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Stefan\DN Services PRÁCA\Farma Vysoká Hannibal\"/>
    </mc:Choice>
  </mc:AlternateContent>
  <bookViews>
    <workbookView xWindow="0" yWindow="0" windowWidth="0" windowHeight="0"/>
  </bookViews>
  <sheets>
    <sheet name="Rekapitulácia stavby" sheetId="1" r:id="rId1"/>
    <sheet name="SO 02 - Prestavba otvoren..." sheetId="2" r:id="rId2"/>
    <sheet name="SO 02 B - Búracie práce -..." sheetId="3" r:id="rId3"/>
    <sheet name="SO01 - Modernizácia  prod..." sheetId="4" r:id="rId4"/>
    <sheet name="SO01.1 - Zdravotechnika" sheetId="5" r:id="rId5"/>
    <sheet name="SO01.2 - Elektroinštalácia" sheetId="6" r:id="rId6"/>
    <sheet name="SO01.21 - Bleskozvod" sheetId="7" r:id="rId7"/>
    <sheet name="SO 01 B - Búracie práce m..." sheetId="8" r:id="rId8"/>
  </sheets>
  <definedNames>
    <definedName name="_xlnm.Print_Area" localSheetId="0">'Rekapitulácia stavby'!$D$4:$AO$76,'Rekapitulácia stavby'!$C$82:$AQ$104</definedName>
    <definedName name="_xlnm.Print_Titles" localSheetId="0">'Rekapitulácia stavby'!$92:$92</definedName>
    <definedName name="_xlnm._FilterDatabase" localSheetId="1" hidden="1">'SO 02 - Prestavba otvoren...'!$C$125:$K$180</definedName>
    <definedName name="_xlnm.Print_Area" localSheetId="1">'SO 02 - Prestavba otvoren...'!$C$113:$J$180</definedName>
    <definedName name="_xlnm.Print_Titles" localSheetId="1">'SO 02 - Prestavba otvoren...'!$125:$125</definedName>
    <definedName name="_xlnm._FilterDatabase" localSheetId="2" hidden="1">'SO 02 B - Búracie práce -...'!$C$123:$K$135</definedName>
    <definedName name="_xlnm.Print_Area" localSheetId="2">'SO 02 B - Búracie práce -...'!$C$109:$J$135</definedName>
    <definedName name="_xlnm.Print_Titles" localSheetId="2">'SO 02 B - Búracie práce -...'!$123:$123</definedName>
    <definedName name="_xlnm._FilterDatabase" localSheetId="3" hidden="1">'SO01 - Modernizácia  prod...'!$C$133:$K$259</definedName>
    <definedName name="_xlnm.Print_Area" localSheetId="3">'SO01 - Modernizácia  prod...'!$C$121:$J$259</definedName>
    <definedName name="_xlnm.Print_Titles" localSheetId="3">'SO01 - Modernizácia  prod...'!$133:$133</definedName>
    <definedName name="_xlnm._FilterDatabase" localSheetId="4" hidden="1">'SO01.1 - Zdravotechnika'!$C$124:$K$200</definedName>
    <definedName name="_xlnm.Print_Area" localSheetId="4">'SO01.1 - Zdravotechnika'!$C$110:$J$200</definedName>
    <definedName name="_xlnm.Print_Titles" localSheetId="4">'SO01.1 - Zdravotechnika'!$124:$124</definedName>
    <definedName name="_xlnm._FilterDatabase" localSheetId="5" hidden="1">'SO01.2 - Elektroinštalácia'!$C$125:$K$191</definedName>
    <definedName name="_xlnm.Print_Area" localSheetId="5">'SO01.2 - Elektroinštalácia'!$C$111:$J$191</definedName>
    <definedName name="_xlnm.Print_Titles" localSheetId="5">'SO01.2 - Elektroinštalácia'!$125:$125</definedName>
    <definedName name="_xlnm._FilterDatabase" localSheetId="6" hidden="1">'SO01.21 - Bleskozvod'!$C$124:$K$177</definedName>
    <definedName name="_xlnm.Print_Area" localSheetId="6">'SO01.21 - Bleskozvod'!$C$110:$J$177</definedName>
    <definedName name="_xlnm.Print_Titles" localSheetId="6">'SO01.21 - Bleskozvod'!$124:$124</definedName>
    <definedName name="_xlnm._FilterDatabase" localSheetId="7" hidden="1">'SO 01 B - Búracie práce m...'!$C$127:$K$154</definedName>
    <definedName name="_xlnm.Print_Area" localSheetId="7">'SO 01 B - Búracie práce m...'!$C$113:$J$154</definedName>
    <definedName name="_xlnm.Print_Titles" localSheetId="7">'SO 01 B - Búracie práce m...'!$127:$127</definedName>
  </definedNames>
  <calcPr/>
</workbook>
</file>

<file path=xl/calcChain.xml><?xml version="1.0" encoding="utf-8"?>
<calcChain xmlns="http://schemas.openxmlformats.org/spreadsheetml/2006/main">
  <c i="8" l="1" r="J39"/>
  <c r="J38"/>
  <c i="1" r="AY103"/>
  <c i="8" r="J37"/>
  <c i="1" r="AX103"/>
  <c i="8" r="BI154"/>
  <c r="BH154"/>
  <c r="BG154"/>
  <c r="BE154"/>
  <c r="BK154"/>
  <c r="J154"/>
  <c r="BF154"/>
  <c r="BI153"/>
  <c r="BH153"/>
  <c r="BG153"/>
  <c r="BE153"/>
  <c r="BK153"/>
  <c r="J153"/>
  <c r="BF153"/>
  <c r="BI152"/>
  <c r="BH152"/>
  <c r="BG152"/>
  <c r="BE152"/>
  <c r="BK152"/>
  <c r="J152"/>
  <c r="BF152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T146"/>
  <c r="R147"/>
  <c r="R146"/>
  <c r="P147"/>
  <c r="P146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4"/>
  <c r="F122"/>
  <c r="E120"/>
  <c r="F93"/>
  <c r="F91"/>
  <c r="E89"/>
  <c r="J26"/>
  <c r="E26"/>
  <c r="J94"/>
  <c r="J25"/>
  <c r="J23"/>
  <c r="E23"/>
  <c r="J124"/>
  <c r="J22"/>
  <c r="J20"/>
  <c r="E20"/>
  <c r="F125"/>
  <c r="J19"/>
  <c r="J14"/>
  <c r="J122"/>
  <c r="E7"/>
  <c r="E85"/>
  <c i="7" r="J39"/>
  <c r="J38"/>
  <c i="1" r="AY102"/>
  <c i="7" r="J37"/>
  <c i="1" r="AX102"/>
  <c i="7" r="BI177"/>
  <c r="BH177"/>
  <c r="BG177"/>
  <c r="BE177"/>
  <c r="BK177"/>
  <c r="J177"/>
  <c r="BF177"/>
  <c r="BI176"/>
  <c r="BH176"/>
  <c r="BG176"/>
  <c r="BE176"/>
  <c r="BK176"/>
  <c r="J176"/>
  <c r="BF176"/>
  <c r="BI175"/>
  <c r="BH175"/>
  <c r="BG175"/>
  <c r="BE175"/>
  <c r="BK175"/>
  <c r="J175"/>
  <c r="BF175"/>
  <c r="BI173"/>
  <c r="BH173"/>
  <c r="BG173"/>
  <c r="BE173"/>
  <c r="T173"/>
  <c r="T172"/>
  <c r="R173"/>
  <c r="R172"/>
  <c r="P173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21"/>
  <c r="F119"/>
  <c r="E117"/>
  <c r="F93"/>
  <c r="F91"/>
  <c r="E89"/>
  <c r="J26"/>
  <c r="E26"/>
  <c r="J122"/>
  <c r="J25"/>
  <c r="J23"/>
  <c r="E23"/>
  <c r="J121"/>
  <c r="J22"/>
  <c r="J20"/>
  <c r="E20"/>
  <c r="F94"/>
  <c r="J19"/>
  <c r="J14"/>
  <c r="J119"/>
  <c r="E7"/>
  <c r="E85"/>
  <c i="6" r="J39"/>
  <c r="J38"/>
  <c i="1" r="AY101"/>
  <c i="6" r="J37"/>
  <c i="1" r="AX101"/>
  <c i="6" r="BI191"/>
  <c r="BH191"/>
  <c r="BG191"/>
  <c r="BE191"/>
  <c r="BK191"/>
  <c r="J191"/>
  <c r="BF191"/>
  <c r="BI190"/>
  <c r="BH190"/>
  <c r="BG190"/>
  <c r="BE190"/>
  <c r="BK190"/>
  <c r="J190"/>
  <c r="BF190"/>
  <c r="BI189"/>
  <c r="BH189"/>
  <c r="BG189"/>
  <c r="BE189"/>
  <c r="BK189"/>
  <c r="J189"/>
  <c r="BF189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0"/>
  <c r="BH140"/>
  <c r="BG140"/>
  <c r="BE140"/>
  <c r="T140"/>
  <c r="T139"/>
  <c r="T138"/>
  <c r="R140"/>
  <c r="R139"/>
  <c r="R138"/>
  <c r="P140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22"/>
  <c r="F120"/>
  <c r="E118"/>
  <c r="F93"/>
  <c r="F91"/>
  <c r="E89"/>
  <c r="J26"/>
  <c r="E26"/>
  <c r="J94"/>
  <c r="J25"/>
  <c r="J23"/>
  <c r="E23"/>
  <c r="J93"/>
  <c r="J22"/>
  <c r="J20"/>
  <c r="E20"/>
  <c r="F123"/>
  <c r="J19"/>
  <c r="J14"/>
  <c r="J91"/>
  <c r="E7"/>
  <c r="E114"/>
  <c i="5" r="J39"/>
  <c r="J38"/>
  <c i="1" r="AY100"/>
  <c i="5" r="J37"/>
  <c i="1" r="AX100"/>
  <c i="5" r="BI200"/>
  <c r="BH200"/>
  <c r="BG200"/>
  <c r="BE200"/>
  <c r="BK200"/>
  <c r="J200"/>
  <c r="BF200"/>
  <c r="BI199"/>
  <c r="BH199"/>
  <c r="BG199"/>
  <c r="BE199"/>
  <c r="BK199"/>
  <c r="J199"/>
  <c r="BF199"/>
  <c r="BI198"/>
  <c r="BH198"/>
  <c r="BG198"/>
  <c r="BE198"/>
  <c r="BK198"/>
  <c r="J198"/>
  <c r="BF198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T192"/>
  <c r="R193"/>
  <c r="R192"/>
  <c r="P193"/>
  <c r="P192"/>
  <c r="BI191"/>
  <c r="BH191"/>
  <c r="BG191"/>
  <c r="BE191"/>
  <c r="T191"/>
  <c r="T190"/>
  <c r="R191"/>
  <c r="R190"/>
  <c r="P191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21"/>
  <c r="F119"/>
  <c r="E117"/>
  <c r="F93"/>
  <c r="F91"/>
  <c r="E89"/>
  <c r="J26"/>
  <c r="E26"/>
  <c r="J122"/>
  <c r="J25"/>
  <c r="J23"/>
  <c r="E23"/>
  <c r="J121"/>
  <c r="J22"/>
  <c r="J20"/>
  <c r="E20"/>
  <c r="F94"/>
  <c r="J19"/>
  <c r="J14"/>
  <c r="J119"/>
  <c r="E7"/>
  <c r="E113"/>
  <c i="4" r="J186"/>
  <c r="J178"/>
  <c r="J37"/>
  <c r="J36"/>
  <c i="1" r="AY99"/>
  <c i="4" r="J35"/>
  <c i="1" r="AX99"/>
  <c i="4" r="BI259"/>
  <c r="BH259"/>
  <c r="BG259"/>
  <c r="BE259"/>
  <c r="BK259"/>
  <c r="J259"/>
  <c r="BF259"/>
  <c r="BI258"/>
  <c r="BH258"/>
  <c r="BG258"/>
  <c r="BE258"/>
  <c r="BK258"/>
  <c r="J258"/>
  <c r="BF258"/>
  <c r="BI257"/>
  <c r="BH257"/>
  <c r="BG257"/>
  <c r="BE257"/>
  <c r="BK257"/>
  <c r="J257"/>
  <c r="BF257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T251"/>
  <c r="T250"/>
  <c r="R252"/>
  <c r="R251"/>
  <c r="R250"/>
  <c r="P252"/>
  <c r="P251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J10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J104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F130"/>
  <c r="F128"/>
  <c r="E126"/>
  <c r="F91"/>
  <c r="F89"/>
  <c r="E87"/>
  <c r="J24"/>
  <c r="E24"/>
  <c r="J131"/>
  <c r="J23"/>
  <c r="J21"/>
  <c r="E21"/>
  <c r="J91"/>
  <c r="J20"/>
  <c r="J18"/>
  <c r="E18"/>
  <c r="F92"/>
  <c r="J17"/>
  <c r="J12"/>
  <c r="J128"/>
  <c r="E7"/>
  <c r="E85"/>
  <c i="3" r="J39"/>
  <c r="J38"/>
  <c i="1" r="AY97"/>
  <c i="3" r="J37"/>
  <c i="1" r="AX97"/>
  <c i="3" r="BI135"/>
  <c r="BH135"/>
  <c r="BG135"/>
  <c r="BE135"/>
  <c r="BK135"/>
  <c r="J135"/>
  <c r="BF135"/>
  <c r="BI134"/>
  <c r="BH134"/>
  <c r="BG134"/>
  <c r="BE134"/>
  <c r="BK134"/>
  <c r="J134"/>
  <c r="BF134"/>
  <c r="BI133"/>
  <c r="BH133"/>
  <c r="BG133"/>
  <c r="BE133"/>
  <c r="BK133"/>
  <c r="J133"/>
  <c r="BF133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F120"/>
  <c r="F118"/>
  <c r="E116"/>
  <c r="F93"/>
  <c r="F91"/>
  <c r="E89"/>
  <c r="J26"/>
  <c r="E26"/>
  <c r="J94"/>
  <c r="J25"/>
  <c r="J23"/>
  <c r="E23"/>
  <c r="J120"/>
  <c r="J22"/>
  <c r="J20"/>
  <c r="E20"/>
  <c r="F94"/>
  <c r="J19"/>
  <c r="J14"/>
  <c r="J118"/>
  <c r="E7"/>
  <c r="E85"/>
  <c i="2" r="J37"/>
  <c r="J36"/>
  <c i="1" r="AY96"/>
  <c i="2" r="J35"/>
  <c i="1" r="AX96"/>
  <c i="2" r="BI180"/>
  <c r="BH180"/>
  <c r="BG180"/>
  <c r="BE180"/>
  <c r="BK180"/>
  <c r="J180"/>
  <c r="BF180"/>
  <c r="BI179"/>
  <c r="BH179"/>
  <c r="BG179"/>
  <c r="BE179"/>
  <c r="BK179"/>
  <c r="J179"/>
  <c r="BF179"/>
  <c r="BI178"/>
  <c r="BH178"/>
  <c r="BG178"/>
  <c r="BE178"/>
  <c r="BK178"/>
  <c r="J178"/>
  <c r="BF178"/>
  <c r="BI176"/>
  <c r="BH176"/>
  <c r="BG176"/>
  <c r="BE176"/>
  <c r="T176"/>
  <c r="T175"/>
  <c r="R176"/>
  <c r="R175"/>
  <c r="P176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T158"/>
  <c r="R159"/>
  <c r="R158"/>
  <c r="P159"/>
  <c r="P158"/>
  <c r="BI157"/>
  <c r="BH157"/>
  <c r="BG157"/>
  <c r="BE157"/>
  <c r="T157"/>
  <c r="T156"/>
  <c r="R157"/>
  <c r="R156"/>
  <c r="P157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2"/>
  <c r="F120"/>
  <c r="E118"/>
  <c r="F91"/>
  <c r="F89"/>
  <c r="E87"/>
  <c r="J24"/>
  <c r="E24"/>
  <c r="J123"/>
  <c r="J23"/>
  <c r="J21"/>
  <c r="E21"/>
  <c r="J122"/>
  <c r="J20"/>
  <c r="J18"/>
  <c r="E18"/>
  <c r="F123"/>
  <c r="J17"/>
  <c r="J12"/>
  <c r="J120"/>
  <c r="E7"/>
  <c r="E116"/>
  <c i="1" r="L90"/>
  <c r="AM90"/>
  <c r="AM89"/>
  <c r="L89"/>
  <c r="AM87"/>
  <c r="L87"/>
  <c r="L85"/>
  <c r="L84"/>
  <c i="2" r="BK176"/>
  <c r="BK174"/>
  <c r="BK173"/>
  <c r="BK172"/>
  <c r="BK171"/>
  <c r="BK170"/>
  <c r="BK169"/>
  <c r="BK168"/>
  <c r="BK167"/>
  <c r="BK166"/>
  <c r="J165"/>
  <c r="BK157"/>
  <c r="BK153"/>
  <c r="J150"/>
  <c r="J148"/>
  <c r="BK144"/>
  <c r="BK142"/>
  <c r="J140"/>
  <c r="J137"/>
  <c r="J133"/>
  <c r="J131"/>
  <c i="1" r="AS98"/>
  <c i="4" r="J224"/>
  <c r="J202"/>
  <c r="J174"/>
  <c r="J150"/>
  <c r="BK235"/>
  <c r="BK212"/>
  <c r="J185"/>
  <c r="BK156"/>
  <c r="J232"/>
  <c r="J219"/>
  <c r="BK209"/>
  <c r="J177"/>
  <c r="BK153"/>
  <c r="J245"/>
  <c r="BK227"/>
  <c r="BK190"/>
  <c r="BK151"/>
  <c r="BK138"/>
  <c r="BK216"/>
  <c r="J190"/>
  <c r="BK165"/>
  <c r="J143"/>
  <c r="BK238"/>
  <c r="J212"/>
  <c r="J194"/>
  <c r="J175"/>
  <c r="J159"/>
  <c r="BK252"/>
  <c r="BK230"/>
  <c r="BK223"/>
  <c r="BK207"/>
  <c r="J198"/>
  <c r="J166"/>
  <c r="BK148"/>
  <c i="5" r="BK177"/>
  <c r="J151"/>
  <c r="J136"/>
  <c r="BK129"/>
  <c r="BK179"/>
  <c r="J144"/>
  <c r="BK196"/>
  <c r="BK136"/>
  <c r="BK181"/>
  <c r="J162"/>
  <c r="J145"/>
  <c r="BK184"/>
  <c r="BK191"/>
  <c r="J160"/>
  <c r="BK140"/>
  <c r="J150"/>
  <c r="J134"/>
  <c r="BK195"/>
  <c r="BK174"/>
  <c r="J161"/>
  <c r="BK147"/>
  <c r="BK141"/>
  <c i="6" r="J176"/>
  <c r="J158"/>
  <c r="BK130"/>
  <c r="J168"/>
  <c r="BK145"/>
  <c r="BK136"/>
  <c r="J154"/>
  <c r="J131"/>
  <c r="J178"/>
  <c r="J162"/>
  <c r="BK150"/>
  <c r="BK179"/>
  <c r="BK155"/>
  <c r="J128"/>
  <c r="BK165"/>
  <c r="BK152"/>
  <c r="J170"/>
  <c i="7" r="BK167"/>
  <c r="BK130"/>
  <c r="BK155"/>
  <c r="J135"/>
  <c r="J166"/>
  <c r="J157"/>
  <c r="J147"/>
  <c r="J154"/>
  <c r="J137"/>
  <c r="BK171"/>
  <c r="J160"/>
  <c r="J133"/>
  <c r="J149"/>
  <c r="BK141"/>
  <c i="8" r="F38"/>
  <c r="BK133"/>
  <c r="BK138"/>
  <c i="2" r="J33"/>
  <c r="J157"/>
  <c r="J151"/>
  <c r="J146"/>
  <c r="BK140"/>
  <c r="BK136"/>
  <c r="J132"/>
  <c i="3" r="BK127"/>
  <c r="J130"/>
  <c i="4" r="J211"/>
  <c r="J168"/>
  <c r="BK137"/>
  <c r="J199"/>
  <c r="BK161"/>
  <c r="J246"/>
  <c r="J188"/>
  <c r="BK166"/>
  <c r="J249"/>
  <c r="BK232"/>
  <c r="BK210"/>
  <c r="J167"/>
  <c r="BK139"/>
  <c r="BK198"/>
  <c r="BK180"/>
  <c r="J145"/>
  <c r="BK231"/>
  <c r="BK202"/>
  <c r="J191"/>
  <c r="J165"/>
  <c r="J140"/>
  <c r="J242"/>
  <c r="BK226"/>
  <c r="BK214"/>
  <c r="J197"/>
  <c r="BK159"/>
  <c i="5" r="J193"/>
  <c r="J164"/>
  <c r="BK156"/>
  <c r="BK188"/>
  <c r="J167"/>
  <c r="BK148"/>
  <c r="J163"/>
  <c r="J129"/>
  <c r="BK167"/>
  <c r="J148"/>
  <c r="BK166"/>
  <c r="J133"/>
  <c r="J183"/>
  <c r="BK171"/>
  <c r="J149"/>
  <c r="BK131"/>
  <c i="6" r="J169"/>
  <c r="BK146"/>
  <c r="J187"/>
  <c r="J171"/>
  <c r="J159"/>
  <c r="J186"/>
  <c r="J134"/>
  <c r="J182"/>
  <c r="BK172"/>
  <c r="BK157"/>
  <c r="BK182"/>
  <c r="BK164"/>
  <c r="BK186"/>
  <c r="BK168"/>
  <c r="J144"/>
  <c r="BK161"/>
  <c i="7" r="BK156"/>
  <c r="J170"/>
  <c r="BK142"/>
  <c r="J161"/>
  <c r="J143"/>
  <c r="BK173"/>
  <c r="BK164"/>
  <c r="BK136"/>
  <c r="J148"/>
  <c r="J129"/>
  <c i="8" r="BK137"/>
  <c r="BK145"/>
  <c r="J137"/>
  <c r="BK134"/>
  <c r="J142"/>
  <c r="BK139"/>
  <c r="J143"/>
  <c r="J133"/>
  <c i="2" r="F36"/>
  <c r="BK165"/>
  <c r="BK161"/>
  <c r="J155"/>
  <c r="BK152"/>
  <c r="BK148"/>
  <c r="BK145"/>
  <c r="BK141"/>
  <c r="BK138"/>
  <c r="BK133"/>
  <c r="BK131"/>
  <c i="1" r="AS95"/>
  <c i="4" r="BK255"/>
  <c r="BK204"/>
  <c r="BK188"/>
  <c r="BK144"/>
  <c r="J234"/>
  <c r="BK217"/>
  <c r="J192"/>
  <c r="BK157"/>
  <c r="J254"/>
  <c r="J225"/>
  <c r="J216"/>
  <c r="J201"/>
  <c i="2" r="J176"/>
  <c r="J174"/>
  <c r="J173"/>
  <c r="J172"/>
  <c r="J171"/>
  <c r="J170"/>
  <c r="J169"/>
  <c r="J168"/>
  <c r="J167"/>
  <c r="J166"/>
  <c r="BK162"/>
  <c r="BK159"/>
  <c r="BK154"/>
  <c r="J152"/>
  <c r="J149"/>
  <c r="BK146"/>
  <c r="J144"/>
  <c r="J141"/>
  <c r="J138"/>
  <c r="J135"/>
  <c r="BK130"/>
  <c i="3" r="BK130"/>
  <c r="J131"/>
  <c i="4" r="BK254"/>
  <c r="BK222"/>
  <c r="J196"/>
  <c r="J154"/>
  <c r="J239"/>
  <c r="BK225"/>
  <c r="BK194"/>
  <c r="BK162"/>
  <c r="J152"/>
  <c r="BK242"/>
  <c r="J218"/>
  <c r="J210"/>
  <c r="BK191"/>
  <c r="BK247"/>
  <c r="J238"/>
  <c r="BK215"/>
  <c r="J180"/>
  <c r="BK158"/>
  <c r="BK142"/>
  <c r="BK234"/>
  <c r="J209"/>
  <c r="J183"/>
  <c r="J160"/>
  <c r="J147"/>
  <c r="BK240"/>
  <c r="J208"/>
  <c r="BK195"/>
  <c r="J189"/>
  <c r="J170"/>
  <c r="J141"/>
  <c r="J248"/>
  <c r="J229"/>
  <c r="BK221"/>
  <c r="J203"/>
  <c r="BK168"/>
  <c r="BK149"/>
  <c i="5" r="J195"/>
  <c r="J174"/>
  <c r="BK143"/>
  <c r="J187"/>
  <c r="J166"/>
  <c r="J127"/>
  <c r="J154"/>
  <c r="J132"/>
  <c r="J180"/>
  <c r="J158"/>
  <c r="J142"/>
  <c r="BK162"/>
  <c r="J184"/>
  <c r="J168"/>
  <c r="J157"/>
  <c r="BK169"/>
  <c r="BK151"/>
  <c r="J141"/>
  <c r="BK193"/>
  <c r="J175"/>
  <c r="BK157"/>
  <c r="BK145"/>
  <c i="6" r="BK174"/>
  <c r="J149"/>
  <c r="BK134"/>
  <c r="J181"/>
  <c r="J167"/>
  <c r="BK140"/>
  <c r="BK158"/>
  <c r="BK143"/>
  <c r="J179"/>
  <c r="J164"/>
  <c r="BK149"/>
  <c r="BK181"/>
  <c r="BK167"/>
  <c r="BK147"/>
  <c r="BK183"/>
  <c r="BK178"/>
  <c r="J163"/>
  <c r="J136"/>
  <c r="J155"/>
  <c i="7" r="J159"/>
  <c r="J173"/>
  <c r="J144"/>
  <c r="J171"/>
  <c r="J163"/>
  <c r="BK151"/>
  <c r="J164"/>
  <c r="BK144"/>
  <c r="BK128"/>
  <c r="J140"/>
  <c r="BK135"/>
  <c r="BK143"/>
  <c i="8" r="F37"/>
  <c r="J134"/>
  <c i="2" r="F33"/>
  <c r="J161"/>
  <c r="J153"/>
  <c r="BK147"/>
  <c r="J143"/>
  <c r="J139"/>
  <c r="BK135"/>
  <c r="J129"/>
  <c i="3" r="J128"/>
  <c i="4" r="J241"/>
  <c r="BK189"/>
  <c r="BK147"/>
  <c r="BK229"/>
  <c r="BK177"/>
  <c r="J139"/>
  <c r="J231"/>
  <c r="BK203"/>
  <c r="BK185"/>
  <c r="J158"/>
  <c r="BK140"/>
  <c r="BK244"/>
  <c r="J204"/>
  <c r="J153"/>
  <c r="BK249"/>
  <c r="BK213"/>
  <c r="J181"/>
  <c r="J138"/>
  <c r="J217"/>
  <c r="BK193"/>
  <c r="BK143"/>
  <c r="BK245"/>
  <c r="J215"/>
  <c r="BK176"/>
  <c i="5" r="BK186"/>
  <c r="BK165"/>
  <c r="BK132"/>
  <c r="BK172"/>
  <c r="J176"/>
  <c r="BK130"/>
  <c r="J169"/>
  <c r="BK134"/>
  <c r="J155"/>
  <c r="BK176"/>
  <c r="BK180"/>
  <c r="J146"/>
  <c r="BK126"/>
  <c r="J173"/>
  <c r="J156"/>
  <c r="J126"/>
  <c i="6" r="BK159"/>
  <c r="J135"/>
  <c r="BK184"/>
  <c r="J156"/>
  <c r="J133"/>
  <c r="BK187"/>
  <c r="BK173"/>
  <c r="BK153"/>
  <c r="BK177"/>
  <c r="J152"/>
  <c r="BK180"/>
  <c r="J143"/>
  <c r="J150"/>
  <c i="7" r="J155"/>
  <c r="J168"/>
  <c r="J146"/>
  <c r="BK140"/>
  <c r="J134"/>
  <c r="J131"/>
  <c r="BK161"/>
  <c r="BK157"/>
  <c r="BK146"/>
  <c r="BK138"/>
  <c r="J167"/>
  <c r="BK152"/>
  <c r="J165"/>
  <c r="J153"/>
  <c r="BK133"/>
  <c r="BK168"/>
  <c r="J138"/>
  <c r="BK153"/>
  <c r="J139"/>
  <c i="8" r="J139"/>
  <c r="J131"/>
  <c r="BK135"/>
  <c r="J147"/>
  <c r="BK147"/>
  <c r="BK142"/>
  <c i="2" r="F37"/>
  <c r="BK155"/>
  <c r="BK151"/>
  <c r="J145"/>
  <c r="J142"/>
  <c r="J136"/>
  <c r="J130"/>
  <c i="3" r="BK131"/>
  <c r="BK128"/>
  <c i="4" r="J221"/>
  <c r="BK160"/>
  <c r="J228"/>
  <c r="J193"/>
  <c r="BK150"/>
  <c r="J223"/>
  <c r="J207"/>
  <c r="BK182"/>
  <c r="J157"/>
  <c r="J255"/>
  <c r="J226"/>
  <c r="BK196"/>
  <c r="J162"/>
  <c r="J240"/>
  <c r="BK184"/>
  <c r="BK163"/>
  <c r="BK241"/>
  <c r="J205"/>
  <c r="J184"/>
  <c r="BK154"/>
  <c r="BK239"/>
  <c r="BK218"/>
  <c r="BK181"/>
  <c r="J155"/>
  <c i="5" r="BK175"/>
  <c r="BK137"/>
  <c r="J186"/>
  <c r="BK153"/>
  <c r="BK155"/>
  <c r="J196"/>
  <c r="BK160"/>
  <c r="J139"/>
  <c r="J140"/>
  <c r="BK183"/>
  <c r="BK158"/>
  <c r="BK168"/>
  <c r="J143"/>
  <c r="J188"/>
  <c r="BK170"/>
  <c r="BK152"/>
  <c r="J130"/>
  <c i="6" r="BK163"/>
  <c r="J145"/>
  <c r="J180"/>
  <c r="J160"/>
  <c r="BK135"/>
  <c r="BK127"/>
  <c r="BK171"/>
  <c r="J147"/>
  <c r="BK162"/>
  <c r="BK137"/>
  <c r="BK169"/>
  <c r="J146"/>
  <c r="J132"/>
  <c i="7" r="BK148"/>
  <c r="BK149"/>
  <c i="2" r="F35"/>
  <c r="J162"/>
  <c r="J159"/>
  <c r="J154"/>
  <c r="BK150"/>
  <c r="BK149"/>
  <c r="J147"/>
  <c r="BK143"/>
  <c r="BK139"/>
  <c r="BK137"/>
  <c r="BK132"/>
  <c r="BK129"/>
  <c i="3" r="J127"/>
  <c i="4" r="BK248"/>
  <c r="J213"/>
  <c r="BK192"/>
  <c r="J142"/>
  <c r="BK236"/>
  <c r="BK219"/>
  <c r="J173"/>
  <c r="BK145"/>
  <c r="BK233"/>
  <c r="J220"/>
  <c r="BK211"/>
  <c r="J195"/>
  <c r="J156"/>
  <c r="BK246"/>
  <c r="J222"/>
  <c r="BK183"/>
  <c r="BK174"/>
  <c r="J148"/>
  <c r="J233"/>
  <c r="BK208"/>
  <c r="BK173"/>
  <c r="J151"/>
  <c r="J230"/>
  <c r="BK197"/>
  <c r="J176"/>
  <c r="BK152"/>
  <c r="J247"/>
  <c r="J227"/>
  <c r="BK220"/>
  <c r="BK199"/>
  <c r="J161"/>
  <c i="5" r="BK185"/>
  <c r="BK149"/>
  <c r="BK135"/>
  <c r="J185"/>
  <c r="J131"/>
  <c r="BK150"/>
  <c r="BK128"/>
  <c r="J171"/>
  <c r="BK144"/>
  <c r="J179"/>
  <c r="BK133"/>
  <c r="BK163"/>
  <c r="J152"/>
  <c r="BK161"/>
  <c r="J137"/>
  <c r="J191"/>
  <c r="J172"/>
  <c r="BK146"/>
  <c i="6" r="J184"/>
  <c r="BK156"/>
  <c r="BK132"/>
  <c r="J166"/>
  <c r="BK144"/>
  <c r="J157"/>
  <c r="J130"/>
  <c r="J175"/>
  <c r="BK160"/>
  <c r="BK148"/>
  <c r="J174"/>
  <c r="BK133"/>
  <c r="J177"/>
  <c r="J161"/>
  <c r="BK128"/>
  <c r="BK131"/>
  <c i="7" r="J150"/>
  <c r="BK154"/>
  <c r="BK158"/>
  <c r="J151"/>
  <c r="BK132"/>
  <c r="BK170"/>
  <c r="BK139"/>
  <c r="BK160"/>
  <c r="BK131"/>
  <c i="8" r="J145"/>
  <c r="J132"/>
  <c r="J138"/>
  <c r="J149"/>
  <c r="BK136"/>
  <c r="BK150"/>
  <c r="BK149"/>
  <c r="J136"/>
  <c i="4" r="BK141"/>
  <c r="J236"/>
  <c r="J206"/>
  <c r="BK175"/>
  <c r="J149"/>
  <c r="J252"/>
  <c r="J214"/>
  <c r="BK206"/>
  <c r="BK170"/>
  <c r="BK155"/>
  <c r="J244"/>
  <c r="BK228"/>
  <c r="BK201"/>
  <c r="J182"/>
  <c r="J163"/>
  <c r="J137"/>
  <c r="J235"/>
  <c r="BK224"/>
  <c r="BK205"/>
  <c r="BK167"/>
  <c r="J144"/>
  <c i="5" r="BK178"/>
  <c r="J170"/>
  <c r="J147"/>
  <c r="BK127"/>
  <c r="J178"/>
  <c r="BK138"/>
  <c r="BK159"/>
  <c r="BK139"/>
  <c r="BK173"/>
  <c r="J153"/>
  <c r="J135"/>
  <c r="J177"/>
  <c r="BK187"/>
  <c r="J181"/>
  <c r="J159"/>
  <c r="J182"/>
  <c r="J165"/>
  <c r="J138"/>
  <c r="J128"/>
  <c r="BK182"/>
  <c r="BK164"/>
  <c r="BK154"/>
  <c r="BK142"/>
  <c i="6" r="J172"/>
  <c r="J153"/>
  <c r="BK129"/>
  <c r="BK176"/>
  <c r="J165"/>
  <c r="J137"/>
  <c r="BK166"/>
  <c r="J151"/>
  <c r="J183"/>
  <c r="BK170"/>
  <c r="BK151"/>
  <c r="J140"/>
  <c r="J173"/>
  <c r="BK154"/>
  <c r="J129"/>
  <c r="BK175"/>
  <c r="J148"/>
  <c r="J127"/>
  <c i="7" r="BK165"/>
  <c r="BK147"/>
  <c r="J145"/>
  <c r="J141"/>
  <c r="BK137"/>
  <c r="J136"/>
  <c r="J132"/>
  <c r="BK163"/>
  <c r="BK159"/>
  <c r="J158"/>
  <c r="J156"/>
  <c r="BK145"/>
  <c r="J142"/>
  <c r="BK134"/>
  <c r="BK162"/>
  <c r="BK150"/>
  <c r="J162"/>
  <c r="J152"/>
  <c r="J130"/>
  <c r="BK166"/>
  <c r="BK129"/>
  <c r="J128"/>
  <c i="8" r="J135"/>
  <c r="BK143"/>
  <c r="J150"/>
  <c r="BK131"/>
  <c r="BK132"/>
  <c i="2" l="1" r="R134"/>
  <c r="BK160"/>
  <c r="J160"/>
  <c r="J102"/>
  <c r="R160"/>
  <c i="3" r="BK126"/>
  <c r="P129"/>
  <c i="4" r="BK136"/>
  <c r="J136"/>
  <c r="J98"/>
  <c r="P146"/>
  <c r="T172"/>
  <c r="P179"/>
  <c r="R179"/>
  <c r="P187"/>
  <c r="BK237"/>
  <c r="J237"/>
  <c r="J109"/>
  <c r="T243"/>
  <c r="P253"/>
  <c i="5" r="R194"/>
  <c r="R189"/>
  <c r="R125"/>
  <c i="6" r="P142"/>
  <c r="P141"/>
  <c r="T185"/>
  <c i="2" r="R128"/>
  <c r="R127"/>
  <c r="R164"/>
  <c r="R163"/>
  <c i="3" r="T126"/>
  <c i="4" r="T136"/>
  <c r="T164"/>
  <c r="P200"/>
  <c r="R243"/>
  <c r="T253"/>
  <c i="5" r="P194"/>
  <c r="P189"/>
  <c r="P125"/>
  <c i="1" r="AU100"/>
  <c i="6" r="R185"/>
  <c i="7" r="P127"/>
  <c r="P126"/>
  <c r="P125"/>
  <c i="1" r="AU102"/>
  <c i="7" r="BK169"/>
  <c r="J169"/>
  <c r="J101"/>
  <c r="T169"/>
  <c i="2" r="T128"/>
  <c r="P164"/>
  <c r="P163"/>
  <c i="3" r="R129"/>
  <c i="4" r="T146"/>
  <c r="T135"/>
  <c r="P172"/>
  <c r="BK187"/>
  <c r="J187"/>
  <c r="J107"/>
  <c r="R187"/>
  <c r="P237"/>
  <c i="5" r="T194"/>
  <c r="T189"/>
  <c r="T125"/>
  <c i="6" r="R142"/>
  <c r="R141"/>
  <c r="R126"/>
  <c i="7" r="R127"/>
  <c r="P169"/>
  <c r="BK174"/>
  <c r="J174"/>
  <c r="J103"/>
  <c i="2" r="T134"/>
  <c r="P160"/>
  <c i="3" r="T129"/>
  <c r="T125"/>
  <c r="T124"/>
  <c i="4" r="R136"/>
  <c r="P164"/>
  <c r="R172"/>
  <c r="BK200"/>
  <c r="J200"/>
  <c r="J108"/>
  <c r="T237"/>
  <c r="BK256"/>
  <c r="J256"/>
  <c r="J114"/>
  <c i="6" r="P185"/>
  <c i="7" r="BK127"/>
  <c r="BK126"/>
  <c r="J126"/>
  <c r="J99"/>
  <c r="T127"/>
  <c r="T126"/>
  <c r="T125"/>
  <c r="R169"/>
  <c i="8" r="R130"/>
  <c r="R129"/>
  <c r="R141"/>
  <c i="2" r="BK128"/>
  <c r="J128"/>
  <c r="J98"/>
  <c r="P128"/>
  <c r="BK164"/>
  <c r="J164"/>
  <c r="J104"/>
  <c i="3" r="BK129"/>
  <c r="J129"/>
  <c r="J101"/>
  <c i="4" r="BK146"/>
  <c r="J146"/>
  <c r="J99"/>
  <c r="R164"/>
  <c r="R200"/>
  <c r="BK243"/>
  <c r="J243"/>
  <c r="J110"/>
  <c r="R253"/>
  <c i="6" r="T142"/>
  <c r="T141"/>
  <c r="T126"/>
  <c i="8" r="BK130"/>
  <c r="BK129"/>
  <c r="J129"/>
  <c r="J99"/>
  <c r="T130"/>
  <c r="T129"/>
  <c r="T141"/>
  <c i="2" r="P134"/>
  <c r="T164"/>
  <c r="T163"/>
  <c i="3" r="R126"/>
  <c r="R125"/>
  <c r="R124"/>
  <c i="4" r="P136"/>
  <c r="P135"/>
  <c r="BK164"/>
  <c r="J164"/>
  <c r="J100"/>
  <c r="BK179"/>
  <c r="J179"/>
  <c r="J105"/>
  <c r="T179"/>
  <c r="T187"/>
  <c r="R237"/>
  <c r="BK253"/>
  <c r="J253"/>
  <c r="J113"/>
  <c i="5" r="BK194"/>
  <c r="J194"/>
  <c r="J102"/>
  <c i="6" r="BK188"/>
  <c r="J188"/>
  <c r="J104"/>
  <c i="8" r="P130"/>
  <c r="P129"/>
  <c r="P141"/>
  <c i="2" r="BK134"/>
  <c r="J134"/>
  <c r="J99"/>
  <c r="T160"/>
  <c r="BK177"/>
  <c r="J177"/>
  <c r="J106"/>
  <c i="3" r="P126"/>
  <c r="P125"/>
  <c r="P124"/>
  <c i="1" r="AU97"/>
  <c i="3" r="BK132"/>
  <c r="J132"/>
  <c r="J102"/>
  <c i="4" r="R146"/>
  <c r="R135"/>
  <c r="BK172"/>
  <c r="J172"/>
  <c r="J103"/>
  <c r="T200"/>
  <c r="P243"/>
  <c i="5" r="BK197"/>
  <c r="J197"/>
  <c r="J103"/>
  <c i="6" r="BK142"/>
  <c r="BK141"/>
  <c r="BK185"/>
  <c r="J185"/>
  <c r="J103"/>
  <c i="8" r="BK141"/>
  <c r="J141"/>
  <c r="J102"/>
  <c r="BK148"/>
  <c r="J148"/>
  <c r="J105"/>
  <c r="P148"/>
  <c r="R148"/>
  <c r="T148"/>
  <c r="BK151"/>
  <c r="J151"/>
  <c r="J106"/>
  <c i="4" r="BK169"/>
  <c r="J169"/>
  <c r="J101"/>
  <c i="6" r="BK139"/>
  <c r="J139"/>
  <c r="J100"/>
  <c i="2" r="BK175"/>
  <c r="J175"/>
  <c r="J105"/>
  <c i="5" r="BK190"/>
  <c r="J190"/>
  <c r="J100"/>
  <c i="7" r="BK172"/>
  <c r="J172"/>
  <c r="J102"/>
  <c i="2" r="BK156"/>
  <c r="J156"/>
  <c r="J100"/>
  <c i="8" r="BK144"/>
  <c r="J144"/>
  <c r="J103"/>
  <c r="BK146"/>
  <c r="J146"/>
  <c r="J104"/>
  <c i="2" r="BK158"/>
  <c r="J158"/>
  <c r="J101"/>
  <c i="4" r="BK251"/>
  <c r="J251"/>
  <c r="J112"/>
  <c i="5" r="BK192"/>
  <c r="J192"/>
  <c r="J101"/>
  <c i="8" r="J91"/>
  <c r="F94"/>
  <c r="J125"/>
  <c r="BF132"/>
  <c r="BF135"/>
  <c i="7" r="J127"/>
  <c r="J100"/>
  <c i="8" r="E116"/>
  <c r="BF131"/>
  <c r="BF145"/>
  <c r="J93"/>
  <c r="BF139"/>
  <c r="BF147"/>
  <c r="BF133"/>
  <c r="BF134"/>
  <c r="BF137"/>
  <c r="BF142"/>
  <c r="BF149"/>
  <c r="BF150"/>
  <c i="7" r="BK125"/>
  <c r="J125"/>
  <c r="J98"/>
  <c i="8" r="BF136"/>
  <c r="BF138"/>
  <c r="BF143"/>
  <c i="1" r="BC103"/>
  <c r="BB103"/>
  <c i="6" r="J141"/>
  <c r="J101"/>
  <c r="J142"/>
  <c r="J102"/>
  <c i="7" r="J91"/>
  <c r="J94"/>
  <c r="BF130"/>
  <c r="BF133"/>
  <c r="BF137"/>
  <c r="BF144"/>
  <c r="BF145"/>
  <c r="BF155"/>
  <c r="BF156"/>
  <c r="BF162"/>
  <c r="BF163"/>
  <c r="F122"/>
  <c r="BF141"/>
  <c r="BF142"/>
  <c r="BF143"/>
  <c r="BF148"/>
  <c r="BF152"/>
  <c r="J93"/>
  <c r="BF134"/>
  <c r="BF146"/>
  <c r="BF158"/>
  <c r="BF159"/>
  <c r="BF164"/>
  <c r="BF167"/>
  <c r="BF168"/>
  <c r="BF128"/>
  <c r="BF154"/>
  <c r="E113"/>
  <c r="BF132"/>
  <c r="BF136"/>
  <c r="BF139"/>
  <c r="BF147"/>
  <c r="BF149"/>
  <c r="BF150"/>
  <c r="BF153"/>
  <c r="BF160"/>
  <c r="BF165"/>
  <c r="BF166"/>
  <c r="BF170"/>
  <c r="BF171"/>
  <c r="BF129"/>
  <c r="BF138"/>
  <c r="BF157"/>
  <c r="BF131"/>
  <c r="BF135"/>
  <c r="BF140"/>
  <c r="BF151"/>
  <c r="BF161"/>
  <c r="BF173"/>
  <c i="6" r="E85"/>
  <c r="J122"/>
  <c r="BF133"/>
  <c r="BF134"/>
  <c r="BF135"/>
  <c r="BF146"/>
  <c r="BF147"/>
  <c r="BF156"/>
  <c r="BF159"/>
  <c r="BF167"/>
  <c r="BF174"/>
  <c r="F94"/>
  <c r="BF137"/>
  <c r="BF153"/>
  <c r="BF154"/>
  <c r="BF155"/>
  <c r="BF171"/>
  <c r="BF172"/>
  <c r="BF183"/>
  <c r="BF184"/>
  <c r="J120"/>
  <c r="BF140"/>
  <c r="BF144"/>
  <c r="BF150"/>
  <c r="BF168"/>
  <c r="BF175"/>
  <c r="BF180"/>
  <c r="J123"/>
  <c r="BF129"/>
  <c r="BF158"/>
  <c r="BF176"/>
  <c r="BF128"/>
  <c r="BF132"/>
  <c r="BF136"/>
  <c r="BF145"/>
  <c r="BF148"/>
  <c r="BF149"/>
  <c r="BF152"/>
  <c r="BF161"/>
  <c r="BF164"/>
  <c r="BF169"/>
  <c r="BF173"/>
  <c r="BF177"/>
  <c r="BF178"/>
  <c r="BF179"/>
  <c r="BF187"/>
  <c r="BF127"/>
  <c r="BF130"/>
  <c r="BF131"/>
  <c r="BF157"/>
  <c r="BF162"/>
  <c r="BF163"/>
  <c r="BF143"/>
  <c r="BF151"/>
  <c r="BF160"/>
  <c r="BF165"/>
  <c r="BF166"/>
  <c r="BF170"/>
  <c r="BF181"/>
  <c r="BF182"/>
  <c r="BF186"/>
  <c i="4" r="BK135"/>
  <c r="BK171"/>
  <c r="J171"/>
  <c r="J102"/>
  <c i="5" r="J91"/>
  <c r="BF133"/>
  <c r="BF135"/>
  <c r="BF136"/>
  <c r="BF138"/>
  <c r="BF139"/>
  <c r="BF162"/>
  <c r="BF178"/>
  <c r="BF180"/>
  <c r="BF184"/>
  <c r="J94"/>
  <c r="BF130"/>
  <c r="BF148"/>
  <c r="BF152"/>
  <c r="BF155"/>
  <c r="BF159"/>
  <c r="BF172"/>
  <c r="BF176"/>
  <c r="F122"/>
  <c r="BF129"/>
  <c r="BF137"/>
  <c r="BF143"/>
  <c r="BF179"/>
  <c r="BF195"/>
  <c r="J93"/>
  <c r="BF126"/>
  <c r="BF127"/>
  <c r="BF144"/>
  <c r="BF145"/>
  <c r="BF147"/>
  <c r="BF153"/>
  <c r="BF157"/>
  <c r="BF158"/>
  <c r="BF160"/>
  <c r="BF166"/>
  <c r="BF169"/>
  <c r="BF171"/>
  <c r="BF174"/>
  <c r="BF175"/>
  <c r="BF181"/>
  <c r="E85"/>
  <c r="BF128"/>
  <c r="BF131"/>
  <c r="BF132"/>
  <c r="BF150"/>
  <c r="BF151"/>
  <c r="BF163"/>
  <c r="BF164"/>
  <c r="BF182"/>
  <c r="BF186"/>
  <c r="BF196"/>
  <c r="BF134"/>
  <c r="BF140"/>
  <c r="BF141"/>
  <c r="BF165"/>
  <c r="BF168"/>
  <c r="BF173"/>
  <c r="BF177"/>
  <c r="BF185"/>
  <c r="BF187"/>
  <c r="BF188"/>
  <c r="BF191"/>
  <c r="BF193"/>
  <c r="BF142"/>
  <c r="BF146"/>
  <c r="BF149"/>
  <c r="BF156"/>
  <c r="BF170"/>
  <c r="BF154"/>
  <c r="BF161"/>
  <c r="BF167"/>
  <c r="BF183"/>
  <c i="4" r="J89"/>
  <c r="BF137"/>
  <c r="BF142"/>
  <c r="BF151"/>
  <c r="BF152"/>
  <c r="BF153"/>
  <c r="BF155"/>
  <c r="BF158"/>
  <c r="BF159"/>
  <c r="E124"/>
  <c r="F131"/>
  <c r="BF173"/>
  <c r="BF183"/>
  <c r="BF184"/>
  <c r="BF185"/>
  <c r="BF188"/>
  <c r="BF190"/>
  <c r="BF191"/>
  <c r="BF192"/>
  <c r="BF194"/>
  <c r="BF201"/>
  <c r="BF202"/>
  <c r="BF210"/>
  <c r="BF211"/>
  <c r="BF231"/>
  <c r="BF232"/>
  <c r="BF255"/>
  <c r="J92"/>
  <c r="BF144"/>
  <c r="BF145"/>
  <c r="BF147"/>
  <c r="BF150"/>
  <c r="BF156"/>
  <c r="BF166"/>
  <c r="BF167"/>
  <c r="BF168"/>
  <c r="BF180"/>
  <c r="BF213"/>
  <c r="BF215"/>
  <c r="BF221"/>
  <c r="BF222"/>
  <c r="BF226"/>
  <c r="J130"/>
  <c r="BF141"/>
  <c r="BF161"/>
  <c r="BF174"/>
  <c r="BF193"/>
  <c r="BF195"/>
  <c r="BF196"/>
  <c r="BF217"/>
  <c r="BF218"/>
  <c r="BF223"/>
  <c r="BF224"/>
  <c r="BF225"/>
  <c r="BF229"/>
  <c r="BF235"/>
  <c r="BF245"/>
  <c r="BF247"/>
  <c r="BF140"/>
  <c r="BF181"/>
  <c r="BF198"/>
  <c r="BF216"/>
  <c r="BF220"/>
  <c r="BF230"/>
  <c r="BF240"/>
  <c r="BF252"/>
  <c r="BF254"/>
  <c i="3" r="J126"/>
  <c r="J100"/>
  <c i="4" r="BF138"/>
  <c r="BF149"/>
  <c r="BF154"/>
  <c r="BF160"/>
  <c r="BF163"/>
  <c r="BF197"/>
  <c r="BF204"/>
  <c r="BF212"/>
  <c r="BF227"/>
  <c r="BF236"/>
  <c r="BF244"/>
  <c r="BF143"/>
  <c r="BF165"/>
  <c r="BF170"/>
  <c r="BF182"/>
  <c r="BF189"/>
  <c r="BF203"/>
  <c r="BF207"/>
  <c r="BF208"/>
  <c r="BF241"/>
  <c r="BF246"/>
  <c r="BF248"/>
  <c r="BF139"/>
  <c r="BF148"/>
  <c r="BF157"/>
  <c r="BF162"/>
  <c r="BF175"/>
  <c r="BF176"/>
  <c r="BF177"/>
  <c r="BF199"/>
  <c r="BF205"/>
  <c r="BF206"/>
  <c r="BF209"/>
  <c r="BF214"/>
  <c r="BF219"/>
  <c r="BF228"/>
  <c r="BF233"/>
  <c r="BF234"/>
  <c r="BF238"/>
  <c r="BF239"/>
  <c r="BF242"/>
  <c r="BF249"/>
  <c i="3" r="J93"/>
  <c r="E112"/>
  <c r="BF127"/>
  <c i="2" r="BK163"/>
  <c r="J163"/>
  <c r="J103"/>
  <c i="3" r="F121"/>
  <c r="BF128"/>
  <c r="J121"/>
  <c r="BF131"/>
  <c r="BF130"/>
  <c r="J91"/>
  <c i="1" r="AZ96"/>
  <c i="2" r="E85"/>
  <c r="J89"/>
  <c r="J91"/>
  <c r="F92"/>
  <c r="J92"/>
  <c r="BF129"/>
  <c r="BF130"/>
  <c r="BF131"/>
  <c r="BF132"/>
  <c r="BF133"/>
  <c r="BF135"/>
  <c r="BF136"/>
  <c r="BF137"/>
  <c r="BF138"/>
  <c r="BF139"/>
  <c r="BF140"/>
  <c r="BF141"/>
  <c r="BF142"/>
  <c r="BF143"/>
  <c r="BF144"/>
  <c r="BF145"/>
  <c r="BF146"/>
  <c r="BF147"/>
  <c r="BF148"/>
  <c r="BF149"/>
  <c r="BF150"/>
  <c r="BF151"/>
  <c r="BF152"/>
  <c r="BF153"/>
  <c r="BF154"/>
  <c r="BF155"/>
  <c r="BF157"/>
  <c r="BF159"/>
  <c r="BF161"/>
  <c r="BF162"/>
  <c r="BF165"/>
  <c r="BF166"/>
  <c r="BF167"/>
  <c r="BF168"/>
  <c r="BF169"/>
  <c r="BF170"/>
  <c r="BF171"/>
  <c r="BF172"/>
  <c r="BF173"/>
  <c r="BF174"/>
  <c r="BF176"/>
  <c i="1" r="BB96"/>
  <c r="AV96"/>
  <c r="BC96"/>
  <c r="BD96"/>
  <c r="AS94"/>
  <c i="4" r="F37"/>
  <c i="1" r="BD99"/>
  <c i="7" r="F35"/>
  <c i="1" r="AZ102"/>
  <c i="3" r="F35"/>
  <c i="1" r="AZ97"/>
  <c r="AZ95"/>
  <c r="AV95"/>
  <c i="5" r="J35"/>
  <c i="1" r="AV100"/>
  <c i="5" r="F39"/>
  <c i="1" r="BD100"/>
  <c i="6" r="F39"/>
  <c i="1" r="BD101"/>
  <c i="8" r="J35"/>
  <c i="1" r="AV103"/>
  <c i="4" r="F33"/>
  <c i="1" r="AZ99"/>
  <c i="7" r="F37"/>
  <c i="1" r="BB102"/>
  <c i="3" r="J35"/>
  <c i="1" r="AV97"/>
  <c i="5" r="F37"/>
  <c i="1" r="BB100"/>
  <c i="6" r="F35"/>
  <c i="1" r="AZ101"/>
  <c i="8" r="F39"/>
  <c i="1" r="BD103"/>
  <c i="3" r="F37"/>
  <c i="1" r="BB97"/>
  <c r="BB95"/>
  <c r="AX95"/>
  <c i="4" r="F36"/>
  <c i="1" r="BC99"/>
  <c i="6" r="J35"/>
  <c i="1" r="AV101"/>
  <c i="7" r="F39"/>
  <c i="1" r="BD102"/>
  <c i="4" r="J33"/>
  <c i="1" r="AV99"/>
  <c i="7" r="J35"/>
  <c i="1" r="AV102"/>
  <c i="3" r="F38"/>
  <c i="1" r="BC97"/>
  <c r="BC95"/>
  <c r="AY95"/>
  <c i="5" r="F35"/>
  <c i="1" r="AZ100"/>
  <c i="5" r="F38"/>
  <c i="1" r="BC100"/>
  <c i="6" r="F37"/>
  <c i="1" r="BB101"/>
  <c i="8" r="F35"/>
  <c i="1" r="AZ103"/>
  <c i="3" r="F39"/>
  <c i="1" r="BD97"/>
  <c r="BD95"/>
  <c i="4" r="F35"/>
  <c i="1" r="BB99"/>
  <c i="6" r="F38"/>
  <c i="1" r="BC101"/>
  <c i="7" r="F38"/>
  <c i="1" r="BC102"/>
  <c i="7" l="1" r="R126"/>
  <c r="R125"/>
  <c i="2" r="T127"/>
  <c r="T126"/>
  <c i="8" r="T140"/>
  <c i="2" r="R126"/>
  <c r="P127"/>
  <c r="P126"/>
  <c i="1" r="AU96"/>
  <c i="8" r="P140"/>
  <c i="4" r="R171"/>
  <c r="R134"/>
  <c i="6" r="P126"/>
  <c i="1" r="AU101"/>
  <c i="4" r="T171"/>
  <c r="T134"/>
  <c i="3" r="BK125"/>
  <c r="BK124"/>
  <c r="J124"/>
  <c r="J98"/>
  <c i="8" r="R140"/>
  <c r="R128"/>
  <c r="P128"/>
  <c i="1" r="AU103"/>
  <c i="8" r="T128"/>
  <c i="4" r="P171"/>
  <c r="P134"/>
  <c i="1" r="AU99"/>
  <c i="2" r="BK127"/>
  <c r="J127"/>
  <c r="J97"/>
  <c i="5" r="BK189"/>
  <c r="J189"/>
  <c r="J99"/>
  <c i="6" r="BK138"/>
  <c r="J138"/>
  <c r="J99"/>
  <c i="4" r="BK250"/>
  <c r="J250"/>
  <c r="J111"/>
  <c i="8" r="J130"/>
  <c r="J100"/>
  <c r="BK140"/>
  <c r="J140"/>
  <c r="J101"/>
  <c i="4" r="BK134"/>
  <c r="J134"/>
  <c r="J96"/>
  <c r="J135"/>
  <c r="J97"/>
  <c i="2" r="BK126"/>
  <c r="J126"/>
  <c r="J96"/>
  <c i="1" r="AU95"/>
  <c i="2" r="J34"/>
  <c i="1" r="AW96"/>
  <c r="AT96"/>
  <c i="7" r="J36"/>
  <c i="1" r="AW102"/>
  <c r="AT102"/>
  <c i="3" r="F36"/>
  <c i="1" r="BA97"/>
  <c i="5" r="J36"/>
  <c i="1" r="AW100"/>
  <c r="AT100"/>
  <c i="7" r="J32"/>
  <c i="1" r="AG102"/>
  <c i="8" r="J36"/>
  <c i="1" r="AW103"/>
  <c r="AT103"/>
  <c i="3" r="J36"/>
  <c i="1" r="AW97"/>
  <c r="AT97"/>
  <c i="5" r="F36"/>
  <c i="1" r="BA100"/>
  <c i="7" r="F36"/>
  <c i="1" r="BA102"/>
  <c r="BC98"/>
  <c r="AY98"/>
  <c i="2" r="F34"/>
  <c i="1" r="BA96"/>
  <c i="6" r="J36"/>
  <c i="1" r="AW101"/>
  <c r="AT101"/>
  <c r="BD98"/>
  <c r="BB98"/>
  <c r="AX98"/>
  <c i="4" r="J34"/>
  <c i="1" r="AW99"/>
  <c r="AT99"/>
  <c i="4" r="F34"/>
  <c i="1" r="BA99"/>
  <c i="6" r="F36"/>
  <c i="1" r="BA101"/>
  <c r="AZ98"/>
  <c r="AV98"/>
  <c i="8" r="F36"/>
  <c i="1" r="BA103"/>
  <c i="8" l="1" r="BK128"/>
  <c r="J128"/>
  <c i="3" r="J125"/>
  <c r="J99"/>
  <c i="5" r="BK125"/>
  <c r="J125"/>
  <c r="J98"/>
  <c i="6" r="BK126"/>
  <c r="J126"/>
  <c r="J98"/>
  <c i="1" r="AN102"/>
  <c i="7" r="J41"/>
  <c i="1" r="AU98"/>
  <c i="8" r="J32"/>
  <c i="1" r="AG103"/>
  <c i="3" r="J32"/>
  <c i="1" r="AG97"/>
  <c r="BA95"/>
  <c r="AW95"/>
  <c r="AT95"/>
  <c i="4" r="J30"/>
  <c i="1" r="AG99"/>
  <c r="AZ94"/>
  <c r="W29"/>
  <c i="2" r="J30"/>
  <c i="1" r="AG96"/>
  <c r="BC94"/>
  <c r="W32"/>
  <c r="BB94"/>
  <c r="W31"/>
  <c r="BA98"/>
  <c r="AW98"/>
  <c r="AT98"/>
  <c r="BD94"/>
  <c r="W33"/>
  <c i="3" l="1" r="J41"/>
  <c i="8" r="J41"/>
  <c r="J98"/>
  <c i="4" r="J39"/>
  <c i="1" r="AN99"/>
  <c i="2" r="J39"/>
  <c i="1" r="AN96"/>
  <c r="AU94"/>
  <c r="AN103"/>
  <c r="AN97"/>
  <c r="AG95"/>
  <c i="5" r="J32"/>
  <c i="1" r="AG100"/>
  <c r="AX94"/>
  <c i="6" r="J32"/>
  <c i="1" r="AG101"/>
  <c r="BA94"/>
  <c r="W30"/>
  <c r="AY94"/>
  <c r="AV94"/>
  <c r="AK29"/>
  <c l="1" r="AN95"/>
  <c i="5" r="J41"/>
  <c i="6" r="J41"/>
  <c i="1" r="AN100"/>
  <c r="AN101"/>
  <c r="AG98"/>
  <c r="AN98"/>
  <c r="AW94"/>
  <c r="AK30"/>
  <c l="1"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<sst xmlns="http://schemas.openxmlformats.org/spreadsheetml/2006/main">
  <si>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</si>
  <si>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</si>
  <si>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</si>
  <si>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</si>
  <si>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{86941859-443e-402c-a0d1-c0352db2dc50}</t>
  </si>
  <si>
    <t xml:space="preserve">&gt;&gt;  skryté stĺpce  &lt;&lt;</t>
  </si>
  <si>
    <t>0,01</t>
  </si>
  <si>
    <t>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</si>
  <si>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</si>
  <si>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</si>
  <si>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</si>
  <si>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</si>
  <si>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</si>
  <si>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231228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</si>
  <si>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</si>
  <si>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</si>
  <si>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ustajnenia HD</t>
  </si>
  <si>
    <t>JKSO:</t>
  </si>
  <si>
    <t>KS:</t>
  </si>
  <si>
    <t>Miesto:</t>
  </si>
  <si>
    <t>Vysoká nad Kysucou</t>
  </si>
  <si>
    <t>Dátum:</t>
  </si>
  <si>
    <t>28. 12. 2023</t>
  </si>
  <si>
    <t>Objednávateľ:</t>
  </si>
  <si>
    <t>IČO:</t>
  </si>
  <si>
    <t>HANNIBAL, s.r.o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</si>
  <si>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</si>
  <si>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</si>
  <si>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</si>
  <si>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</si>
  <si>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</si>
  <si>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</si>
  <si>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</si>
  <si>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</si>
  <si>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</si>
  <si>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</si>
  <si>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</si>
  <si>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</si>
  <si>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</si>
  <si>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</si>
  <si>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</si>
  <si>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</si>
  <si>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</si>
  <si>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</si>
  <si>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</si>
  <si>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</si>
  <si>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</si>
  <si>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</si>
  <si>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</si>
  <si>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</si>
  <si>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</si>
  <si>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</si>
  <si>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</si>
  <si>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</si>
  <si>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</si>
  <si>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</si>
  <si>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</si>
  <si>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</si>
  <si>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</si>
  <si>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</si>
  <si>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</si>
  <si>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</si>
  <si>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</si>
  <si>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</si>
  <si>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</si>
  <si>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</si>
  <si>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</si>
  <si>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</si>
  <si>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</si>
  <si>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</si>
  <si>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</si>
  <si>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</si>
  <si>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</si>
  <si>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</si>
  <si>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</si>
  <si>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</si>
  <si>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</si>
  <si>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SO 02</t>
  </si>
  <si>
    <t>Prestavba otvorených hnojovicových žúmp na hnojisko</t>
  </si>
  <si>
    <t>STA</t>
  </si>
  <si>
    <t>1</t>
  </si>
  <si>
    <t>{4d34fdbe-1ad7-4aa9-8c5c-d0b0135c7e62}</t>
  </si>
  <si>
    <t>/</t>
  </si>
  <si>
    <t>Časť</t>
  </si>
  <si>
    <t>2</t>
  </si>
  <si>
    <t>###NOINSERT###</t>
  </si>
  <si>
    <t>SO 02 B</t>
  </si>
  <si>
    <t>Búracie práce - hnojisko</t>
  </si>
  <si>
    <t>{5cfe8025-e624-46b9-8e4f-fb9f2e46ba6d}</t>
  </si>
  <si>
    <t>SO01</t>
  </si>
  <si>
    <t xml:space="preserve">Modernizácia  produkčnej maštale pre dojčiace kravy</t>
  </si>
  <si>
    <t>{655f6729-43fb-4927-81b9-7b3c92bc811b}</t>
  </si>
  <si>
    <t>SO01.1</t>
  </si>
  <si>
    <t>Zdravotechnika</t>
  </si>
  <si>
    <t>{7a755504-56b7-43fe-bd38-7d25bd7a4944}</t>
  </si>
  <si>
    <t>SO01.2</t>
  </si>
  <si>
    <t>Elektroinštalácia</t>
  </si>
  <si>
    <t>{3a932f66-dd46-433b-9288-eb4697b1b3d8}</t>
  </si>
  <si>
    <t>SO01.21</t>
  </si>
  <si>
    <t>Bleskozvod</t>
  </si>
  <si>
    <t>{c8f26a35-ccb4-4497-8f2c-3682058a0d35}</t>
  </si>
  <si>
    <t>SO 01 B</t>
  </si>
  <si>
    <t>Búracie práce maštaľ</t>
  </si>
  <si>
    <t>{14def17a-856d-46e9-af94-69ead543592d}</t>
  </si>
  <si>
    <t>KRYCÍ LIST ROZPOČTU</t>
  </si>
  <si>
    <t>Objekt:</t>
  </si>
  <si>
    <t>SO 02 - Prestavba otvorených hnojovicových žúmp na hnojisko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</si>
  <si>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</si>
  <si>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</si>
  <si>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</si>
  <si>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</si>
  <si>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</si>
  <si>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</si>
  <si>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</si>
  <si>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</si>
  <si>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</si>
  <si>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</si>
  <si>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</si>
  <si>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</si>
  <si>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</si>
  <si>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767 - Konštrukcie doplnkové kovové   </t>
  </si>
  <si>
    <t xml:space="preserve"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</si>
  <si>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</si>
  <si>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</si>
  <si>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</si>
  <si>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</si>
  <si>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</si>
  <si>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</si>
  <si>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</si>
  <si>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</si>
  <si>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</si>
  <si>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</si>
  <si>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</si>
  <si>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</si>
  <si>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</si>
  <si>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</si>
  <si>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</si>
  <si>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</si>
  <si>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</si>
  <si>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131201102.S</t>
  </si>
  <si>
    <t>Výkop nezapaženej jamy v hornine 3, nad 100 do 1000 m3</t>
  </si>
  <si>
    <t>m3</t>
  </si>
  <si>
    <t>4</t>
  </si>
  <si>
    <t>-343383765</t>
  </si>
  <si>
    <t>131201109.S</t>
  </si>
  <si>
    <t>Hĺbenie nezapažených jám a zárezov. Príplatok za lepivosť horniny 3</t>
  </si>
  <si>
    <t>-2146545909</t>
  </si>
  <si>
    <t>3</t>
  </si>
  <si>
    <t>162301121.S</t>
  </si>
  <si>
    <t>Vodorovné premiestnenie výkopku po spevnenej ceste z horniny tr.1-4, nad 100 do 1000 m3 na vzdialenosť nad 50 do 500 m</t>
  </si>
  <si>
    <t>465824116</t>
  </si>
  <si>
    <t>174201101.S</t>
  </si>
  <si>
    <t>Zásyp sypaninou bez zhutnenia jám, šachiet, rýh, zárezov alebo okolo objektov do 100 m3</t>
  </si>
  <si>
    <t>-34489461</t>
  </si>
  <si>
    <t>5</t>
  </si>
  <si>
    <t>M</t>
  </si>
  <si>
    <t>583410003800.S</t>
  </si>
  <si>
    <t>Kamenivo drvené hrubé frakcia 125 -200mm</t>
  </si>
  <si>
    <t>t</t>
  </si>
  <si>
    <t>8</t>
  </si>
  <si>
    <t>1417371238</t>
  </si>
  <si>
    <t>Zakladanie</t>
  </si>
  <si>
    <t>6</t>
  </si>
  <si>
    <t>271533001.S</t>
  </si>
  <si>
    <t xml:space="preserve">Násyp pod základové konštrukcie so zhutnením z  kameniva hrubého drveného fr.32-63 mm</t>
  </si>
  <si>
    <t>-1552503159</t>
  </si>
  <si>
    <t>7</t>
  </si>
  <si>
    <t>271573001.S</t>
  </si>
  <si>
    <t>Násyp pod základové konštrukcie so zhutnením zo štrkopiesku fr.0-32 mm</t>
  </si>
  <si>
    <t>833640850</t>
  </si>
  <si>
    <t>273313612.S</t>
  </si>
  <si>
    <t>Betón základových dosiek, prostý tr. C 20/25</t>
  </si>
  <si>
    <t>843572825</t>
  </si>
  <si>
    <t>9</t>
  </si>
  <si>
    <t>273321611.S</t>
  </si>
  <si>
    <t>Betón základových dosiek, železový (bez výstuže), tr. C 35/45</t>
  </si>
  <si>
    <t>-824727617</t>
  </si>
  <si>
    <t>10</t>
  </si>
  <si>
    <t>273351215.S</t>
  </si>
  <si>
    <t>Debnenie stien základových dosiek, zhotovenie-dielce</t>
  </si>
  <si>
    <t>m2</t>
  </si>
  <si>
    <t>-615691095</t>
  </si>
  <si>
    <t>11</t>
  </si>
  <si>
    <t>273351216.S</t>
  </si>
  <si>
    <t>Debnenie stien základových dosiek, odstránenie-dielce</t>
  </si>
  <si>
    <t>112405946</t>
  </si>
  <si>
    <t>12</t>
  </si>
  <si>
    <t>273361821.S</t>
  </si>
  <si>
    <t>Výstuž základových dosiek z ocele B500 (10505)</t>
  </si>
  <si>
    <t>-959033251</t>
  </si>
  <si>
    <t>13</t>
  </si>
  <si>
    <t>273362021.S</t>
  </si>
  <si>
    <t>Výstuž základových dosiek zo zvár. sietí KARI</t>
  </si>
  <si>
    <t>-245373195</t>
  </si>
  <si>
    <t>14</t>
  </si>
  <si>
    <t>274313612.S</t>
  </si>
  <si>
    <t>Betón základových pásov, prostý tr. C 20/25</t>
  </si>
  <si>
    <t>-347879126</t>
  </si>
  <si>
    <t>15</t>
  </si>
  <si>
    <t>275321312.S</t>
  </si>
  <si>
    <t>Betón základových pätiek, železový (bez výstuže), tr. C 20/25</t>
  </si>
  <si>
    <t>-1370038296</t>
  </si>
  <si>
    <t>16</t>
  </si>
  <si>
    <t>275351215.S</t>
  </si>
  <si>
    <t>Debnenie stien základových pätiek, zhotovenie-dielce</t>
  </si>
  <si>
    <t>-427058034</t>
  </si>
  <si>
    <t>17</t>
  </si>
  <si>
    <t>275351216.S</t>
  </si>
  <si>
    <t>Debnenie stien základovýcb pätiek, odstránenie-dielce</t>
  </si>
  <si>
    <t>2074766191</t>
  </si>
  <si>
    <t>18</t>
  </si>
  <si>
    <t>275361821.S</t>
  </si>
  <si>
    <t>Výstuž základových pätiek z ocele B500 (10505)</t>
  </si>
  <si>
    <t>-1152273137</t>
  </si>
  <si>
    <t>19</t>
  </si>
  <si>
    <t>275362021.S</t>
  </si>
  <si>
    <t>Výstuž základových pätiek zo zvár. sietí KARI</t>
  </si>
  <si>
    <t>192005</t>
  </si>
  <si>
    <t>20</t>
  </si>
  <si>
    <t>279351101.S</t>
  </si>
  <si>
    <t>Debnenie základových múrov jednostranné zhotovenie-dielce</t>
  </si>
  <si>
    <t>-631295490</t>
  </si>
  <si>
    <t>21</t>
  </si>
  <si>
    <t>279351102.S</t>
  </si>
  <si>
    <t>Debnenie základových múrov jednostranné odstránenie-dielce</t>
  </si>
  <si>
    <t>-1833613368</t>
  </si>
  <si>
    <t>22</t>
  </si>
  <si>
    <t>279351105.S</t>
  </si>
  <si>
    <t>Debnenie základových múrov obojstranné zhotovenie-dielce</t>
  </si>
  <si>
    <t>-506200748</t>
  </si>
  <si>
    <t>23</t>
  </si>
  <si>
    <t>-1508685773</t>
  </si>
  <si>
    <t>24</t>
  </si>
  <si>
    <t>279351106.S</t>
  </si>
  <si>
    <t>Debnenie základových múrov obojstranné odstránenie-dielce</t>
  </si>
  <si>
    <t>384205634</t>
  </si>
  <si>
    <t>25</t>
  </si>
  <si>
    <t>-1036674009</t>
  </si>
  <si>
    <t>26</t>
  </si>
  <si>
    <t>279361821.S</t>
  </si>
  <si>
    <t>Výstuž základových múrov nosných z ocele B500 (10505)</t>
  </si>
  <si>
    <t>433146751</t>
  </si>
  <si>
    <t>Zvislé a kompletné konštrukcie</t>
  </si>
  <si>
    <t>27</t>
  </si>
  <si>
    <t>311321511.S</t>
  </si>
  <si>
    <t>Betón nadzákladových múrov, železový (bez výstuže) tr. C 30/37</t>
  </si>
  <si>
    <t>1993495771</t>
  </si>
  <si>
    <t>Úpravy povrchov, podlahy, osadenie</t>
  </si>
  <si>
    <t>28</t>
  </si>
  <si>
    <t>631571003.S</t>
  </si>
  <si>
    <t>Štrkopiesok 4-32 -filtračná vrstva</t>
  </si>
  <si>
    <t>545770272</t>
  </si>
  <si>
    <t>Ostatné konštrukcie a práce-búranie</t>
  </si>
  <si>
    <t>29</t>
  </si>
  <si>
    <t>919735123.S</t>
  </si>
  <si>
    <t>Rezanie existujúceho betónového krytu alebo podkladu hĺbky nad 100 do 150 mm</t>
  </si>
  <si>
    <t>m</t>
  </si>
  <si>
    <t>-1687863226</t>
  </si>
  <si>
    <t>30</t>
  </si>
  <si>
    <t>938902071.S</t>
  </si>
  <si>
    <t>Očistenie povrchu betónových konštrukcií tlakovou vodou</t>
  </si>
  <si>
    <t>-1840330853</t>
  </si>
  <si>
    <t>PSV</t>
  </si>
  <si>
    <t>Práce a dodávky PSV</t>
  </si>
  <si>
    <t>711</t>
  </si>
  <si>
    <t>Izolácie proti vode a vlhkosti</t>
  </si>
  <si>
    <t>31</t>
  </si>
  <si>
    <t>711131102.S</t>
  </si>
  <si>
    <t>Zhotovenie geotextílie alebo tkaniny na plochu vodorovnú</t>
  </si>
  <si>
    <t>-2003564530</t>
  </si>
  <si>
    <t>32</t>
  </si>
  <si>
    <t>693110004500.S</t>
  </si>
  <si>
    <t>Geotextília polypropylénová netkaná 300 g/m2</t>
  </si>
  <si>
    <t>-1361772784</t>
  </si>
  <si>
    <t>33</t>
  </si>
  <si>
    <t>711132102.S</t>
  </si>
  <si>
    <t>Zhotovenie geotextílie alebo tkaniny na plochu zvislú</t>
  </si>
  <si>
    <t>-1365508299</t>
  </si>
  <si>
    <t>34</t>
  </si>
  <si>
    <t>680404025</t>
  </si>
  <si>
    <t>35</t>
  </si>
  <si>
    <t>711133001.S</t>
  </si>
  <si>
    <t>Zhotovenie izolácie proti zemnej vlhkosti PVC fóliou položenou voľne na vodorovnej ploche so zvarením spoju</t>
  </si>
  <si>
    <t>1464747888</t>
  </si>
  <si>
    <t>36</t>
  </si>
  <si>
    <t>283220000300</t>
  </si>
  <si>
    <t>Hydroizolačná fólia PVC-P FATRAFOL 803, hr. 1,5 mm, š. 1,3 m, izolácia základov proti zemnej vlhkosti, tlakovej vode, radónu, hnedá, FATRA IZOLFA</t>
  </si>
  <si>
    <t>-1118920432</t>
  </si>
  <si>
    <t>37</t>
  </si>
  <si>
    <t>711133010.S</t>
  </si>
  <si>
    <t>Zhotovenie izolácie proti zemnej vlhkosti PVC fóliou položenou voľne na zvislej ploche so zvarením spoju</t>
  </si>
  <si>
    <t>-844742517</t>
  </si>
  <si>
    <t>38</t>
  </si>
  <si>
    <t>283220000300.S</t>
  </si>
  <si>
    <t>Hydroizolačná fólia PVC-P, hr. 1,5 mm, š. 1,3 m, izolácia základov proti zemnej vlhkosti, tlakovej vode, radónu</t>
  </si>
  <si>
    <t>871563618</t>
  </si>
  <si>
    <t>39</t>
  </si>
  <si>
    <t>711792183.S</t>
  </si>
  <si>
    <t xml:space="preserve">Zhotovenie detailov dilatačných škár - tesnenie zvislých </t>
  </si>
  <si>
    <t>1766868206</t>
  </si>
  <si>
    <t>40</t>
  </si>
  <si>
    <t>247710007710.S</t>
  </si>
  <si>
    <t xml:space="preserve">Pás tesniaci na utesnenie rohových a spojovacích škár </t>
  </si>
  <si>
    <t>-369827951</t>
  </si>
  <si>
    <t>767</t>
  </si>
  <si>
    <t xml:space="preserve">Konštrukcie doplnkové kovové   </t>
  </si>
  <si>
    <t>41</t>
  </si>
  <si>
    <t>133310002300.S</t>
  </si>
  <si>
    <t>Tyč oceľová prierezu L rovnoramenný uholník 50x50x4 mm, ozn. 11 373 podľa EN ISO S235JRG1</t>
  </si>
  <si>
    <t>417244030</t>
  </si>
  <si>
    <t>VP</t>
  </si>
  <si>
    <t xml:space="preserve">  Práce naviac</t>
  </si>
  <si>
    <t>PN</t>
  </si>
  <si>
    <t>Časť:</t>
  </si>
  <si>
    <t>SO 02 B - Búracie práce - hnojisko</t>
  </si>
  <si>
    <t>113107222.S</t>
  </si>
  <si>
    <t xml:space="preserve">Odstránenie krytu v ploche nad 200 m2 z kameniva hrubého drveného, hr. 100 do 200 mm,  -0,23500t</t>
  </si>
  <si>
    <t>-146365643</t>
  </si>
  <si>
    <t>113107231.S</t>
  </si>
  <si>
    <t xml:space="preserve">Odstránenie krytu v ploche nad 200 m2 z betónu prostého, hr. vrstvy do 150 mm,  -0,22500t</t>
  </si>
  <si>
    <t>-909898721</t>
  </si>
  <si>
    <t>962052211.S</t>
  </si>
  <si>
    <t xml:space="preserve">Búranie muriva alebo vybúranie otvorov plochy nad 4 m2 železobetonového nadzákladného,  -2,40000t</t>
  </si>
  <si>
    <t>-2080603630</t>
  </si>
  <si>
    <t>979081111.S</t>
  </si>
  <si>
    <t>Odvoz sutiny a vybúraných hmôt na skládku do 1 km</t>
  </si>
  <si>
    <t>705419659</t>
  </si>
  <si>
    <t xml:space="preserve">SO01 - Modernizácia  produkčnej maštale pre dojčiace kravy</t>
  </si>
  <si>
    <t xml:space="preserve">    99 - Presun hmôt HSV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</si>
  <si>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</si>
  <si>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</si>
  <si>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</si>
  <si>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</si>
  <si>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</si>
  <si>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 xml:space="preserve">    783 - Nátery</t>
  </si>
  <si>
    <t xml:space="preserve">    784 - Maľby</t>
  </si>
  <si>
    <t>M - Práce a dodávky M</t>
  </si>
  <si>
    <t xml:space="preserve">    25-M - Povrchová úprava strojov a zariadení</t>
  </si>
  <si>
    <t>HZS - Hodinové zúčtovacie sadzby</t>
  </si>
  <si>
    <t>311233031.S</t>
  </si>
  <si>
    <t>Murivo nosné (m3) z tehál pálených dierovaných nebrúsených na pero a drážku hrúbky 380 mm, na klasickú maltu</t>
  </si>
  <si>
    <t>-2122476607</t>
  </si>
  <si>
    <t>277057311</t>
  </si>
  <si>
    <t>311351103.S</t>
  </si>
  <si>
    <t>Debnenie nadzákladových múrov jednostranné zhotovenie-tradičné</t>
  </si>
  <si>
    <t>-687653717</t>
  </si>
  <si>
    <t>311351104.S</t>
  </si>
  <si>
    <t>Debnenie nadzákladových múrov jednostranné odstránenie-tradičné</t>
  </si>
  <si>
    <t>-2099895834</t>
  </si>
  <si>
    <t>311351105.S</t>
  </si>
  <si>
    <t>Debnenie nadzákladových múrov obojstranné zhotovenie-dielce</t>
  </si>
  <si>
    <t>-1504403233</t>
  </si>
  <si>
    <t>311351106.S</t>
  </si>
  <si>
    <t>Debnenie nadzákladových múrov obojstranné odstránenie-dielce</t>
  </si>
  <si>
    <t>-728489873</t>
  </si>
  <si>
    <t>311361221.S</t>
  </si>
  <si>
    <t>Výstuž nadzákladových múrov 10216</t>
  </si>
  <si>
    <t>2099390755</t>
  </si>
  <si>
    <t>331270521.S</t>
  </si>
  <si>
    <t>Murivo pilierov a stĺpov z betónových debniacich tvárnic rozmerov 300x300 mm s betónovou výplňou C 16/20</t>
  </si>
  <si>
    <t>-752609083</t>
  </si>
  <si>
    <t>342272031.S</t>
  </si>
  <si>
    <t>Prímurovka z pórobetónových tvárnic hladkých s objemovou hmotnosťou do 600 kg/m3 hrúbky 100 mm</t>
  </si>
  <si>
    <t>1082434050</t>
  </si>
  <si>
    <t>612460111.S</t>
  </si>
  <si>
    <t>Príprava vnútorného podkladu stien na silno a nerovnomerne nasiakavé podklady regulátorom nasiakavosti</t>
  </si>
  <si>
    <t>1448578065</t>
  </si>
  <si>
    <t>612460151.S</t>
  </si>
  <si>
    <t>Príprava vnútorného podkladu stien cementovým prednástrekom, hr. 3 mm</t>
  </si>
  <si>
    <t>245715356</t>
  </si>
  <si>
    <t>612460241.S</t>
  </si>
  <si>
    <t>Vnútorná omietka stien vápennocementová jadrová (hrubá), hr. 10 mm</t>
  </si>
  <si>
    <t>1833376335</t>
  </si>
  <si>
    <t>612460363.S</t>
  </si>
  <si>
    <t>Vnútorná omietka stien vápennocementová jednovrstvová, hr. 10 mm</t>
  </si>
  <si>
    <t>1002796337</t>
  </si>
  <si>
    <t>622460111.S</t>
  </si>
  <si>
    <t>Príprava vonkajšieho podkladu stien na silno a nerovnomerne nasiakavé podklady regulátorom nasiakavosti</t>
  </si>
  <si>
    <t>-1902297370</t>
  </si>
  <si>
    <t>622460233.S</t>
  </si>
  <si>
    <t>Vonkajšia omietka stien cementová hrubá, hr. 20 mm</t>
  </si>
  <si>
    <t>1545158403</t>
  </si>
  <si>
    <t>622460364.S</t>
  </si>
  <si>
    <t>Vonkajšia omietka stien vápennocementová jednovrstvová, hr. 15 mm</t>
  </si>
  <si>
    <t>631916902</t>
  </si>
  <si>
    <t>622481119.S</t>
  </si>
  <si>
    <t>Potiahnutie vonkajších stien sklotextilnou mriežkou s celoplošným prilepením</t>
  </si>
  <si>
    <t>-1678764280</t>
  </si>
  <si>
    <t>622903112.S</t>
  </si>
  <si>
    <t>Očist., výplňového muriva alebo betónu, múrov a valov pred začatím opráv ručne</t>
  </si>
  <si>
    <t>1981773173</t>
  </si>
  <si>
    <t>631313731.S</t>
  </si>
  <si>
    <t>Mazanina z betónu prostého (m2) hladená dreveným hladidlom, betón tr. C 25/30 hr. 100 mm</t>
  </si>
  <si>
    <t>-1024389757</t>
  </si>
  <si>
    <t>631315711.S</t>
  </si>
  <si>
    <t>Mazanina z betónu prostého (m3) tr. C 25/30 hr.nad 120 do 240 mm</t>
  </si>
  <si>
    <t>-12362891</t>
  </si>
  <si>
    <t>631362421.S</t>
  </si>
  <si>
    <t>Výstuž mazanín z betónov (z kameniva) a z ľahkých betónov zo sietí KARI, priemer drôtu 6/6 mm, veľkosť oka 100x100 mm</t>
  </si>
  <si>
    <t>999501709</t>
  </si>
  <si>
    <t>-1681215189</t>
  </si>
  <si>
    <t>634601511.S</t>
  </si>
  <si>
    <t xml:space="preserve">Zaplnenie dilatačných škár v mazaninách tmelom silikónovým  šírky škáry do 5 mm</t>
  </si>
  <si>
    <t>276359811</t>
  </si>
  <si>
    <t>634920004.S</t>
  </si>
  <si>
    <t>Rezanie dilatačných škár v čiastočne zatvrdnutej betónovej mazanine alebo poteru hĺbky do 10 mm, šírky nad 20 do 30 mm</t>
  </si>
  <si>
    <t>-1166186175</t>
  </si>
  <si>
    <t>641952211.S</t>
  </si>
  <si>
    <t>Osadenie dreveného okenného rámu, plochy do 2,5 m2</t>
  </si>
  <si>
    <t>ks</t>
  </si>
  <si>
    <t>-828947916</t>
  </si>
  <si>
    <t>605430000200</t>
  </si>
  <si>
    <t>Rezivo stavebné zo smreku - strešné laty impregnované hr. 40 mm, š. 50 mm, dĺ. 4000-5000 mm</t>
  </si>
  <si>
    <t>-540605154</t>
  </si>
  <si>
    <t>-2050168113</t>
  </si>
  <si>
    <t>941955004.S</t>
  </si>
  <si>
    <t>Lešenie ľahké pracovné pomocné s výškou lešeňovej podlahy nad 2,50 do 3,5 m</t>
  </si>
  <si>
    <t>1402184199</t>
  </si>
  <si>
    <t>957311412.S</t>
  </si>
  <si>
    <t xml:space="preserve">Betónové obruby ukončujúce lež.box  do výšky 200 mm, s poterom z malty MC-5, š. skosené 180 mm</t>
  </si>
  <si>
    <t>-1452096410</t>
  </si>
  <si>
    <t>959991012.S</t>
  </si>
  <si>
    <t>Vyplnenie škár polyuretánovou penou prierezu 10 cm2</t>
  </si>
  <si>
    <t>756953795</t>
  </si>
  <si>
    <t>99</t>
  </si>
  <si>
    <t>Presun hmôt HSV</t>
  </si>
  <si>
    <t>998011001.S</t>
  </si>
  <si>
    <t>Presun hmôt pre budovy (801, 803, 812), zvislá konštr. z tehál, tvárnic, z kovu výšky do 6 m</t>
  </si>
  <si>
    <t>1308225277</t>
  </si>
  <si>
    <t>-1937455434</t>
  </si>
  <si>
    <t>711471051.S</t>
  </si>
  <si>
    <t>Zhotovenie izolácie proti tlakovej vode PVC fóliou položenou voľne na vodorovnej ploche so zvarením spoju</t>
  </si>
  <si>
    <t>-1247327528</t>
  </si>
  <si>
    <t>-197360589</t>
  </si>
  <si>
    <t>1737482996</t>
  </si>
  <si>
    <t>998711101.S</t>
  </si>
  <si>
    <t>Presun hmôt pre izoláciu proti vode v objektoch výšky do 6 m</t>
  </si>
  <si>
    <t>823236525</t>
  </si>
  <si>
    <t>713</t>
  </si>
  <si>
    <t>Izolácie tepelné</t>
  </si>
  <si>
    <t>762</t>
  </si>
  <si>
    <t>Konštrukcie tesárske</t>
  </si>
  <si>
    <t>762112110.S</t>
  </si>
  <si>
    <t>Montáž konštr.stien a priečok na hladko z hraneného a polohraneného reziva prierezovej plochy do 120 cm2</t>
  </si>
  <si>
    <t>404304304</t>
  </si>
  <si>
    <t>762133132.S</t>
  </si>
  <si>
    <t>Montáž debnenia stien z hrubých fošien na zraz hr. do 60 mm</t>
  </si>
  <si>
    <t>1857068068</t>
  </si>
  <si>
    <t>605110000700.S</t>
  </si>
  <si>
    <t>Dosky a fošne zo smreku neopracované neomietané akosť I hr. 38-50 mm, š. 100-160 mm</t>
  </si>
  <si>
    <t>-786138026</t>
  </si>
  <si>
    <t>762332120.S</t>
  </si>
  <si>
    <t>Montáž viazaných konštrukcií krovov striech z reziva priemernej plochy 120 - 224 cm2</t>
  </si>
  <si>
    <t>-79695748</t>
  </si>
  <si>
    <t>605120002900.S</t>
  </si>
  <si>
    <t>Hranoly zo smreku neopracované hranené akosť I dĺ. 4000-6500 mm x hr. 120 mm, š. 120-180 mm</t>
  </si>
  <si>
    <t>-1455340677</t>
  </si>
  <si>
    <t>42</t>
  </si>
  <si>
    <t>762395000.S</t>
  </si>
  <si>
    <t>Spojovacie prostriedky pre viazané konštrukcie krovov, debnenie a laťovanie, nadstrešné konštr., spádové kliny - svorky, dosky, klince, pásová oceľ, vruty</t>
  </si>
  <si>
    <t>152647232</t>
  </si>
  <si>
    <t>763</t>
  </si>
  <si>
    <t>Konštrukcie - drevostavby</t>
  </si>
  <si>
    <t>764</t>
  </si>
  <si>
    <t>Konštrukcie klampiarske</t>
  </si>
  <si>
    <t>43</t>
  </si>
  <si>
    <t>764171479.S</t>
  </si>
  <si>
    <t>Lemovanie múru bočné zo zvitkov pozink farebný, r.š. 660 mm</t>
  </si>
  <si>
    <t>-1579429132</t>
  </si>
  <si>
    <t>44</t>
  </si>
  <si>
    <t>764171733</t>
  </si>
  <si>
    <t>Krytina trapézový systém - hrebene z hrebenáčov s vetracím pásom, sklon strechy do 30°</t>
  </si>
  <si>
    <t>-1645308160</t>
  </si>
  <si>
    <t>45</t>
  </si>
  <si>
    <t>764172491.S</t>
  </si>
  <si>
    <t>Montáž krytiny z trapézového plechu, sklon do 30°</t>
  </si>
  <si>
    <t>831807071</t>
  </si>
  <si>
    <t>46</t>
  </si>
  <si>
    <t>764310041</t>
  </si>
  <si>
    <t>Krytina MASLEN - trapézový hliníkový systém T-35, šírka 1125 mm, hr. 1 mm, sklon strechy od 30° do 45°</t>
  </si>
  <si>
    <t>1628982663</t>
  </si>
  <si>
    <t>47</t>
  </si>
  <si>
    <t>764311822.S</t>
  </si>
  <si>
    <t xml:space="preserve">Demontáž krytiny hladkej strešnej z tabúľ 2000 x 1000 mm, so sklonom do 30st.,  -0,00732t</t>
  </si>
  <si>
    <t>948605435</t>
  </si>
  <si>
    <t>48</t>
  </si>
  <si>
    <t>764352427.S</t>
  </si>
  <si>
    <t>Žľaby z pozinkovaného farbeného PZf plechu, pododkvapové polkruhové r.š. 330 mm</t>
  </si>
  <si>
    <t>2027936875</t>
  </si>
  <si>
    <t>49</t>
  </si>
  <si>
    <t>764359412.S</t>
  </si>
  <si>
    <t>Kotlík kónický z pozinkovaného farbeného PZf plechu, pre rúry s priemerom od 100 do 125 mm</t>
  </si>
  <si>
    <t>-409037583</t>
  </si>
  <si>
    <t>50</t>
  </si>
  <si>
    <t>764394840.S</t>
  </si>
  <si>
    <t xml:space="preserve">Demontáž príponky z plochej ocele,  -0,00032t</t>
  </si>
  <si>
    <t>946715508</t>
  </si>
  <si>
    <t>51</t>
  </si>
  <si>
    <t>764454434.S</t>
  </si>
  <si>
    <t>Montáž kruhových kolien z pozinkovaného farbeného PZf plechu, pre zvodové rúry s priemerom 60 - 150 mm</t>
  </si>
  <si>
    <t>-668230662</t>
  </si>
  <si>
    <t>52</t>
  </si>
  <si>
    <t>553440004100.S</t>
  </si>
  <si>
    <t>Koleno lisované pozink farebný 70°, priemer 100 mm</t>
  </si>
  <si>
    <t>-627965934</t>
  </si>
  <si>
    <t>53</t>
  </si>
  <si>
    <t>764454453.S</t>
  </si>
  <si>
    <t>Zvodové rúry z pozinkovaného farbeného PZf plechu, kruhové priemer 100 mm</t>
  </si>
  <si>
    <t>-2111177955</t>
  </si>
  <si>
    <t>54</t>
  </si>
  <si>
    <t>998764101.S</t>
  </si>
  <si>
    <t>Presun hmôt pre konštrukcie klampiarske v objektoch výšky do 6 m</t>
  </si>
  <si>
    <t>1202131358</t>
  </si>
  <si>
    <t>Konštrukcie doplnkové kovové</t>
  </si>
  <si>
    <t>55</t>
  </si>
  <si>
    <t>767312461.S</t>
  </si>
  <si>
    <t>Montáž svetlíkov hrebeňových so zasklením osadené na oceľové väzníky, s rozpätím 1800 mm</t>
  </si>
  <si>
    <t>-243854289</t>
  </si>
  <si>
    <t>56</t>
  </si>
  <si>
    <t>611340006600.S</t>
  </si>
  <si>
    <t>Strešný odvetrávací svetlík, svetlosť 1600x1600 mm, strešný otvor 1800x1800 mm</t>
  </si>
  <si>
    <t>762373490</t>
  </si>
  <si>
    <t>57</t>
  </si>
  <si>
    <t>767653220.S</t>
  </si>
  <si>
    <t>Montáž vrát posuvných, osadzovaných do oceľov. zárubne z dielov,s plochou nad 6 do 9 m2</t>
  </si>
  <si>
    <t>-1205865970</t>
  </si>
  <si>
    <t>58</t>
  </si>
  <si>
    <t>767658313.S</t>
  </si>
  <si>
    <t>Montáž fóliovej rolovacej rýchlobežnej brány z PVC s priehľadovým pásom plochy nad 6 do 9 m2</t>
  </si>
  <si>
    <t>1546592752</t>
  </si>
  <si>
    <t>59</t>
  </si>
  <si>
    <t>553410058000.S</t>
  </si>
  <si>
    <t xml:space="preserve">Vráta  2200x3000 mm</t>
  </si>
  <si>
    <t>-938818333</t>
  </si>
  <si>
    <t>60</t>
  </si>
  <si>
    <t>553410062710.S</t>
  </si>
  <si>
    <t>Brána rýchlobežná fóliová z PVC s priehľadovým pásom a elektrickým pohonom, hrúbka fólie 0,7 mm, šxv 2800x3000mm</t>
  </si>
  <si>
    <t>1189163407</t>
  </si>
  <si>
    <t>61</t>
  </si>
  <si>
    <t>553410058800.S</t>
  </si>
  <si>
    <t xml:space="preserve">Vráta  2685x3000 mm</t>
  </si>
  <si>
    <t>242969912</t>
  </si>
  <si>
    <t>62</t>
  </si>
  <si>
    <t>553410058900.S</t>
  </si>
  <si>
    <t xml:space="preserve">Vráta  2450x3000 mm </t>
  </si>
  <si>
    <t>1203604443</t>
  </si>
  <si>
    <t>63</t>
  </si>
  <si>
    <t>553410062715.S</t>
  </si>
  <si>
    <t>Brána fóliová z PVC s priehľadovým pásom , šxv 2750x2750mm</t>
  </si>
  <si>
    <t>-1255956119</t>
  </si>
  <si>
    <t>64</t>
  </si>
  <si>
    <t>553410062720.S</t>
  </si>
  <si>
    <t>Brána fóliová z PVC s priehľadovým pásom , šxv 2300x3000mm</t>
  </si>
  <si>
    <t>148688056</t>
  </si>
  <si>
    <t>65</t>
  </si>
  <si>
    <t>553410062730.S</t>
  </si>
  <si>
    <t>Brána rýchlobežná fóliová z PVC s priehľadovým pásom a elektrickým pohonom, hrúbka fólie 0,7 mm, šxv 2900x3000mm</t>
  </si>
  <si>
    <t>-1318064902</t>
  </si>
  <si>
    <t>66</t>
  </si>
  <si>
    <t>767660005.S</t>
  </si>
  <si>
    <t>Montáž siete na okno, pevnej úchytkami na tesnenie</t>
  </si>
  <si>
    <t>623936655</t>
  </si>
  <si>
    <t>67</t>
  </si>
  <si>
    <t>553420000005.S</t>
  </si>
  <si>
    <t xml:space="preserve">Okenná sieť </t>
  </si>
  <si>
    <t>-466274163</t>
  </si>
  <si>
    <t>68</t>
  </si>
  <si>
    <t>767891902.S</t>
  </si>
  <si>
    <t xml:space="preserve">Opravy ostatných doplnkov stavieb výmena líšt oceľových privarených,  -0,00100t</t>
  </si>
  <si>
    <t>-1462446918</t>
  </si>
  <si>
    <t>69</t>
  </si>
  <si>
    <t>133340000100.S</t>
  </si>
  <si>
    <t>Tyč oceľová T úzka 60x60x7 mm, ozn. 11 373</t>
  </si>
  <si>
    <t>1684762984</t>
  </si>
  <si>
    <t>70</t>
  </si>
  <si>
    <t>133840000700.S</t>
  </si>
  <si>
    <t>Tyč oceľová prierezu U 240 mm valcovaná za tepla, ozn. 11 375, podľa EN ISO S235JR</t>
  </si>
  <si>
    <t>-993934919</t>
  </si>
  <si>
    <t>71</t>
  </si>
  <si>
    <t>133840001000.S</t>
  </si>
  <si>
    <t>Tyč oceľová prierezu U 120/55 /7mm valcovaná za tepla, ozn. 11 375, podľa EN ISO S235JR</t>
  </si>
  <si>
    <t>38780529</t>
  </si>
  <si>
    <t>72</t>
  </si>
  <si>
    <t>767991911.S</t>
  </si>
  <si>
    <t>Ostatné opravy samostatným zváraním</t>
  </si>
  <si>
    <t>533374458</t>
  </si>
  <si>
    <t>73</t>
  </si>
  <si>
    <t>767991912.S</t>
  </si>
  <si>
    <t>Ostatné opravy samostatným rezaním plameňom</t>
  </si>
  <si>
    <t>1133483878</t>
  </si>
  <si>
    <t>74</t>
  </si>
  <si>
    <t>767995104.S</t>
  </si>
  <si>
    <t>Montáž ostatných atypických kovových stavebných doplnkových konštrukcií nad 20 do 50 kg</t>
  </si>
  <si>
    <t>kg</t>
  </si>
  <si>
    <t>-99954203</t>
  </si>
  <si>
    <t>75</t>
  </si>
  <si>
    <t>767995105.S</t>
  </si>
  <si>
    <t>Montáž ostatných atypických kovových stavebných doplnkových konštrukcií nad 50 do 100 kg</t>
  </si>
  <si>
    <t>-1259667922</t>
  </si>
  <si>
    <t>76</t>
  </si>
  <si>
    <t>767995155.S</t>
  </si>
  <si>
    <t>Montáž nosných a pomocných konštrukcií z profilov hmotnosti nad 2,5 do 5 kg/m</t>
  </si>
  <si>
    <t>-174655080</t>
  </si>
  <si>
    <t>77</t>
  </si>
  <si>
    <t>314520000500.S</t>
  </si>
  <si>
    <t>Lano šesťpramenné pozinkované pevnosť 1570 MPa, D 12,5 mm</t>
  </si>
  <si>
    <t>1291912801</t>
  </si>
  <si>
    <t>78</t>
  </si>
  <si>
    <t>141110009500.S</t>
  </si>
  <si>
    <t>Rúra oceľová bezšvová hladká kruhová d 102 mm, hr. steny 4 mm, ozn. 11 353.0.</t>
  </si>
  <si>
    <t>1495389730</t>
  </si>
  <si>
    <t>79</t>
  </si>
  <si>
    <t>141110011100.S</t>
  </si>
  <si>
    <t>Rúra oceľová bezšvová hladká kruhová d 114 mm, hr. steny 5,0 mm, ozn. 11 353.0.</t>
  </si>
  <si>
    <t>747467669</t>
  </si>
  <si>
    <t>80</t>
  </si>
  <si>
    <t>141110003600.S</t>
  </si>
  <si>
    <t>Rúra oceľová bezšvová hladká kruhová d 42,4 mm, hr. steny 2,6 mm, ozn. 11 353.0.</t>
  </si>
  <si>
    <t>-1422029997</t>
  </si>
  <si>
    <t>81</t>
  </si>
  <si>
    <t>141110007200.S</t>
  </si>
  <si>
    <t>Rúra oceľová bezšvová hladká kruhová d 60,3 mm, hr. steny 3,2 mm, ozn. 11 353.0.</t>
  </si>
  <si>
    <t>-1270902766</t>
  </si>
  <si>
    <t>82</t>
  </si>
  <si>
    <t>141110008400.S</t>
  </si>
  <si>
    <t>Rúra oceľová bezšvová hladká kruhová d 70 mm, hr. steny 3,6 mm, ozn. 11 353.0.</t>
  </si>
  <si>
    <t>2110628678</t>
  </si>
  <si>
    <t>83</t>
  </si>
  <si>
    <t>141110008500.S</t>
  </si>
  <si>
    <t>Rúra oceľová bezšvová hladká kruhová d 70 mm, hr. steny 4,0 mm, ozn. 11 353.0.</t>
  </si>
  <si>
    <t>826003792</t>
  </si>
  <si>
    <t>84</t>
  </si>
  <si>
    <t>141110008800.S</t>
  </si>
  <si>
    <t>Rúra oceľová bezšvová hladká kruhová d 76 mm, hr. steny 3,2 mm, ozn. 11 353.0.</t>
  </si>
  <si>
    <t>-885788262</t>
  </si>
  <si>
    <t>85</t>
  </si>
  <si>
    <t>141110008900.S</t>
  </si>
  <si>
    <t>Rúra oceľová bezšvová hladká kruhová d 76 mm, hr. steny 3,6 mm, ozn. 11 353.0.</t>
  </si>
  <si>
    <t>-2128081562</t>
  </si>
  <si>
    <t>86</t>
  </si>
  <si>
    <t>135100000600.S</t>
  </si>
  <si>
    <t>Oceľ široká šxhr 200x10 mm, ozn. 11 373, podľa EN ISO S235JRG1</t>
  </si>
  <si>
    <t>-569989244</t>
  </si>
  <si>
    <t>87</t>
  </si>
  <si>
    <t>132110000400.S</t>
  </si>
  <si>
    <t>Tyč oceľová jemná kruhová D 8 mm, ozn. 10 000, podľa EN alebo EN ISO S185</t>
  </si>
  <si>
    <t>-1016610570</t>
  </si>
  <si>
    <t>88</t>
  </si>
  <si>
    <t>136110022900.S</t>
  </si>
  <si>
    <t>Plech oceľový hrubý hr. 5 mm, ozn. 11 373.0, podľa EN S235JRG1</t>
  </si>
  <si>
    <t>1703294330</t>
  </si>
  <si>
    <t>89</t>
  </si>
  <si>
    <t>767995395.S</t>
  </si>
  <si>
    <t>Výroba doplnku stavebného atypického o hmotnosti od 20,01 do 300 kg stupňa zložitosti 4</t>
  </si>
  <si>
    <t>549912815</t>
  </si>
  <si>
    <t>90</t>
  </si>
  <si>
    <t>998767101.S</t>
  </si>
  <si>
    <t>Presun hmôt pre kovové stavebné doplnkové konštrukcie v objektoch výšky do 6 m</t>
  </si>
  <si>
    <t>472669493</t>
  </si>
  <si>
    <t>783</t>
  </si>
  <si>
    <t>Nátery</t>
  </si>
  <si>
    <t>91</t>
  </si>
  <si>
    <t>783102812.S</t>
  </si>
  <si>
    <t>Odstránenie starých náterov z oceľových konštrukcií stredných B plnostenných D oceľovou kefou</t>
  </si>
  <si>
    <t>731153715</t>
  </si>
  <si>
    <t>92</t>
  </si>
  <si>
    <t>783173520.S</t>
  </si>
  <si>
    <t>Nátery oceľ.konštr. polyuretánové stredných B a plnosten. D dvojnás. 2x s emailov..- 140μm</t>
  </si>
  <si>
    <t>-1258195705</t>
  </si>
  <si>
    <t>93</t>
  </si>
  <si>
    <t>783173527.S</t>
  </si>
  <si>
    <t>Nátery oceľ.konštr. polyuretánové stredných B a plnostenných D základné - 35μm</t>
  </si>
  <si>
    <t>-1834614934</t>
  </si>
  <si>
    <t>94</t>
  </si>
  <si>
    <t>783903811.S</t>
  </si>
  <si>
    <t>Ostatné práce odmastenie chemickými rozpúšťadlami</t>
  </si>
  <si>
    <t>1134374089</t>
  </si>
  <si>
    <t>95</t>
  </si>
  <si>
    <t>783904811.S</t>
  </si>
  <si>
    <t>Ostatné práce odmastenie chemickými odhrdzavenie kovových konštrukcií</t>
  </si>
  <si>
    <t>-1169934619</t>
  </si>
  <si>
    <t>784</t>
  </si>
  <si>
    <t>Maľby</t>
  </si>
  <si>
    <t>96</t>
  </si>
  <si>
    <t>784410100.S</t>
  </si>
  <si>
    <t>Penetrovanie jednonásobné jemnozrnných podkladov výšky do 3,80 m</t>
  </si>
  <si>
    <t>1226868263</t>
  </si>
  <si>
    <t>97</t>
  </si>
  <si>
    <t>1214492678</t>
  </si>
  <si>
    <t>98</t>
  </si>
  <si>
    <t>784430010.S</t>
  </si>
  <si>
    <t>Maľby akrylátové základné dvojnásobné, ručne nanášané na jemnozrnný podklad výšky do 3,80 m</t>
  </si>
  <si>
    <t>1257639624</t>
  </si>
  <si>
    <t>-1909273106</t>
  </si>
  <si>
    <t>100</t>
  </si>
  <si>
    <t>784430030.S</t>
  </si>
  <si>
    <t>Maľby akrylátové tónované dvojnásobné, ručne nanášané na jemnozrnný podklad výšky do 3,80 m</t>
  </si>
  <si>
    <t>-1245613854</t>
  </si>
  <si>
    <t>101</t>
  </si>
  <si>
    <t>1933151403</t>
  </si>
  <si>
    <t>Práce a dodávky M</t>
  </si>
  <si>
    <t>25-M</t>
  </si>
  <si>
    <t>Povrchová úprava strojov a zariadení</t>
  </si>
  <si>
    <t>102</t>
  </si>
  <si>
    <t>250040101.S</t>
  </si>
  <si>
    <t>Metalizácia zinkom /Zn/ 100 mikrometrov tr.I. spotreba kovu 1.85 kg/m2, výška do 1,9 m</t>
  </si>
  <si>
    <t>524689945</t>
  </si>
  <si>
    <t>HZS</t>
  </si>
  <si>
    <t>Hodinové zúčtovacie sadzby</t>
  </si>
  <si>
    <t>103</t>
  </si>
  <si>
    <t>HZS000111.S</t>
  </si>
  <si>
    <t>Stavebno montážne práce menej náročne, pomocné alebo manupulačné (Tr. 1) v rozsahu viac ako 8 hodín</t>
  </si>
  <si>
    <t>hod</t>
  </si>
  <si>
    <t>512</t>
  </si>
  <si>
    <t>-1127827001</t>
  </si>
  <si>
    <t>104</t>
  </si>
  <si>
    <t>HZS000113.S</t>
  </si>
  <si>
    <t>Stavebno montážne práce náročné ucelené - odborné, tvorivé remeselné (Tr. 3) v rozsahu viac ako 8 hodín</t>
  </si>
  <si>
    <t>1048954110</t>
  </si>
  <si>
    <t>SO01.1 - Zdravotechnika</t>
  </si>
  <si>
    <t xml:space="preserve">    722 - Zdravotechnika - vnútorný vodovod</t>
  </si>
  <si>
    <t xml:space="preserve">    725 - Zdravotechnika - zariaďovacie predmety</t>
  </si>
  <si>
    <t>130201001</t>
  </si>
  <si>
    <t>Výkop jamy a ryhy v obmedzenom priestore horn. tr.3 ručne</t>
  </si>
  <si>
    <t>-1177112141</t>
  </si>
  <si>
    <t>132201202</t>
  </si>
  <si>
    <t>Výkop ryhy šírky 600-2000mm horn.3 od 100 do 1000 m3</t>
  </si>
  <si>
    <t>1106134377</t>
  </si>
  <si>
    <t>132201209</t>
  </si>
  <si>
    <t>Príplatok k cenám za lepivosť pri hĺbení rýh š. nad 600 do 2 000 mm zapaž. i nezapažených, s urovnaním dna v hornine 3</t>
  </si>
  <si>
    <t>-624067685</t>
  </si>
  <si>
    <t>133201101</t>
  </si>
  <si>
    <t>Výkop šachty zapaženej, hornina 3 do 100 m3</t>
  </si>
  <si>
    <t>-1469144629</t>
  </si>
  <si>
    <t>133201109</t>
  </si>
  <si>
    <t>Príplatok k cenám za lepivosť pri hĺbení šachiet zapažených i nezapažených v hornine 3</t>
  </si>
  <si>
    <t>1480558035</t>
  </si>
  <si>
    <t>151101201</t>
  </si>
  <si>
    <t>Paženie stien bez rozopretia alebo vzopretia, príložné hĺbky do 4m</t>
  </si>
  <si>
    <t>-1202439467</t>
  </si>
  <si>
    <t>151101211</t>
  </si>
  <si>
    <t>Odstránenie paženia stien príložné hĺbky do 4 m</t>
  </si>
  <si>
    <t>2124319060</t>
  </si>
  <si>
    <t>133310000200.S</t>
  </si>
  <si>
    <t>Tyč oceľová prierezu L rovnoramenný uholník 50x50x5 mm, ozn. 10 370</t>
  </si>
  <si>
    <t>881374749</t>
  </si>
  <si>
    <t>162401102</t>
  </si>
  <si>
    <t xml:space="preserve">Vodorovné premiestnenie výkopku  po spevnenej ceste z  horniny tr.1-4, do 100 m3 na vzdialenosť do 2000 m</t>
  </si>
  <si>
    <t>-1890201473</t>
  </si>
  <si>
    <t>167101101</t>
  </si>
  <si>
    <t>Nakladanie neuľahnutého výkopku z hornín tr.1-4 do 100 m3</t>
  </si>
  <si>
    <t>-1953112527</t>
  </si>
  <si>
    <t>171101103</t>
  </si>
  <si>
    <t xml:space="preserve">Uloženie sypaniny do násypu  súdržnej horniny s mierou zhutnenia nad 96 do 100 % podľa Proctor-Standard</t>
  </si>
  <si>
    <t>1686571238</t>
  </si>
  <si>
    <t>174101002.S</t>
  </si>
  <si>
    <t>Zásyp sypaninou so zhutnením jám, šachiet, rýh, zárezov alebo okolo objektov nad 100 do 1000 m3</t>
  </si>
  <si>
    <t>1974163708</t>
  </si>
  <si>
    <t>175101101</t>
  </si>
  <si>
    <t>Obsyp potrubia sypaninou z vhodných hornín 1 až 4 bez prehodenia sypaniny</t>
  </si>
  <si>
    <t>2087603475</t>
  </si>
  <si>
    <t>583310000600.S</t>
  </si>
  <si>
    <t>Kamenivo ťažené drobné frakcia 0-4 mm</t>
  </si>
  <si>
    <t>-795612089</t>
  </si>
  <si>
    <t>583410004400.S</t>
  </si>
  <si>
    <t>Štrkodrva frakcia 0-63 mm</t>
  </si>
  <si>
    <t>1605058099</t>
  </si>
  <si>
    <t>286130037800</t>
  </si>
  <si>
    <t>Rúra D 63/63 mm, DN 60, kanalizačný systém HDPE, dĺ. 5 m</t>
  </si>
  <si>
    <t>1013510352</t>
  </si>
  <si>
    <t>286530017400.S</t>
  </si>
  <si>
    <t>Koleno 90° s dlhými ramenami 90° PE 100 SDR 11 D 63 mm</t>
  </si>
  <si>
    <t>-1815408535</t>
  </si>
  <si>
    <t>220270623.S</t>
  </si>
  <si>
    <t>Vodič (lano) silnoprúdový AY 6 pevne uložený , bez ukončenia a zapojenia</t>
  </si>
  <si>
    <t>1331135931</t>
  </si>
  <si>
    <t>451573111</t>
  </si>
  <si>
    <t>Lôžko pod potrubie, stoky a drobné objekty, v otvorenom výkope z piesku a štrkopiesku do 63 mm</t>
  </si>
  <si>
    <t>1580534193</t>
  </si>
  <si>
    <t>564251111</t>
  </si>
  <si>
    <t>Podklad alebo podsyp zo štrkopiesku s rozprestretím, vlhčením a zhutnením, po zhutnení hr. 150 mm</t>
  </si>
  <si>
    <t>-134150321</t>
  </si>
  <si>
    <t>564251111.S</t>
  </si>
  <si>
    <t>-1190218536</t>
  </si>
  <si>
    <t>564851111</t>
  </si>
  <si>
    <t>Podklad zo štrkodrviny s rozprestretím a zhutnením, po zhutnení hr. 150 mm</t>
  </si>
  <si>
    <t>927752569</t>
  </si>
  <si>
    <t>564851111.S</t>
  </si>
  <si>
    <t>-940323476</t>
  </si>
  <si>
    <t>567142115</t>
  </si>
  <si>
    <t>Podklad z kameniva stmeleného cementom s rozprestretím a zhutnením, CBGM C 8/10 (C 6/8), po zhutnení hr. 250 mm</t>
  </si>
  <si>
    <t>1888556371</t>
  </si>
  <si>
    <t>713411112</t>
  </si>
  <si>
    <t>Montáž izolácie tepelnej potrubia a ohybov pásmi dvojvrstvová</t>
  </si>
  <si>
    <t>-2104810935</t>
  </si>
  <si>
    <t>713492121</t>
  </si>
  <si>
    <t>Montáž izolácie tepelnej - povrchové úprava asfaltovými pásmi alebo fóliami pripevnenými oceľovým drôtom</t>
  </si>
  <si>
    <t>-1248592869</t>
  </si>
  <si>
    <t>713492122.S</t>
  </si>
  <si>
    <t>Montáž izolácie tepelnej - povrchová úprava asfaltovými pásmi pripevnenými Al páskou</t>
  </si>
  <si>
    <t>989013281</t>
  </si>
  <si>
    <t>722130212</t>
  </si>
  <si>
    <t>Potrubie z oceľových rúr pozink. bezšvíkových bežných-11 353.0, 10 004.0 zvarov. bežných-11 343.00 DN 20</t>
  </si>
  <si>
    <t>736208906</t>
  </si>
  <si>
    <t>722131916</t>
  </si>
  <si>
    <t>Oprava vodovodného potrubia závitového vsadenie odbočky do potrubia DN 50</t>
  </si>
  <si>
    <t>-1542956157</t>
  </si>
  <si>
    <t>722172603</t>
  </si>
  <si>
    <t>Plasthliníkové potrubie Rehau RAUTITAN stabil v kotúčoch spájané lisovaním dxt 25x3,7 mm</t>
  </si>
  <si>
    <t>-2068060982</t>
  </si>
  <si>
    <t>722172624</t>
  </si>
  <si>
    <t>Plasthliníkové potrubie Rehau RAUTITAN flex v kotúčoch spájané lisovaním dxt 32x4,4 mm</t>
  </si>
  <si>
    <t>-1461166445</t>
  </si>
  <si>
    <t>722172214</t>
  </si>
  <si>
    <t>Montáž vodovodného PP-R potrubia polyfúznym zváraním PN 10 D 20 mm</t>
  </si>
  <si>
    <t>1784474747</t>
  </si>
  <si>
    <t>722172105.S</t>
  </si>
  <si>
    <t>Potrubie z plastických rúr PP-R D 63 mm - PN10, polyfúznym zváraním</t>
  </si>
  <si>
    <t>13774901</t>
  </si>
  <si>
    <t>722220112</t>
  </si>
  <si>
    <t>Montáž armatúry závitovej s jedným závitom, nástenka pre výtokový ventil G 3/4</t>
  </si>
  <si>
    <t>897271400</t>
  </si>
  <si>
    <t>722229102.S</t>
  </si>
  <si>
    <t>Montáž ventilu vypúšťacieho, plniaceho, G 3/4</t>
  </si>
  <si>
    <t>1035270472</t>
  </si>
  <si>
    <t>723239104.S</t>
  </si>
  <si>
    <t>Montáž armatúry závitovej s dvoma závitmi, kohútik priamy,solenoidový ventil G 5/4</t>
  </si>
  <si>
    <t>818554365</t>
  </si>
  <si>
    <t>722221205.S</t>
  </si>
  <si>
    <t>Montáž tlakového redukčného závitového ventilu bez manometru G 5/4</t>
  </si>
  <si>
    <t>1712774131</t>
  </si>
  <si>
    <t>722221035.S</t>
  </si>
  <si>
    <t>Montáž guľového kohúta závitového priameho pre vodu G 2</t>
  </si>
  <si>
    <t>-92125512</t>
  </si>
  <si>
    <t>722221040.S</t>
  </si>
  <si>
    <t>Montáž guľového kohúta závitového priameho pre vodu G 2 1/2</t>
  </si>
  <si>
    <t>1554556221</t>
  </si>
  <si>
    <t>722290226</t>
  </si>
  <si>
    <t>Tlaková skúška vodovodného potrubia závitového do DN 50</t>
  </si>
  <si>
    <t>1158482272</t>
  </si>
  <si>
    <t>722290234</t>
  </si>
  <si>
    <t>Prepláchnutie a dezinfekcia vodovodného potrubia do DN 80</t>
  </si>
  <si>
    <t>-269551236</t>
  </si>
  <si>
    <t>871221174.S</t>
  </si>
  <si>
    <t>Montáž vodovodného RC potrubia z PE 100 RC SDR11 zváraného natupo D 63x5,8 mm</t>
  </si>
  <si>
    <t>60545288</t>
  </si>
  <si>
    <t>879172199</t>
  </si>
  <si>
    <t>Príplatok k cene za montáž vodovodných prípojok DN od 32 do 80</t>
  </si>
  <si>
    <t>969958723</t>
  </si>
  <si>
    <t>892271111</t>
  </si>
  <si>
    <t>Ostatné práce na rúrovom vedení, tlakové skúšky vodovodného potrubia DN 100 alebo 125</t>
  </si>
  <si>
    <t>-879843950</t>
  </si>
  <si>
    <t>892273111</t>
  </si>
  <si>
    <t>Preplach a dezinfekcia vodovodného potrubia DN od 80 do 125</t>
  </si>
  <si>
    <t>-1537887680</t>
  </si>
  <si>
    <t>892372111</t>
  </si>
  <si>
    <t>Zabezpečenie koncov vodovodného potrubia pri tlakových skúškach DN do 300</t>
  </si>
  <si>
    <t>323039968</t>
  </si>
  <si>
    <t>894403011</t>
  </si>
  <si>
    <t>Osadenie betónového dielca pre šachty, stropný akéhokoľvek druhu</t>
  </si>
  <si>
    <t>-557460019</t>
  </si>
  <si>
    <t>899101111</t>
  </si>
  <si>
    <t>Osadenie poklopu liatinového a oceľového vrátane rámu hmotn. do 50 kg</t>
  </si>
  <si>
    <t>653830261</t>
  </si>
  <si>
    <t>899721111</t>
  </si>
  <si>
    <t>Vyhľadávací vodič na potrubí PVC DN do 150</t>
  </si>
  <si>
    <t>601830600</t>
  </si>
  <si>
    <t>979082212</t>
  </si>
  <si>
    <t>Vodorovná doprava sutiny po suchu s naložením a so zložením na vzdialenosť do 50 m</t>
  </si>
  <si>
    <t>255140895</t>
  </si>
  <si>
    <t>979082213</t>
  </si>
  <si>
    <t>Vodorovná doprava sutiny so zložením a hrubým urovnaním na vzdialenosť do 1 km</t>
  </si>
  <si>
    <t>1248456558</t>
  </si>
  <si>
    <t>979084219</t>
  </si>
  <si>
    <t>Príplatok k cene za každých ďalších aj začatých 5 km nad 5 km</t>
  </si>
  <si>
    <t>146886004</t>
  </si>
  <si>
    <t>998276101</t>
  </si>
  <si>
    <t>Presun hmôt pre rúrové vedenie hĺbené z rúr z plast., hmôt alebo sklolamin. v otvorenom výkope</t>
  </si>
  <si>
    <t>1547584293</t>
  </si>
  <si>
    <t>998713101</t>
  </si>
  <si>
    <t>Presun hmôt pre izolácie tepelné v objektoch výšky do 6 m</t>
  </si>
  <si>
    <t>1430155923</t>
  </si>
  <si>
    <t>998722101</t>
  </si>
  <si>
    <t>Presun hmôt pre vnútorný vodovod v objektoch výšky do 6 m</t>
  </si>
  <si>
    <t>766577948</t>
  </si>
  <si>
    <t>998722193</t>
  </si>
  <si>
    <t>Vodovod, prípl.za presun nad vymedz. najväčšiu dopravnú vzdialenosť do 500m</t>
  </si>
  <si>
    <t>-1855103609</t>
  </si>
  <si>
    <t>998725101</t>
  </si>
  <si>
    <t>Presun hmôt pre zariaďovacie predmety v objektoch výšky do 6 m</t>
  </si>
  <si>
    <t>-1792975048</t>
  </si>
  <si>
    <t>998725193</t>
  </si>
  <si>
    <t>Zariaďovacie predmety, prípl.za presun nad vymedz. najväčšiu dopravnú vzdialenosť do 500 m</t>
  </si>
  <si>
    <t>-1362240946</t>
  </si>
  <si>
    <t>460490012.S</t>
  </si>
  <si>
    <t>Rozvinutie a uloženie výstražnej fólie z PE do ryhy, šírka do 33 cm</t>
  </si>
  <si>
    <t>2023886626</t>
  </si>
  <si>
    <t>631450000500</t>
  </si>
  <si>
    <t>Rohož NOBASIL WM 640 GG (R-PPD 80) 60x1000x3000 mm, čadičová minerálna technická izolácia s pozinovaným pletivom, KNAUF</t>
  </si>
  <si>
    <t>816163955</t>
  </si>
  <si>
    <t>899721131.S</t>
  </si>
  <si>
    <t>Označenie vodovodného potrubia bielou výstražnou fóliou</t>
  </si>
  <si>
    <t>1304142136</t>
  </si>
  <si>
    <t>230120095.S</t>
  </si>
  <si>
    <t xml:space="preserve">Montáž  vývodu signalizačného vodiča</t>
  </si>
  <si>
    <t>307424965</t>
  </si>
  <si>
    <t>552360000300.R</t>
  </si>
  <si>
    <t>Napájačka dvojloptová s ohrevom</t>
  </si>
  <si>
    <t>-1824943807</t>
  </si>
  <si>
    <t>722</t>
  </si>
  <si>
    <t>Zdravotechnika - vnútorný vodovod</t>
  </si>
  <si>
    <t>722172104.S</t>
  </si>
  <si>
    <t>Potrubie z plastických rúr PP-R D 50 mm - PN10, polyfúznym zváraním</t>
  </si>
  <si>
    <t>-2129751348</t>
  </si>
  <si>
    <t>725</t>
  </si>
  <si>
    <t>Zdravotechnika - zariaďovacie predmety</t>
  </si>
  <si>
    <t>725129225.R</t>
  </si>
  <si>
    <t xml:space="preserve">Montáž napájačiek </t>
  </si>
  <si>
    <t>1983396186</t>
  </si>
  <si>
    <t>767833100.S</t>
  </si>
  <si>
    <t>Montáž rebríkov do muriva s bočnicami z profilovej ocele, z rúrok alebo z tenkostenných profilov</t>
  </si>
  <si>
    <t>-1244886222</t>
  </si>
  <si>
    <t>767995225.S</t>
  </si>
  <si>
    <t>Výroba atypického výrobku - rebríka</t>
  </si>
  <si>
    <t>-83463708</t>
  </si>
  <si>
    <t>SO01.2 - Elektroinštalácia</t>
  </si>
  <si>
    <t xml:space="preserve">    21-M - Elektromontáže</t>
  </si>
  <si>
    <t>210010063</t>
  </si>
  <si>
    <t>Rúrka elektroinštalačná oceľová, závitová, typ 6021, uložená pevne</t>
  </si>
  <si>
    <t>1400460984</t>
  </si>
  <si>
    <t>210010351</t>
  </si>
  <si>
    <t>Krabicová rozvodka z lisovaného izolantu vrátane ukončenia káblov a zapojenia vodičov typ 6455-11 do 4 m</t>
  </si>
  <si>
    <t>1061754530</t>
  </si>
  <si>
    <t>210020307.S</t>
  </si>
  <si>
    <t>Káblový žľab - káblový nosný systém, pozink., vrátane príslušenstva, 125/100 mm vrátane veka a podpery</t>
  </si>
  <si>
    <t>655044668</t>
  </si>
  <si>
    <t>210020671</t>
  </si>
  <si>
    <t>Konštrukcia oceľová, klasická všeobecná výroba, montáž vrátane náteru dodávky a montáže oceľových lán a ich súčastí</t>
  </si>
  <si>
    <t>1419625610</t>
  </si>
  <si>
    <t>210100001</t>
  </si>
  <si>
    <t>Ukončenie vodičov v rozvádzač. vč. zapojenia a vodičovej koncovky do 2.5 mm2</t>
  </si>
  <si>
    <t>kus</t>
  </si>
  <si>
    <t>143422050</t>
  </si>
  <si>
    <t>210100002</t>
  </si>
  <si>
    <t>Ukončenie vodičov v rozvádzač. vč. zapojenia a vodičovej koncovky do 6 mm2</t>
  </si>
  <si>
    <t>-76910898</t>
  </si>
  <si>
    <t>210100252</t>
  </si>
  <si>
    <t>Ukončenie celoplastových káblov zmrašť. záklopkou alebo páskou do 5 x 35 mm2</t>
  </si>
  <si>
    <t>1686116858</t>
  </si>
  <si>
    <t>210220002.S</t>
  </si>
  <si>
    <t>Uzemňovacie vedenie na povrchu FeZn páska uzemňovacia do 120 mm2</t>
  </si>
  <si>
    <t>-1564562453</t>
  </si>
  <si>
    <t>210220280.S</t>
  </si>
  <si>
    <t>Uzemňovacia tyč FeZn ZT</t>
  </si>
  <si>
    <t>1042360767</t>
  </si>
  <si>
    <t>210800240.S</t>
  </si>
  <si>
    <t xml:space="preserve">Kábel medený uložený pod omietkou CYKY  450/750 V  5x4mm2</t>
  </si>
  <si>
    <t>-1646494555</t>
  </si>
  <si>
    <t>210800242.S</t>
  </si>
  <si>
    <t xml:space="preserve">Kábel medený uložený pod omietkou CYKY  450/750 V  5x10mm2</t>
  </si>
  <si>
    <t>137878148</t>
  </si>
  <si>
    <t>949942101.S</t>
  </si>
  <si>
    <t>Hydraulická zdvíhacia plošina vrátane obsluhy inštalovaná na automobilovom podvozku výšky zdvihu do 27 m</t>
  </si>
  <si>
    <t>-588678915</t>
  </si>
  <si>
    <t>21-M</t>
  </si>
  <si>
    <t>Elektromontáže</t>
  </si>
  <si>
    <t>345710003600.S</t>
  </si>
  <si>
    <t>Rúrka oceľová závitová 6021 s vysokou mechanickou odolnosťou, pozinkovaná, D 28,3 mm</t>
  </si>
  <si>
    <t>128</t>
  </si>
  <si>
    <t>-320808819</t>
  </si>
  <si>
    <t>345710018600.S</t>
  </si>
  <si>
    <t>Spojka 321/1 z Al zliatiny pre oceľové závitové elektroinštal. rúrky, závit 21 mm</t>
  </si>
  <si>
    <t>-1794706779</t>
  </si>
  <si>
    <t>345410013000.S</t>
  </si>
  <si>
    <t>Krabica rozvodná PVC na stenu 6455-11, IP 66</t>
  </si>
  <si>
    <t>-1762935624</t>
  </si>
  <si>
    <t>345750010100.S</t>
  </si>
  <si>
    <t>Žľab káblový, šxv 125x100 mm, z pozinkovanej ocele</t>
  </si>
  <si>
    <t>-1259717965</t>
  </si>
  <si>
    <t>345750011500.S</t>
  </si>
  <si>
    <t>Kryt pre káblový žľab šírky 125 mm, z pozinkovanej ocele</t>
  </si>
  <si>
    <t>1248186178</t>
  </si>
  <si>
    <t>210100259.S</t>
  </si>
  <si>
    <t>Ukončenie celoplastových káblov zmrašť. záklopkou alebo páskou do 5 x 10 mm2</t>
  </si>
  <si>
    <t>-1153247653</t>
  </si>
  <si>
    <t>210190001.S</t>
  </si>
  <si>
    <t>Montáž oceľoplechovej rozvodnice do váhy 20 kg</t>
  </si>
  <si>
    <t>376165444</t>
  </si>
  <si>
    <t>357140007600</t>
  </si>
  <si>
    <t>Rozvodnicová skriňa oceľoplechová DN43-2403, pre nástennú montáž, OEZ</t>
  </si>
  <si>
    <t>714313364</t>
  </si>
  <si>
    <t>210190002.S</t>
  </si>
  <si>
    <t>Montáž oceľoplechovej rozvodnice do váhy 50 kg</t>
  </si>
  <si>
    <t>761053073</t>
  </si>
  <si>
    <t>357140007630</t>
  </si>
  <si>
    <t>Rozvodnicová skriňa oceľoplechová DN43-2413, pre nástennú montáž, OEZ</t>
  </si>
  <si>
    <t>-1175886780</t>
  </si>
  <si>
    <t>210193097.S</t>
  </si>
  <si>
    <t>Skriňa RE plastová so zásuvkou, trojfázová, jednotarifná</t>
  </si>
  <si>
    <t>-1696380953</t>
  </si>
  <si>
    <t>345540004245.S</t>
  </si>
  <si>
    <t>Zásuvka nástenná kombinovaná priemyslová IZVZ 1643, 3P + PE, IP 44 - 250V a 400V, 16A</t>
  </si>
  <si>
    <t>770685886</t>
  </si>
  <si>
    <t>210201346.S</t>
  </si>
  <si>
    <t>Zapojenie LED svietidla IP65, priemyselné závesné</t>
  </si>
  <si>
    <t>179337601</t>
  </si>
  <si>
    <t>348320001328.S</t>
  </si>
  <si>
    <t>LED svietidlo priemyselné stropné 10x4,6W, IP65, 6500 lm, zosilnený PC kryt, 4000 K, rozmer 1520x186x105 mm</t>
  </si>
  <si>
    <t>470349682</t>
  </si>
  <si>
    <t>348320001330.S</t>
  </si>
  <si>
    <t>LED svietidlo priemyselné stropné 10x7,7W, IP65, 10770 lm, zosilnený PC kryt, 4000 K, rozmer 1520x186x105 mm</t>
  </si>
  <si>
    <t>185390505</t>
  </si>
  <si>
    <t>210220001.S</t>
  </si>
  <si>
    <t>Uzemňovacie vedenie na povrchu FeZn drôt zvodový Ø 8-10</t>
  </si>
  <si>
    <t>1528391804</t>
  </si>
  <si>
    <t>354410054700.S</t>
  </si>
  <si>
    <t>Drôt bleskozvodový FeZn, d 8 mm</t>
  </si>
  <si>
    <t>-719313585</t>
  </si>
  <si>
    <t>210220031.S</t>
  </si>
  <si>
    <t>Ekvipotenciálna svorkovnica EPS 2 v krabici KO 125 E</t>
  </si>
  <si>
    <t>1476619200</t>
  </si>
  <si>
    <t>345410000400.S</t>
  </si>
  <si>
    <t>Krabica odbočná z PVC s viečkom pod omietku KO 125 E</t>
  </si>
  <si>
    <t>-1173553146</t>
  </si>
  <si>
    <t>345610005100.S</t>
  </si>
  <si>
    <t>Svorkovnica ekvipotencionálna EPS 2, z PP</t>
  </si>
  <si>
    <t>1829529493</t>
  </si>
  <si>
    <t>210220050.S</t>
  </si>
  <si>
    <t>Označenie zvodov číselnými štítkami</t>
  </si>
  <si>
    <t>2084930896</t>
  </si>
  <si>
    <t>354410064600.S</t>
  </si>
  <si>
    <t>Štítok orientačný nerezový zemniaci na zvody</t>
  </si>
  <si>
    <t>-309920159</t>
  </si>
  <si>
    <t>210220243.S</t>
  </si>
  <si>
    <t>Svorka FeZn spojovacia SS</t>
  </si>
  <si>
    <t>1232272090</t>
  </si>
  <si>
    <t>354410003600.S</t>
  </si>
  <si>
    <t>Svorka FeZn spojovacia označenie SS m. 2 skrutky s príložkou</t>
  </si>
  <si>
    <t>1451339730</t>
  </si>
  <si>
    <t>210220245.S</t>
  </si>
  <si>
    <t>Svorka FeZn pripojovacia SP</t>
  </si>
  <si>
    <t>1934611035</t>
  </si>
  <si>
    <t>354410004000.S</t>
  </si>
  <si>
    <t>Svorka FeZn pripájaca označenie SP 1</t>
  </si>
  <si>
    <t>-1010069897</t>
  </si>
  <si>
    <t>210220247.S</t>
  </si>
  <si>
    <t>Svorka FeZn skúšobná SZ</t>
  </si>
  <si>
    <t>1421184767</t>
  </si>
  <si>
    <t>354410004300.S</t>
  </si>
  <si>
    <t>Svorka FeZn skúšobná označenie SZ</t>
  </si>
  <si>
    <t>-2139881923</t>
  </si>
  <si>
    <t>354410055700.S</t>
  </si>
  <si>
    <t>Tyč uzemňovacia FeZn označenie ZT 2 m</t>
  </si>
  <si>
    <t>834360347</t>
  </si>
  <si>
    <t>210220301.S</t>
  </si>
  <si>
    <t>Ochranné pospájanie v práčovniach, kúpeľniach, pevné uloženie CY 4-6 mm2</t>
  </si>
  <si>
    <t>1445024978</t>
  </si>
  <si>
    <t>341110012300.S</t>
  </si>
  <si>
    <t>Vodič medený H07V-U 6 mm2</t>
  </si>
  <si>
    <t>1028140217</t>
  </si>
  <si>
    <t>210220303.S</t>
  </si>
  <si>
    <t>Ochranné pospájanie v práčovniach, kúpeľniach, pevné uloženie CY 10-16 mm2</t>
  </si>
  <si>
    <t>2077279348</t>
  </si>
  <si>
    <t>341110012500.S</t>
  </si>
  <si>
    <t>Vodič medený H07V-U 16 mm2</t>
  </si>
  <si>
    <t>80371686</t>
  </si>
  <si>
    <t>341110000700.S</t>
  </si>
  <si>
    <t>Kábel medený CYKY 3x1,5 mm2</t>
  </si>
  <si>
    <t>-1700852847</t>
  </si>
  <si>
    <t>341110000800.S</t>
  </si>
  <si>
    <t>Kábel medený CYKY 3x2,5 mm2</t>
  </si>
  <si>
    <t>707045628</t>
  </si>
  <si>
    <t>341110000900.S</t>
  </si>
  <si>
    <t>Kábel medený CYKY 3x4 mm2</t>
  </si>
  <si>
    <t>-924938775</t>
  </si>
  <si>
    <t>341110001400.S</t>
  </si>
  <si>
    <t>Kábel medený CYKY 4x2,5 mm2</t>
  </si>
  <si>
    <t>545283018</t>
  </si>
  <si>
    <t>341110002200.S</t>
  </si>
  <si>
    <t>Kábel medený CYKY 5x6 mm2</t>
  </si>
  <si>
    <t>-1923677862</t>
  </si>
  <si>
    <t>341110002300.S</t>
  </si>
  <si>
    <t>Kábel medený CYKY 5x10 mm2</t>
  </si>
  <si>
    <t>39077174</t>
  </si>
  <si>
    <t>341110003100.S</t>
  </si>
  <si>
    <t>Kábel medený CYKY 19x1,5 mm2</t>
  </si>
  <si>
    <t>243920420</t>
  </si>
  <si>
    <t>210802176.S</t>
  </si>
  <si>
    <t>Kábel medený uložený pevne CMSM 300/500 V 19x1,5</t>
  </si>
  <si>
    <t>1317371733</t>
  </si>
  <si>
    <t>998921201.S</t>
  </si>
  <si>
    <t>Presun hmôt pre montáž silnoprúdových rozvodov a zariadení v stavbe (objekte) výšky do 7 m</t>
  </si>
  <si>
    <t>%</t>
  </si>
  <si>
    <t>340133862</t>
  </si>
  <si>
    <t>-344545034</t>
  </si>
  <si>
    <t>HZS000114.S</t>
  </si>
  <si>
    <t>Stavebno montážne práce najnáročnejšie na odbornosť - prehliadky pracoviska a revízie (Tr. 4) v rozsahu viac ako 8 hodín</t>
  </si>
  <si>
    <t>-102292461</t>
  </si>
  <si>
    <t>SO01.21 - Bleskozvod</t>
  </si>
  <si>
    <t xml:space="preserve">    46-M - Zemné práce vykonávané pri externých montážnych prácach</t>
  </si>
  <si>
    <t>1476281738</t>
  </si>
  <si>
    <t>-679888131</t>
  </si>
  <si>
    <t>210220020.S</t>
  </si>
  <si>
    <t>Uzemňovacie vedenie v zemi FeZn do 120 mm2 vrátane izolácie spojov</t>
  </si>
  <si>
    <t>-378332184</t>
  </si>
  <si>
    <t>354410058800.S</t>
  </si>
  <si>
    <t>Pásovina uzemňovacia FeZn 30 x 4 mm</t>
  </si>
  <si>
    <t>1241398520</t>
  </si>
  <si>
    <t>2020573910</t>
  </si>
  <si>
    <t>152354630</t>
  </si>
  <si>
    <t>210220101.S</t>
  </si>
  <si>
    <t>Podpery vedenia FeZn na plochú strechu PV21</t>
  </si>
  <si>
    <t>1706419776</t>
  </si>
  <si>
    <t>354410034800.S</t>
  </si>
  <si>
    <t>Podpera vedenia FeZn na ploché strechy označenie PV 21 oceľ</t>
  </si>
  <si>
    <t>386436189</t>
  </si>
  <si>
    <t>354410034900.S</t>
  </si>
  <si>
    <t>Podložka plastová k podpere vedenia FeZn označenie podložka k PV 21</t>
  </si>
  <si>
    <t>116169498</t>
  </si>
  <si>
    <t>210220102.S</t>
  </si>
  <si>
    <t>Podpery vedenia FeZn na vrchol krovu PV15 A-F +UNI</t>
  </si>
  <si>
    <t>1206621558</t>
  </si>
  <si>
    <t>354410033000.S</t>
  </si>
  <si>
    <t>Podpera vedenia FeZn na vrchol krovu označenie PV 15 A</t>
  </si>
  <si>
    <t>-2027190865</t>
  </si>
  <si>
    <t>210220105.S</t>
  </si>
  <si>
    <t>Podpery vedenia FeZn do muriva PV 01h a PV 01, 02, 03</t>
  </si>
  <si>
    <t>741586187</t>
  </si>
  <si>
    <t>311310008520.S</t>
  </si>
  <si>
    <t>Hmoždinka 12x160 rámová KPR</t>
  </si>
  <si>
    <t>996076360</t>
  </si>
  <si>
    <t>354410032000.S</t>
  </si>
  <si>
    <t>Podpera vedenia FeZn do muriva označenie PV 01</t>
  </si>
  <si>
    <t>307451930</t>
  </si>
  <si>
    <t>210220202.S</t>
  </si>
  <si>
    <t>Zachytávacia tyč FeZn k oceľovému podstavcu JD 10a, JD 15a, JD 20a</t>
  </si>
  <si>
    <t>1050575707</t>
  </si>
  <si>
    <t>354410022300.S</t>
  </si>
  <si>
    <t>Tyč zachytávacia FeZn k oceľovému podstavcu označenie JD 10 a</t>
  </si>
  <si>
    <t>650485384</t>
  </si>
  <si>
    <t>210220220.S</t>
  </si>
  <si>
    <t>Držiak zachytávacej tyče FeZn DJ1-8</t>
  </si>
  <si>
    <t>-787942481</t>
  </si>
  <si>
    <t>354410023700.S</t>
  </si>
  <si>
    <t>Držiak zachytávacej tyče s platničkou ocelový žiarovo zinkovaný označenie DJ 1 s platničkou</t>
  </si>
  <si>
    <t>1557420136</t>
  </si>
  <si>
    <t>210220230.S</t>
  </si>
  <si>
    <t>Ochranná strieška FeZn</t>
  </si>
  <si>
    <t>295522637</t>
  </si>
  <si>
    <t>354410024900.S</t>
  </si>
  <si>
    <t>Strieška FeZn ochranná horná označenie OS 01</t>
  </si>
  <si>
    <t>1355056849</t>
  </si>
  <si>
    <t>210220241.S</t>
  </si>
  <si>
    <t>Svorka FeZn krížová SK a diagonálna krížová DKS</t>
  </si>
  <si>
    <t>-1640007868</t>
  </si>
  <si>
    <t>354410002500.S</t>
  </si>
  <si>
    <t>Svorka FeZn krížová označenie SK</t>
  </si>
  <si>
    <t>-1403259254</t>
  </si>
  <si>
    <t>-445495888</t>
  </si>
  <si>
    <t>354410003400.S</t>
  </si>
  <si>
    <t>Svorka FeZn spojovacia označenie SS 2 skrutky s príložkou</t>
  </si>
  <si>
    <t>-139717506</t>
  </si>
  <si>
    <t>1258468774</t>
  </si>
  <si>
    <t>-1829322668</t>
  </si>
  <si>
    <t>210220246.S</t>
  </si>
  <si>
    <t>Svorka FeZn na odkvapový žľab SO</t>
  </si>
  <si>
    <t>1866127432</t>
  </si>
  <si>
    <t>354410004200.S</t>
  </si>
  <si>
    <t>Svorka FeZn odkvapová označenie SO</t>
  </si>
  <si>
    <t>1978313326</t>
  </si>
  <si>
    <t>846451631</t>
  </si>
  <si>
    <t>1497462066</t>
  </si>
  <si>
    <t>210220252.S</t>
  </si>
  <si>
    <t>Svorka FeZn odbočovacia spojovacia SR 01, SR 02 (pásovina do 120 mm2)</t>
  </si>
  <si>
    <t>894754098</t>
  </si>
  <si>
    <t>354410000400.S</t>
  </si>
  <si>
    <t>Svorka FeZn odbočovacia spojovacia označenie SR 01</t>
  </si>
  <si>
    <t>736908967</t>
  </si>
  <si>
    <t>210220260.S</t>
  </si>
  <si>
    <t>Ochranný uholník FeZn OU</t>
  </si>
  <si>
    <t>-1277575480</t>
  </si>
  <si>
    <t>354410053400.S</t>
  </si>
  <si>
    <t>Uholník ochranný FeZn označenie OU 2 m</t>
  </si>
  <si>
    <t>-1849595305</t>
  </si>
  <si>
    <t>210220261.S</t>
  </si>
  <si>
    <t>Držiak ochranného uholníka FeZn do muriva DUZ</t>
  </si>
  <si>
    <t>1754073225</t>
  </si>
  <si>
    <t>354410053600.S</t>
  </si>
  <si>
    <t>Držiak FeZn ochranného uholníka do muriva označenie DUZ</t>
  </si>
  <si>
    <t>-1206601430</t>
  </si>
  <si>
    <t>-1548643806</t>
  </si>
  <si>
    <t>59015393</t>
  </si>
  <si>
    <t>1465331758</t>
  </si>
  <si>
    <t>1395281857</t>
  </si>
  <si>
    <t>998921203.S</t>
  </si>
  <si>
    <t>Presun hmôt pre montáž silnoprúdových rozvodov a zariadení v stavbe (objekte) výšky nad 7 do 24 m</t>
  </si>
  <si>
    <t>-1633563487</t>
  </si>
  <si>
    <t>46-M</t>
  </si>
  <si>
    <t>Zemné práce vykonávané pri externých montážnych prácach</t>
  </si>
  <si>
    <t>460202153.S</t>
  </si>
  <si>
    <t>Hĺbenie káblovej ryhy strojne 35 cm širokej a 70 cm hlbokej, v zemine triedy 3</t>
  </si>
  <si>
    <t>-503004672</t>
  </si>
  <si>
    <t>460560153.S</t>
  </si>
  <si>
    <t>Ručný zásyp nezap. káblovej ryhy bez zhutn. zeminy, 35 cm širokej, 70 cm hlbokej v zemine tr. 3</t>
  </si>
  <si>
    <t>-293450047</t>
  </si>
  <si>
    <t>-1695238939</t>
  </si>
  <si>
    <t>SO 01 B - Búracie práce maštaľ</t>
  </si>
  <si>
    <t>113107132</t>
  </si>
  <si>
    <t xml:space="preserve">Odstránenie krytu v ploche do 200 m2 z betónu prostého, hr. vrstvy 150 do 300 mm,  -0,50000t</t>
  </si>
  <si>
    <t>-1778516531</t>
  </si>
  <si>
    <t>962032231.S</t>
  </si>
  <si>
    <t xml:space="preserve">Búranie muriva alebo vybúranie otvorov plochy nad 4 m2 nadzákladového z tehál pálených, vápenopieskových, cementových na maltu,  -1,90500t</t>
  </si>
  <si>
    <t>786548124</t>
  </si>
  <si>
    <t>965043441.S</t>
  </si>
  <si>
    <t xml:space="preserve">Búranie podkladov pod dlažby, liatych dlažieb a mazanín,betón s poterom,teracom hr.do 150 mm,  plochy nad 4 m2 -2,20000t</t>
  </si>
  <si>
    <t>1358153711</t>
  </si>
  <si>
    <t>976071111.S</t>
  </si>
  <si>
    <t xml:space="preserve">Vybúranie kovových madiel a zábradlí,  -0,03700t</t>
  </si>
  <si>
    <t>1234268155</t>
  </si>
  <si>
    <t>976082141.S</t>
  </si>
  <si>
    <t xml:space="preserve">Vybúranie objímky, držiaka, vešiaka, záclonovej konzoly a pod. z muriva betónového,  -0,00100t</t>
  </si>
  <si>
    <t>-1988078622</t>
  </si>
  <si>
    <t>978013191.S</t>
  </si>
  <si>
    <t xml:space="preserve">Otlčenie omietok stien vnútorných vápenných alebo vápennocementových v rozsahu do 100 %,  -0,04600t</t>
  </si>
  <si>
    <t>-220514846</t>
  </si>
  <si>
    <t>978015291.S</t>
  </si>
  <si>
    <t xml:space="preserve">Otlčenie omietok vonkajších priečelí jednoduchých, s vyškriabaním škár, očistením muriva, v rozsahu do 100 %,  -0,05900t</t>
  </si>
  <si>
    <t>-827882887</t>
  </si>
  <si>
    <t>979082111.S</t>
  </si>
  <si>
    <t>Vnútrostavenisková doprava sutiny a vybúraných hmôt do 10 m</t>
  </si>
  <si>
    <t>1923694760</t>
  </si>
  <si>
    <t>979082121.S</t>
  </si>
  <si>
    <t>Vnútrostavenisková doprava sutiny a vybúraných hmôt za každých ďalších 5 m</t>
  </si>
  <si>
    <t>267205332</t>
  </si>
  <si>
    <t>713000015.S</t>
  </si>
  <si>
    <t>Odstránenie tepelnej izolácie stropov uchytené pribitím, kotvením z vláknitých materiálov hr. nad 10 cm -0,00636t</t>
  </si>
  <si>
    <t>1982095057</t>
  </si>
  <si>
    <t>713000034.S</t>
  </si>
  <si>
    <t>Odstránenie tepelnej izolácie stien uchytené pribitím, kotvením z vláknitých materiálov hr. do 10 cm -0,0054t</t>
  </si>
  <si>
    <t>-1183117561</t>
  </si>
  <si>
    <t>762841821.S</t>
  </si>
  <si>
    <t>Demontáž podbíjania obkladov stropov a striech sklonu do 60° z dosiek, -0,04500 t</t>
  </si>
  <si>
    <t>-1274668997</t>
  </si>
  <si>
    <t>763716121.S</t>
  </si>
  <si>
    <t>Demontáž zvislej konštrukcie do 10 m výšky rímsy steny a priečky z panelov hr. 55-114 mm</t>
  </si>
  <si>
    <t>960552871</t>
  </si>
  <si>
    <t>767311810.S</t>
  </si>
  <si>
    <t xml:space="preserve">Demontáž svetlíkov všetkých typov, vrátane zasklenia,  -0,21000t</t>
  </si>
  <si>
    <t>-882453077</t>
  </si>
  <si>
    <t>767996801.S</t>
  </si>
  <si>
    <t xml:space="preserve">Demontáž ostatných doplnkov stavieb s hmotnosťou jednotlivých dielov konštrukcií do 50 kg,  -0,00100t</t>
  </si>
  <si>
    <t>-1134097963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</si>
</sst>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30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231228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Modernizácia ustajnenia HD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Vysoká nad Kysucou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28. 12. 2023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HANNIBAL, s.r.o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ROUND(AG95+AG98,2)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ROUND(AS95+AS98,2)</f>
        <v>0</v>
      </c>
      <c r="AT94" s="100">
        <f>ROUND(SUM(AV94:AW94),2)</f>
        <v>0</v>
      </c>
      <c r="AU94" s="101">
        <f>ROUND(AU95+AU98,5)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ROUND(AZ95+AZ98,2)</f>
        <v>0</v>
      </c>
      <c r="BA94" s="100">
        <f>ROUND(BA95+BA98,2)</f>
        <v>0</v>
      </c>
      <c r="BB94" s="100">
        <f>ROUND(BB95+BB98,2)</f>
        <v>0</v>
      </c>
      <c r="BC94" s="100">
        <f>ROUND(BC95+BC98,2)</f>
        <v>0</v>
      </c>
      <c r="BD94" s="102">
        <f>ROUND(BD95+BD98,2)</f>
        <v>0</v>
      </c>
      <c r="BE94" s="6"/>
      <c r="BS94" s="103" t="s">
        <v>73</v>
      </c>
      <c r="BT94" s="103" t="s">
        <v>7</v>
      </c>
      <c r="BU94" s="104" t="s">
        <v>74</v>
      </c>
      <c r="BV94" s="103" t="s">
        <v>75</v>
      </c>
      <c r="BW94" s="103" t="s">
        <v>4</v>
      </c>
      <c r="BX94" s="103" t="s">
        <v>76</v>
      </c>
      <c r="CL94" s="103" t="s">
        <v>1</v>
      </c>
    </row>
    <row r="95" s="7" customFormat="1" ht="24.75" customHeight="1">
      <c r="A95" s="7"/>
      <c r="B95" s="105"/>
      <c r="C95" s="106"/>
      <c r="D95" s="107" t="s">
        <v>77</v>
      </c>
      <c r="E95" s="107"/>
      <c r="F95" s="107"/>
      <c r="G95" s="107"/>
      <c r="H95" s="107"/>
      <c r="I95" s="108"/>
      <c r="J95" s="107" t="s">
        <v>78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ROUND(SUM(AG96:AG97),2)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79</v>
      </c>
      <c r="AR95" s="105"/>
      <c r="AS95" s="112">
        <f>ROUND(SUM(AS96:AS97),2)</f>
        <v>0</v>
      </c>
      <c r="AT95" s="113">
        <f>ROUND(SUM(AV95:AW95),2)</f>
        <v>0</v>
      </c>
      <c r="AU95" s="114">
        <f>ROUND(SUM(AU96:AU97),5)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ROUND(SUM(AZ96:AZ97),2)</f>
        <v>0</v>
      </c>
      <c r="BA95" s="113">
        <f>ROUND(SUM(BA96:BA97),2)</f>
        <v>0</v>
      </c>
      <c r="BB95" s="113">
        <f>ROUND(SUM(BB96:BB97),2)</f>
        <v>0</v>
      </c>
      <c r="BC95" s="113">
        <f>ROUND(SUM(BC96:BC97),2)</f>
        <v>0</v>
      </c>
      <c r="BD95" s="115">
        <f>ROUND(SUM(BD96:BD97),2)</f>
        <v>0</v>
      </c>
      <c r="BE95" s="7"/>
      <c r="BS95" s="116" t="s">
        <v>73</v>
      </c>
      <c r="BT95" s="116" t="s">
        <v>80</v>
      </c>
      <c r="BV95" s="116" t="s">
        <v>75</v>
      </c>
      <c r="BW95" s="116" t="s">
        <v>81</v>
      </c>
      <c r="BX95" s="116" t="s">
        <v>4</v>
      </c>
      <c r="CL95" s="116" t="s">
        <v>1</v>
      </c>
      <c r="CM95" s="116" t="s">
        <v>7</v>
      </c>
    </row>
    <row r="96" s="4" customFormat="1" ht="23.25" customHeight="1">
      <c r="A96" s="117" t="s">
        <v>82</v>
      </c>
      <c r="B96" s="65"/>
      <c r="C96" s="10"/>
      <c r="D96" s="10"/>
      <c r="E96" s="118" t="s">
        <v>77</v>
      </c>
      <c r="F96" s="118"/>
      <c r="G96" s="118"/>
      <c r="H96" s="118"/>
      <c r="I96" s="118"/>
      <c r="J96" s="10"/>
      <c r="K96" s="118" t="s">
        <v>78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'SO 02 - Prestavba otvoren...'!J30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83</v>
      </c>
      <c r="AR96" s="65"/>
      <c r="AS96" s="121">
        <v>0</v>
      </c>
      <c r="AT96" s="122">
        <f>ROUND(SUM(AV96:AW96),2)</f>
        <v>0</v>
      </c>
      <c r="AU96" s="123">
        <f>'SO 02 - Prestavba otvoren...'!P126</f>
        <v>0</v>
      </c>
      <c r="AV96" s="122">
        <f>'SO 02 - Prestavba otvoren...'!J33</f>
        <v>0</v>
      </c>
      <c r="AW96" s="122">
        <f>'SO 02 - Prestavba otvoren...'!J34</f>
        <v>0</v>
      </c>
      <c r="AX96" s="122">
        <f>'SO 02 - Prestavba otvoren...'!J35</f>
        <v>0</v>
      </c>
      <c r="AY96" s="122">
        <f>'SO 02 - Prestavba otvoren...'!J36</f>
        <v>0</v>
      </c>
      <c r="AZ96" s="122">
        <f>'SO 02 - Prestavba otvoren...'!F33</f>
        <v>0</v>
      </c>
      <c r="BA96" s="122">
        <f>'SO 02 - Prestavba otvoren...'!F34</f>
        <v>0</v>
      </c>
      <c r="BB96" s="122">
        <f>'SO 02 - Prestavba otvoren...'!F35</f>
        <v>0</v>
      </c>
      <c r="BC96" s="122">
        <f>'SO 02 - Prestavba otvoren...'!F36</f>
        <v>0</v>
      </c>
      <c r="BD96" s="124">
        <f>'SO 02 - Prestavba otvoren...'!F37</f>
        <v>0</v>
      </c>
      <c r="BE96" s="4"/>
      <c r="BT96" s="23" t="s">
        <v>84</v>
      </c>
      <c r="BU96" s="23" t="s">
        <v>85</v>
      </c>
      <c r="BV96" s="23" t="s">
        <v>75</v>
      </c>
      <c r="BW96" s="23" t="s">
        <v>81</v>
      </c>
      <c r="BX96" s="23" t="s">
        <v>4</v>
      </c>
      <c r="CL96" s="23" t="s">
        <v>1</v>
      </c>
      <c r="CM96" s="23" t="s">
        <v>7</v>
      </c>
    </row>
    <row r="97" s="4" customFormat="1" ht="23.25" customHeight="1">
      <c r="A97" s="117" t="s">
        <v>82</v>
      </c>
      <c r="B97" s="65"/>
      <c r="C97" s="10"/>
      <c r="D97" s="10"/>
      <c r="E97" s="118" t="s">
        <v>86</v>
      </c>
      <c r="F97" s="118"/>
      <c r="G97" s="118"/>
      <c r="H97" s="118"/>
      <c r="I97" s="118"/>
      <c r="J97" s="10"/>
      <c r="K97" s="118" t="s">
        <v>87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'SO 02 B - Búracie práce -...'!J32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83</v>
      </c>
      <c r="AR97" s="65"/>
      <c r="AS97" s="121">
        <v>0</v>
      </c>
      <c r="AT97" s="122">
        <f>ROUND(SUM(AV97:AW97),2)</f>
        <v>0</v>
      </c>
      <c r="AU97" s="123">
        <f>'SO 02 B - Búracie práce -...'!P124</f>
        <v>0</v>
      </c>
      <c r="AV97" s="122">
        <f>'SO 02 B - Búracie práce -...'!J35</f>
        <v>0</v>
      </c>
      <c r="AW97" s="122">
        <f>'SO 02 B - Búracie práce -...'!J36</f>
        <v>0</v>
      </c>
      <c r="AX97" s="122">
        <f>'SO 02 B - Búracie práce -...'!J37</f>
        <v>0</v>
      </c>
      <c r="AY97" s="122">
        <f>'SO 02 B - Búracie práce -...'!J38</f>
        <v>0</v>
      </c>
      <c r="AZ97" s="122">
        <f>'SO 02 B - Búracie práce -...'!F35</f>
        <v>0</v>
      </c>
      <c r="BA97" s="122">
        <f>'SO 02 B - Búracie práce -...'!F36</f>
        <v>0</v>
      </c>
      <c r="BB97" s="122">
        <f>'SO 02 B - Búracie práce -...'!F37</f>
        <v>0</v>
      </c>
      <c r="BC97" s="122">
        <f>'SO 02 B - Búracie práce -...'!F38</f>
        <v>0</v>
      </c>
      <c r="BD97" s="124">
        <f>'SO 02 B - Búracie práce -...'!F39</f>
        <v>0</v>
      </c>
      <c r="BE97" s="4"/>
      <c r="BT97" s="23" t="s">
        <v>84</v>
      </c>
      <c r="BV97" s="23" t="s">
        <v>75</v>
      </c>
      <c r="BW97" s="23" t="s">
        <v>88</v>
      </c>
      <c r="BX97" s="23" t="s">
        <v>81</v>
      </c>
      <c r="CL97" s="23" t="s">
        <v>1</v>
      </c>
    </row>
    <row r="98" s="7" customFormat="1" ht="24.75" customHeight="1">
      <c r="A98" s="7"/>
      <c r="B98" s="105"/>
      <c r="C98" s="106"/>
      <c r="D98" s="107" t="s">
        <v>89</v>
      </c>
      <c r="E98" s="107"/>
      <c r="F98" s="107"/>
      <c r="G98" s="107"/>
      <c r="H98" s="107"/>
      <c r="I98" s="108"/>
      <c r="J98" s="107" t="s">
        <v>90</v>
      </c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9">
        <f>ROUND(SUM(AG99:AG103),2)</f>
        <v>0</v>
      </c>
      <c r="AH98" s="108"/>
      <c r="AI98" s="108"/>
      <c r="AJ98" s="108"/>
      <c r="AK98" s="108"/>
      <c r="AL98" s="108"/>
      <c r="AM98" s="108"/>
      <c r="AN98" s="110">
        <f>SUM(AG98,AT98)</f>
        <v>0</v>
      </c>
      <c r="AO98" s="108"/>
      <c r="AP98" s="108"/>
      <c r="AQ98" s="111" t="s">
        <v>79</v>
      </c>
      <c r="AR98" s="105"/>
      <c r="AS98" s="112">
        <f>ROUND(SUM(AS99:AS103),2)</f>
        <v>0</v>
      </c>
      <c r="AT98" s="113">
        <f>ROUND(SUM(AV98:AW98),2)</f>
        <v>0</v>
      </c>
      <c r="AU98" s="114">
        <f>ROUND(SUM(AU99:AU103),5)</f>
        <v>0</v>
      </c>
      <c r="AV98" s="113">
        <f>ROUND(AZ98*L29,2)</f>
        <v>0</v>
      </c>
      <c r="AW98" s="113">
        <f>ROUND(BA98*L30,2)</f>
        <v>0</v>
      </c>
      <c r="AX98" s="113">
        <f>ROUND(BB98*L29,2)</f>
        <v>0</v>
      </c>
      <c r="AY98" s="113">
        <f>ROUND(BC98*L30,2)</f>
        <v>0</v>
      </c>
      <c r="AZ98" s="113">
        <f>ROUND(SUM(AZ99:AZ103),2)</f>
        <v>0</v>
      </c>
      <c r="BA98" s="113">
        <f>ROUND(SUM(BA99:BA103),2)</f>
        <v>0</v>
      </c>
      <c r="BB98" s="113">
        <f>ROUND(SUM(BB99:BB103),2)</f>
        <v>0</v>
      </c>
      <c r="BC98" s="113">
        <f>ROUND(SUM(BC99:BC103),2)</f>
        <v>0</v>
      </c>
      <c r="BD98" s="115">
        <f>ROUND(SUM(BD99:BD103),2)</f>
        <v>0</v>
      </c>
      <c r="BE98" s="7"/>
      <c r="BS98" s="116" t="s">
        <v>73</v>
      </c>
      <c r="BT98" s="116" t="s">
        <v>80</v>
      </c>
      <c r="BV98" s="116" t="s">
        <v>75</v>
      </c>
      <c r="BW98" s="116" t="s">
        <v>91</v>
      </c>
      <c r="BX98" s="116" t="s">
        <v>4</v>
      </c>
      <c r="CL98" s="116" t="s">
        <v>1</v>
      </c>
      <c r="CM98" s="116" t="s">
        <v>7</v>
      </c>
    </row>
    <row r="99" s="4" customFormat="1" ht="23.25" customHeight="1">
      <c r="A99" s="117" t="s">
        <v>82</v>
      </c>
      <c r="B99" s="65"/>
      <c r="C99" s="10"/>
      <c r="D99" s="10"/>
      <c r="E99" s="118" t="s">
        <v>89</v>
      </c>
      <c r="F99" s="118"/>
      <c r="G99" s="118"/>
      <c r="H99" s="118"/>
      <c r="I99" s="118"/>
      <c r="J99" s="10"/>
      <c r="K99" s="118" t="s">
        <v>90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'SO01 - Modernizácia  prod...'!J30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83</v>
      </c>
      <c r="AR99" s="65"/>
      <c r="AS99" s="121">
        <v>0</v>
      </c>
      <c r="AT99" s="122">
        <f>ROUND(SUM(AV99:AW99),2)</f>
        <v>0</v>
      </c>
      <c r="AU99" s="123">
        <f>'SO01 - Modernizácia  prod...'!P134</f>
        <v>0</v>
      </c>
      <c r="AV99" s="122">
        <f>'SO01 - Modernizácia  prod...'!J33</f>
        <v>0</v>
      </c>
      <c r="AW99" s="122">
        <f>'SO01 - Modernizácia  prod...'!J34</f>
        <v>0</v>
      </c>
      <c r="AX99" s="122">
        <f>'SO01 - Modernizácia  prod...'!J35</f>
        <v>0</v>
      </c>
      <c r="AY99" s="122">
        <f>'SO01 - Modernizácia  prod...'!J36</f>
        <v>0</v>
      </c>
      <c r="AZ99" s="122">
        <f>'SO01 - Modernizácia  prod...'!F33</f>
        <v>0</v>
      </c>
      <c r="BA99" s="122">
        <f>'SO01 - Modernizácia  prod...'!F34</f>
        <v>0</v>
      </c>
      <c r="BB99" s="122">
        <f>'SO01 - Modernizácia  prod...'!F35</f>
        <v>0</v>
      </c>
      <c r="BC99" s="122">
        <f>'SO01 - Modernizácia  prod...'!F36</f>
        <v>0</v>
      </c>
      <c r="BD99" s="124">
        <f>'SO01 - Modernizácia  prod...'!F37</f>
        <v>0</v>
      </c>
      <c r="BE99" s="4"/>
      <c r="BT99" s="23" t="s">
        <v>84</v>
      </c>
      <c r="BU99" s="23" t="s">
        <v>85</v>
      </c>
      <c r="BV99" s="23" t="s">
        <v>75</v>
      </c>
      <c r="BW99" s="23" t="s">
        <v>91</v>
      </c>
      <c r="BX99" s="23" t="s">
        <v>4</v>
      </c>
      <c r="CL99" s="23" t="s">
        <v>1</v>
      </c>
      <c r="CM99" s="23" t="s">
        <v>7</v>
      </c>
    </row>
    <row r="100" s="4" customFormat="1" ht="16.5" customHeight="1">
      <c r="A100" s="117" t="s">
        <v>82</v>
      </c>
      <c r="B100" s="65"/>
      <c r="C100" s="10"/>
      <c r="D100" s="10"/>
      <c r="E100" s="118" t="s">
        <v>92</v>
      </c>
      <c r="F100" s="118"/>
      <c r="G100" s="118"/>
      <c r="H100" s="118"/>
      <c r="I100" s="118"/>
      <c r="J100" s="10"/>
      <c r="K100" s="118" t="s">
        <v>93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'SO01.1 - Zdravotechnika'!J32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83</v>
      </c>
      <c r="AR100" s="65"/>
      <c r="AS100" s="121">
        <v>0</v>
      </c>
      <c r="AT100" s="122">
        <f>ROUND(SUM(AV100:AW100),2)</f>
        <v>0</v>
      </c>
      <c r="AU100" s="123">
        <f>'SO01.1 - Zdravotechnika'!P125</f>
        <v>0</v>
      </c>
      <c r="AV100" s="122">
        <f>'SO01.1 - Zdravotechnika'!J35</f>
        <v>0</v>
      </c>
      <c r="AW100" s="122">
        <f>'SO01.1 - Zdravotechnika'!J36</f>
        <v>0</v>
      </c>
      <c r="AX100" s="122">
        <f>'SO01.1 - Zdravotechnika'!J37</f>
        <v>0</v>
      </c>
      <c r="AY100" s="122">
        <f>'SO01.1 - Zdravotechnika'!J38</f>
        <v>0</v>
      </c>
      <c r="AZ100" s="122">
        <f>'SO01.1 - Zdravotechnika'!F35</f>
        <v>0</v>
      </c>
      <c r="BA100" s="122">
        <f>'SO01.1 - Zdravotechnika'!F36</f>
        <v>0</v>
      </c>
      <c r="BB100" s="122">
        <f>'SO01.1 - Zdravotechnika'!F37</f>
        <v>0</v>
      </c>
      <c r="BC100" s="122">
        <f>'SO01.1 - Zdravotechnika'!F38</f>
        <v>0</v>
      </c>
      <c r="BD100" s="124">
        <f>'SO01.1 - Zdravotechnika'!F39</f>
        <v>0</v>
      </c>
      <c r="BE100" s="4"/>
      <c r="BT100" s="23" t="s">
        <v>84</v>
      </c>
      <c r="BV100" s="23" t="s">
        <v>75</v>
      </c>
      <c r="BW100" s="23" t="s">
        <v>94</v>
      </c>
      <c r="BX100" s="23" t="s">
        <v>91</v>
      </c>
      <c r="CL100" s="23" t="s">
        <v>1</v>
      </c>
    </row>
    <row r="101" s="4" customFormat="1" ht="16.5" customHeight="1">
      <c r="A101" s="117" t="s">
        <v>82</v>
      </c>
      <c r="B101" s="65"/>
      <c r="C101" s="10"/>
      <c r="D101" s="10"/>
      <c r="E101" s="118" t="s">
        <v>95</v>
      </c>
      <c r="F101" s="118"/>
      <c r="G101" s="118"/>
      <c r="H101" s="118"/>
      <c r="I101" s="118"/>
      <c r="J101" s="10"/>
      <c r="K101" s="118" t="s">
        <v>96</v>
      </c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'SO01.2 - Elektroinštalácia'!J32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83</v>
      </c>
      <c r="AR101" s="65"/>
      <c r="AS101" s="121">
        <v>0</v>
      </c>
      <c r="AT101" s="122">
        <f>ROUND(SUM(AV101:AW101),2)</f>
        <v>0</v>
      </c>
      <c r="AU101" s="123">
        <f>'SO01.2 - Elektroinštalácia'!P126</f>
        <v>0</v>
      </c>
      <c r="AV101" s="122">
        <f>'SO01.2 - Elektroinštalácia'!J35</f>
        <v>0</v>
      </c>
      <c r="AW101" s="122">
        <f>'SO01.2 - Elektroinštalácia'!J36</f>
        <v>0</v>
      </c>
      <c r="AX101" s="122">
        <f>'SO01.2 - Elektroinštalácia'!J37</f>
        <v>0</v>
      </c>
      <c r="AY101" s="122">
        <f>'SO01.2 - Elektroinštalácia'!J38</f>
        <v>0</v>
      </c>
      <c r="AZ101" s="122">
        <f>'SO01.2 - Elektroinštalácia'!F35</f>
        <v>0</v>
      </c>
      <c r="BA101" s="122">
        <f>'SO01.2 - Elektroinštalácia'!F36</f>
        <v>0</v>
      </c>
      <c r="BB101" s="122">
        <f>'SO01.2 - Elektroinštalácia'!F37</f>
        <v>0</v>
      </c>
      <c r="BC101" s="122">
        <f>'SO01.2 - Elektroinštalácia'!F38</f>
        <v>0</v>
      </c>
      <c r="BD101" s="124">
        <f>'SO01.2 - Elektroinštalácia'!F39</f>
        <v>0</v>
      </c>
      <c r="BE101" s="4"/>
      <c r="BT101" s="23" t="s">
        <v>84</v>
      </c>
      <c r="BV101" s="23" t="s">
        <v>75</v>
      </c>
      <c r="BW101" s="23" t="s">
        <v>97</v>
      </c>
      <c r="BX101" s="23" t="s">
        <v>91</v>
      </c>
      <c r="CL101" s="23" t="s">
        <v>1</v>
      </c>
    </row>
    <row r="102" s="4" customFormat="1" ht="16.5" customHeight="1">
      <c r="A102" s="117" t="s">
        <v>82</v>
      </c>
      <c r="B102" s="65"/>
      <c r="C102" s="10"/>
      <c r="D102" s="10"/>
      <c r="E102" s="118" t="s">
        <v>98</v>
      </c>
      <c r="F102" s="118"/>
      <c r="G102" s="118"/>
      <c r="H102" s="118"/>
      <c r="I102" s="118"/>
      <c r="J102" s="10"/>
      <c r="K102" s="118" t="s">
        <v>99</v>
      </c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9">
        <f>'SO01.21 - Bleskozvod'!J32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83</v>
      </c>
      <c r="AR102" s="65"/>
      <c r="AS102" s="121">
        <v>0</v>
      </c>
      <c r="AT102" s="122">
        <f>ROUND(SUM(AV102:AW102),2)</f>
        <v>0</v>
      </c>
      <c r="AU102" s="123">
        <f>'SO01.21 - Bleskozvod'!P125</f>
        <v>0</v>
      </c>
      <c r="AV102" s="122">
        <f>'SO01.21 - Bleskozvod'!J35</f>
        <v>0</v>
      </c>
      <c r="AW102" s="122">
        <f>'SO01.21 - Bleskozvod'!J36</f>
        <v>0</v>
      </c>
      <c r="AX102" s="122">
        <f>'SO01.21 - Bleskozvod'!J37</f>
        <v>0</v>
      </c>
      <c r="AY102" s="122">
        <f>'SO01.21 - Bleskozvod'!J38</f>
        <v>0</v>
      </c>
      <c r="AZ102" s="122">
        <f>'SO01.21 - Bleskozvod'!F35</f>
        <v>0</v>
      </c>
      <c r="BA102" s="122">
        <f>'SO01.21 - Bleskozvod'!F36</f>
        <v>0</v>
      </c>
      <c r="BB102" s="122">
        <f>'SO01.21 - Bleskozvod'!F37</f>
        <v>0</v>
      </c>
      <c r="BC102" s="122">
        <f>'SO01.21 - Bleskozvod'!F38</f>
        <v>0</v>
      </c>
      <c r="BD102" s="124">
        <f>'SO01.21 - Bleskozvod'!F39</f>
        <v>0</v>
      </c>
      <c r="BE102" s="4"/>
      <c r="BT102" s="23" t="s">
        <v>84</v>
      </c>
      <c r="BV102" s="23" t="s">
        <v>75</v>
      </c>
      <c r="BW102" s="23" t="s">
        <v>100</v>
      </c>
      <c r="BX102" s="23" t="s">
        <v>91</v>
      </c>
      <c r="CL102" s="23" t="s">
        <v>1</v>
      </c>
    </row>
    <row r="103" s="4" customFormat="1" ht="23.25" customHeight="1">
      <c r="A103" s="117" t="s">
        <v>82</v>
      </c>
      <c r="B103" s="65"/>
      <c r="C103" s="10"/>
      <c r="D103" s="10"/>
      <c r="E103" s="118" t="s">
        <v>101</v>
      </c>
      <c r="F103" s="118"/>
      <c r="G103" s="118"/>
      <c r="H103" s="118"/>
      <c r="I103" s="118"/>
      <c r="J103" s="10"/>
      <c r="K103" s="118" t="s">
        <v>102</v>
      </c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9">
        <f>'SO 01 B - Búracie práce m...'!J32</f>
        <v>0</v>
      </c>
      <c r="AH103" s="10"/>
      <c r="AI103" s="10"/>
      <c r="AJ103" s="10"/>
      <c r="AK103" s="10"/>
      <c r="AL103" s="10"/>
      <c r="AM103" s="10"/>
      <c r="AN103" s="119">
        <f>SUM(AG103,AT103)</f>
        <v>0</v>
      </c>
      <c r="AO103" s="10"/>
      <c r="AP103" s="10"/>
      <c r="AQ103" s="120" t="s">
        <v>83</v>
      </c>
      <c r="AR103" s="65"/>
      <c r="AS103" s="125">
        <v>0</v>
      </c>
      <c r="AT103" s="126">
        <f>ROUND(SUM(AV103:AW103),2)</f>
        <v>0</v>
      </c>
      <c r="AU103" s="127">
        <f>'SO 01 B - Búracie práce m...'!P128</f>
        <v>0</v>
      </c>
      <c r="AV103" s="126">
        <f>'SO 01 B - Búracie práce m...'!J35</f>
        <v>0</v>
      </c>
      <c r="AW103" s="126">
        <f>'SO 01 B - Búracie práce m...'!J36</f>
        <v>0</v>
      </c>
      <c r="AX103" s="126">
        <f>'SO 01 B - Búracie práce m...'!J37</f>
        <v>0</v>
      </c>
      <c r="AY103" s="126">
        <f>'SO 01 B - Búracie práce m...'!J38</f>
        <v>0</v>
      </c>
      <c r="AZ103" s="126">
        <f>'SO 01 B - Búracie práce m...'!F35</f>
        <v>0</v>
      </c>
      <c r="BA103" s="126">
        <f>'SO 01 B - Búracie práce m...'!F36</f>
        <v>0</v>
      </c>
      <c r="BB103" s="126">
        <f>'SO 01 B - Búracie práce m...'!F37</f>
        <v>0</v>
      </c>
      <c r="BC103" s="126">
        <f>'SO 01 B - Búracie práce m...'!F38</f>
        <v>0</v>
      </c>
      <c r="BD103" s="128">
        <f>'SO 01 B - Búracie práce m...'!F39</f>
        <v>0</v>
      </c>
      <c r="BE103" s="4"/>
      <c r="BT103" s="23" t="s">
        <v>84</v>
      </c>
      <c r="BV103" s="23" t="s">
        <v>75</v>
      </c>
      <c r="BW103" s="23" t="s">
        <v>103</v>
      </c>
      <c r="BX103" s="23" t="s">
        <v>91</v>
      </c>
      <c r="CL103" s="23" t="s">
        <v>1</v>
      </c>
    </row>
    <row r="104" s="2" customFormat="1" ht="30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5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35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</sheetData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2 - Prestavba otvoren...'!C2" display="/"/>
    <hyperlink ref="A97" location="'SO 02 B - Búracie práce -...'!C2" display="/"/>
    <hyperlink ref="A99" location="'SO01 - Modernizácia  prod...'!C2" display="/"/>
    <hyperlink ref="A100" location="'SO01.1 - Zdravotechnika'!C2" display="/"/>
    <hyperlink ref="A101" location="'SO01.2 - Elektroinštalácia'!C2" display="/"/>
    <hyperlink ref="A102" location="'SO01.21 - Bleskozvod'!C2" display="/"/>
    <hyperlink ref="A103" location="'SO 01 B - Búracie práce m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104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30" t="str">
        <f>'Rekapitulácia stavby'!K6</f>
        <v>Modernizácia ustajnenia HD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105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30" customHeight="1">
      <c r="A9" s="34"/>
      <c r="B9" s="35"/>
      <c r="C9" s="34"/>
      <c r="D9" s="34"/>
      <c r="E9" s="68" t="s">
        <v>106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28. 12. 2023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34</v>
      </c>
      <c r="E30" s="34"/>
      <c r="F30" s="34"/>
      <c r="G30" s="34"/>
      <c r="H30" s="34"/>
      <c r="I30" s="34"/>
      <c r="J30" s="97">
        <f>ROUND(J126,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38</v>
      </c>
      <c r="E33" s="41" t="s">
        <v>39</v>
      </c>
      <c r="F33" s="136">
        <f>ROUND((ROUND((SUM(BE126:BE176)),  2) + SUM(BE178:BE180)), 2)</f>
        <v>0</v>
      </c>
      <c r="G33" s="137"/>
      <c r="H33" s="137"/>
      <c r="I33" s="138">
        <v>0</v>
      </c>
      <c r="J33" s="136">
        <f>ROUND((ROUND(((SUM(BE126:BE176))*I33),  2) + (SUM(BE178:BE180)*I33)),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40</v>
      </c>
      <c r="F34" s="136">
        <f>ROUND((ROUND((SUM(BF126:BF176)),  2) + SUM(BF178:BF180)), 2)</f>
        <v>0</v>
      </c>
      <c r="G34" s="137"/>
      <c r="H34" s="137"/>
      <c r="I34" s="138">
        <v>0</v>
      </c>
      <c r="J34" s="136">
        <f>ROUND((ROUND(((SUM(BF126:BF176))*I34),  2) + (SUM(BF178:BF180)*I34)),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9">
        <f>ROUND((ROUND((SUM(BG126:BG176)),  2) + SUM(BG178:BG180)), 2)</f>
        <v>0</v>
      </c>
      <c r="G35" s="34"/>
      <c r="H35" s="34"/>
      <c r="I35" s="140">
        <v>0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9">
        <f>ROUND((ROUND((SUM(BH126:BH176)),  2) + SUM(BH178:BH180)), 2)</f>
        <v>0</v>
      </c>
      <c r="G36" s="34"/>
      <c r="H36" s="34"/>
      <c r="I36" s="140">
        <v>0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36">
        <f>ROUND((ROUND((SUM(BI126:BI176)),  2) + SUM(BI178:BI180)),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44</v>
      </c>
      <c r="E39" s="82"/>
      <c r="F39" s="82"/>
      <c r="G39" s="143" t="s">
        <v>45</v>
      </c>
      <c r="H39" s="144" t="s">
        <v>46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30" t="str">
        <f>E7</f>
        <v>Modernizácia ustajnenia HD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105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30" customHeight="1">
      <c r="A87" s="34"/>
      <c r="B87" s="35"/>
      <c r="C87" s="34"/>
      <c r="D87" s="34"/>
      <c r="E87" s="68" t="str">
        <f>E9</f>
        <v>SO 02 - Prestavba otvorených hnojovicových žúmp na hnojisko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Vysoká nad Kysucou</v>
      </c>
      <c r="G89" s="34"/>
      <c r="H89" s="34"/>
      <c r="I89" s="28" t="s">
        <v>21</v>
      </c>
      <c r="J89" s="70" t="str">
        <f>IF(J12="","",J12)</f>
        <v>28. 12. 2023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HANNIBAL, s.r.o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9" t="s">
        <v>108</v>
      </c>
      <c r="D94" s="141"/>
      <c r="E94" s="141"/>
      <c r="F94" s="141"/>
      <c r="G94" s="141"/>
      <c r="H94" s="141"/>
      <c r="I94" s="141"/>
      <c r="J94" s="150" t="s">
        <v>109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51" t="s">
        <v>110</v>
      </c>
      <c r="D96" s="34"/>
      <c r="E96" s="34"/>
      <c r="F96" s="34"/>
      <c r="G96" s="34"/>
      <c r="H96" s="34"/>
      <c r="I96" s="34"/>
      <c r="J96" s="97">
        <f>J126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111</v>
      </c>
    </row>
    <row r="97" hidden="1" s="9" customFormat="1" ht="24.96" customHeight="1">
      <c r="A97" s="9"/>
      <c r="B97" s="152"/>
      <c r="C97" s="9"/>
      <c r="D97" s="153" t="s">
        <v>112</v>
      </c>
      <c r="E97" s="154"/>
      <c r="F97" s="154"/>
      <c r="G97" s="154"/>
      <c r="H97" s="154"/>
      <c r="I97" s="154"/>
      <c r="J97" s="155">
        <f>J127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6"/>
      <c r="C98" s="10"/>
      <c r="D98" s="157" t="s">
        <v>113</v>
      </c>
      <c r="E98" s="158"/>
      <c r="F98" s="158"/>
      <c r="G98" s="158"/>
      <c r="H98" s="158"/>
      <c r="I98" s="158"/>
      <c r="J98" s="159">
        <f>J128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6"/>
      <c r="C99" s="10"/>
      <c r="D99" s="157" t="s">
        <v>114</v>
      </c>
      <c r="E99" s="158"/>
      <c r="F99" s="158"/>
      <c r="G99" s="158"/>
      <c r="H99" s="158"/>
      <c r="I99" s="158"/>
      <c r="J99" s="159">
        <f>J134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6"/>
      <c r="C100" s="10"/>
      <c r="D100" s="157" t="s">
        <v>115</v>
      </c>
      <c r="E100" s="158"/>
      <c r="F100" s="158"/>
      <c r="G100" s="158"/>
      <c r="H100" s="158"/>
      <c r="I100" s="158"/>
      <c r="J100" s="159">
        <f>J156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116</v>
      </c>
      <c r="E101" s="158"/>
      <c r="F101" s="158"/>
      <c r="G101" s="158"/>
      <c r="H101" s="158"/>
      <c r="I101" s="158"/>
      <c r="J101" s="159">
        <f>J158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6"/>
      <c r="C102" s="10"/>
      <c r="D102" s="157" t="s">
        <v>117</v>
      </c>
      <c r="E102" s="158"/>
      <c r="F102" s="158"/>
      <c r="G102" s="158"/>
      <c r="H102" s="158"/>
      <c r="I102" s="158"/>
      <c r="J102" s="159">
        <f>J160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52"/>
      <c r="C103" s="9"/>
      <c r="D103" s="153" t="s">
        <v>118</v>
      </c>
      <c r="E103" s="154"/>
      <c r="F103" s="154"/>
      <c r="G103" s="154"/>
      <c r="H103" s="154"/>
      <c r="I103" s="154"/>
      <c r="J103" s="155">
        <f>J163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10" customFormat="1" ht="19.92" customHeight="1">
      <c r="A104" s="10"/>
      <c r="B104" s="156"/>
      <c r="C104" s="10"/>
      <c r="D104" s="157" t="s">
        <v>119</v>
      </c>
      <c r="E104" s="158"/>
      <c r="F104" s="158"/>
      <c r="G104" s="158"/>
      <c r="H104" s="158"/>
      <c r="I104" s="158"/>
      <c r="J104" s="159">
        <f>J164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6"/>
      <c r="C105" s="10"/>
      <c r="D105" s="157" t="s">
        <v>120</v>
      </c>
      <c r="E105" s="158"/>
      <c r="F105" s="158"/>
      <c r="G105" s="158"/>
      <c r="H105" s="158"/>
      <c r="I105" s="158"/>
      <c r="J105" s="159">
        <f>J175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1.84" customHeight="1">
      <c r="A106" s="9"/>
      <c r="B106" s="152"/>
      <c r="C106" s="9"/>
      <c r="D106" s="160" t="s">
        <v>121</v>
      </c>
      <c r="E106" s="9"/>
      <c r="F106" s="9"/>
      <c r="G106" s="9"/>
      <c r="H106" s="9"/>
      <c r="I106" s="9"/>
      <c r="J106" s="161">
        <f>J177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/>
    <row r="110" hidden="1"/>
    <row r="111" hidden="1"/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122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0" t="str">
        <f>E7</f>
        <v>Modernizácia ustajnenia HD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105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30" customHeight="1">
      <c r="A118" s="34"/>
      <c r="B118" s="35"/>
      <c r="C118" s="34"/>
      <c r="D118" s="34"/>
      <c r="E118" s="68" t="str">
        <f>E9</f>
        <v>SO 02 - Prestavba otvorených hnojovicových žúmp na hnojisko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F12</f>
        <v>Vysoká nad Kysucou</v>
      </c>
      <c r="G120" s="34"/>
      <c r="H120" s="34"/>
      <c r="I120" s="28" t="s">
        <v>21</v>
      </c>
      <c r="J120" s="70" t="str">
        <f>IF(J12="","",J12)</f>
        <v>28. 12. 2023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E15</f>
        <v>HANNIBAL, s.r.o</v>
      </c>
      <c r="G122" s="34"/>
      <c r="H122" s="34"/>
      <c r="I122" s="28" t="s">
        <v>29</v>
      </c>
      <c r="J122" s="32" t="str">
        <f>E21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2"/>
      <c r="B125" s="163"/>
      <c r="C125" s="164" t="s">
        <v>123</v>
      </c>
      <c r="D125" s="165" t="s">
        <v>59</v>
      </c>
      <c r="E125" s="165" t="s">
        <v>55</v>
      </c>
      <c r="F125" s="165" t="s">
        <v>56</v>
      </c>
      <c r="G125" s="165" t="s">
        <v>124</v>
      </c>
      <c r="H125" s="165" t="s">
        <v>125</v>
      </c>
      <c r="I125" s="165" t="s">
        <v>126</v>
      </c>
      <c r="J125" s="166" t="s">
        <v>109</v>
      </c>
      <c r="K125" s="167" t="s">
        <v>127</v>
      </c>
      <c r="L125" s="168"/>
      <c r="M125" s="87" t="s">
        <v>1</v>
      </c>
      <c r="N125" s="88" t="s">
        <v>38</v>
      </c>
      <c r="O125" s="88" t="s">
        <v>128</v>
      </c>
      <c r="P125" s="88" t="s">
        <v>129</v>
      </c>
      <c r="Q125" s="88" t="s">
        <v>130</v>
      </c>
      <c r="R125" s="88" t="s">
        <v>131</v>
      </c>
      <c r="S125" s="88" t="s">
        <v>132</v>
      </c>
      <c r="T125" s="89" t="s">
        <v>133</v>
      </c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</row>
    <row r="126" s="2" customFormat="1" ht="22.8" customHeight="1">
      <c r="A126" s="34"/>
      <c r="B126" s="35"/>
      <c r="C126" s="94" t="s">
        <v>110</v>
      </c>
      <c r="D126" s="34"/>
      <c r="E126" s="34"/>
      <c r="F126" s="34"/>
      <c r="G126" s="34"/>
      <c r="H126" s="34"/>
      <c r="I126" s="34"/>
      <c r="J126" s="169">
        <f>BK126</f>
        <v>0</v>
      </c>
      <c r="K126" s="34"/>
      <c r="L126" s="35"/>
      <c r="M126" s="90"/>
      <c r="N126" s="74"/>
      <c r="O126" s="91"/>
      <c r="P126" s="170">
        <f>P127+P163+P177</f>
        <v>0</v>
      </c>
      <c r="Q126" s="91"/>
      <c r="R126" s="170">
        <f>R127+R163+R177</f>
        <v>3720.3396898899996</v>
      </c>
      <c r="S126" s="91"/>
      <c r="T126" s="171">
        <f>T127+T163+T177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73</v>
      </c>
      <c r="AU126" s="15" t="s">
        <v>111</v>
      </c>
      <c r="BK126" s="172">
        <f>BK127+BK163+BK177</f>
        <v>0</v>
      </c>
    </row>
    <row r="127" s="12" customFormat="1" ht="25.92" customHeight="1">
      <c r="A127" s="12"/>
      <c r="B127" s="173"/>
      <c r="C127" s="12"/>
      <c r="D127" s="174" t="s">
        <v>73</v>
      </c>
      <c r="E127" s="175" t="s">
        <v>134</v>
      </c>
      <c r="F127" s="175" t="s">
        <v>135</v>
      </c>
      <c r="G127" s="12"/>
      <c r="H127" s="12"/>
      <c r="I127" s="176"/>
      <c r="J127" s="161">
        <f>BK127</f>
        <v>0</v>
      </c>
      <c r="K127" s="12"/>
      <c r="L127" s="173"/>
      <c r="M127" s="177"/>
      <c r="N127" s="178"/>
      <c r="O127" s="178"/>
      <c r="P127" s="179">
        <f>P128+P134+P156+P158+P160</f>
        <v>0</v>
      </c>
      <c r="Q127" s="178"/>
      <c r="R127" s="179">
        <f>R128+R134+R156+R158+R160</f>
        <v>3713.6945438899998</v>
      </c>
      <c r="S127" s="178"/>
      <c r="T127" s="180">
        <f>T128+T134+T156+T158+T160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4" t="s">
        <v>80</v>
      </c>
      <c r="AT127" s="181" t="s">
        <v>73</v>
      </c>
      <c r="AU127" s="181" t="s">
        <v>7</v>
      </c>
      <c r="AY127" s="174" t="s">
        <v>136</v>
      </c>
      <c r="BK127" s="182">
        <f>BK128+BK134+BK156+BK158+BK160</f>
        <v>0</v>
      </c>
    </row>
    <row r="128" s="12" customFormat="1" ht="22.8" customHeight="1">
      <c r="A128" s="12"/>
      <c r="B128" s="173"/>
      <c r="C128" s="12"/>
      <c r="D128" s="174" t="s">
        <v>73</v>
      </c>
      <c r="E128" s="183" t="s">
        <v>80</v>
      </c>
      <c r="F128" s="183" t="s">
        <v>137</v>
      </c>
      <c r="G128" s="12"/>
      <c r="H128" s="12"/>
      <c r="I128" s="176"/>
      <c r="J128" s="184">
        <f>BK128</f>
        <v>0</v>
      </c>
      <c r="K128" s="12"/>
      <c r="L128" s="173"/>
      <c r="M128" s="177"/>
      <c r="N128" s="178"/>
      <c r="O128" s="178"/>
      <c r="P128" s="179">
        <f>SUM(P129:P133)</f>
        <v>0</v>
      </c>
      <c r="Q128" s="178"/>
      <c r="R128" s="179">
        <f>SUM(R129:R133)</f>
        <v>179.55000000000001</v>
      </c>
      <c r="S128" s="178"/>
      <c r="T128" s="180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4" t="s">
        <v>80</v>
      </c>
      <c r="AT128" s="181" t="s">
        <v>73</v>
      </c>
      <c r="AU128" s="181" t="s">
        <v>80</v>
      </c>
      <c r="AY128" s="174" t="s">
        <v>136</v>
      </c>
      <c r="BK128" s="182">
        <f>SUM(BK129:BK133)</f>
        <v>0</v>
      </c>
    </row>
    <row r="129" s="2" customFormat="1" ht="24.15" customHeight="1">
      <c r="A129" s="34"/>
      <c r="B129" s="185"/>
      <c r="C129" s="186" t="s">
        <v>80</v>
      </c>
      <c r="D129" s="186" t="s">
        <v>138</v>
      </c>
      <c r="E129" s="187" t="s">
        <v>139</v>
      </c>
      <c r="F129" s="188" t="s">
        <v>140</v>
      </c>
      <c r="G129" s="189" t="s">
        <v>141</v>
      </c>
      <c r="H129" s="190">
        <v>672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40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142</v>
      </c>
      <c r="AT129" s="198" t="s">
        <v>138</v>
      </c>
      <c r="AU129" s="198" t="s">
        <v>84</v>
      </c>
      <c r="AY129" s="15" t="s">
        <v>136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84</v>
      </c>
      <c r="BK129" s="199">
        <f>ROUND(I129*H129,2)</f>
        <v>0</v>
      </c>
      <c r="BL129" s="15" t="s">
        <v>142</v>
      </c>
      <c r="BM129" s="198" t="s">
        <v>143</v>
      </c>
    </row>
    <row r="130" s="2" customFormat="1" ht="24.15" customHeight="1">
      <c r="A130" s="34"/>
      <c r="B130" s="185"/>
      <c r="C130" s="186" t="s">
        <v>84</v>
      </c>
      <c r="D130" s="186" t="s">
        <v>138</v>
      </c>
      <c r="E130" s="187" t="s">
        <v>144</v>
      </c>
      <c r="F130" s="188" t="s">
        <v>145</v>
      </c>
      <c r="G130" s="189" t="s">
        <v>141</v>
      </c>
      <c r="H130" s="190">
        <v>435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40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142</v>
      </c>
      <c r="AT130" s="198" t="s">
        <v>138</v>
      </c>
      <c r="AU130" s="198" t="s">
        <v>84</v>
      </c>
      <c r="AY130" s="15" t="s">
        <v>136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84</v>
      </c>
      <c r="BK130" s="199">
        <f>ROUND(I130*H130,2)</f>
        <v>0</v>
      </c>
      <c r="BL130" s="15" t="s">
        <v>142</v>
      </c>
      <c r="BM130" s="198" t="s">
        <v>146</v>
      </c>
    </row>
    <row r="131" s="2" customFormat="1" ht="37.8" customHeight="1">
      <c r="A131" s="34"/>
      <c r="B131" s="185"/>
      <c r="C131" s="186" t="s">
        <v>147</v>
      </c>
      <c r="D131" s="186" t="s">
        <v>138</v>
      </c>
      <c r="E131" s="187" t="s">
        <v>148</v>
      </c>
      <c r="F131" s="188" t="s">
        <v>149</v>
      </c>
      <c r="G131" s="189" t="s">
        <v>141</v>
      </c>
      <c r="H131" s="190">
        <v>435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40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142</v>
      </c>
      <c r="AT131" s="198" t="s">
        <v>138</v>
      </c>
      <c r="AU131" s="198" t="s">
        <v>84</v>
      </c>
      <c r="AY131" s="15" t="s">
        <v>136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84</v>
      </c>
      <c r="BK131" s="199">
        <f>ROUND(I131*H131,2)</f>
        <v>0</v>
      </c>
      <c r="BL131" s="15" t="s">
        <v>142</v>
      </c>
      <c r="BM131" s="198" t="s">
        <v>150</v>
      </c>
    </row>
    <row r="132" s="2" customFormat="1" ht="24.15" customHeight="1">
      <c r="A132" s="34"/>
      <c r="B132" s="185"/>
      <c r="C132" s="186" t="s">
        <v>142</v>
      </c>
      <c r="D132" s="186" t="s">
        <v>138</v>
      </c>
      <c r="E132" s="187" t="s">
        <v>151</v>
      </c>
      <c r="F132" s="188" t="s">
        <v>152</v>
      </c>
      <c r="G132" s="189" t="s">
        <v>141</v>
      </c>
      <c r="H132" s="190">
        <v>89.650000000000006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40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142</v>
      </c>
      <c r="AT132" s="198" t="s">
        <v>138</v>
      </c>
      <c r="AU132" s="198" t="s">
        <v>84</v>
      </c>
      <c r="AY132" s="15" t="s">
        <v>136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84</v>
      </c>
      <c r="BK132" s="199">
        <f>ROUND(I132*H132,2)</f>
        <v>0</v>
      </c>
      <c r="BL132" s="15" t="s">
        <v>142</v>
      </c>
      <c r="BM132" s="198" t="s">
        <v>153</v>
      </c>
    </row>
    <row r="133" s="2" customFormat="1" ht="16.5" customHeight="1">
      <c r="A133" s="34"/>
      <c r="B133" s="185"/>
      <c r="C133" s="200" t="s">
        <v>154</v>
      </c>
      <c r="D133" s="200" t="s">
        <v>155</v>
      </c>
      <c r="E133" s="201" t="s">
        <v>156</v>
      </c>
      <c r="F133" s="202" t="s">
        <v>157</v>
      </c>
      <c r="G133" s="203" t="s">
        <v>158</v>
      </c>
      <c r="H133" s="204">
        <v>179.55000000000001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40</v>
      </c>
      <c r="O133" s="78"/>
      <c r="P133" s="196">
        <f>O133*H133</f>
        <v>0</v>
      </c>
      <c r="Q133" s="196">
        <v>1</v>
      </c>
      <c r="R133" s="196">
        <f>Q133*H133</f>
        <v>179.55000000000001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159</v>
      </c>
      <c r="AT133" s="198" t="s">
        <v>155</v>
      </c>
      <c r="AU133" s="198" t="s">
        <v>84</v>
      </c>
      <c r="AY133" s="15" t="s">
        <v>136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84</v>
      </c>
      <c r="BK133" s="199">
        <f>ROUND(I133*H133,2)</f>
        <v>0</v>
      </c>
      <c r="BL133" s="15" t="s">
        <v>142</v>
      </c>
      <c r="BM133" s="198" t="s">
        <v>160</v>
      </c>
    </row>
    <row r="134" s="12" customFormat="1" ht="22.8" customHeight="1">
      <c r="A134" s="12"/>
      <c r="B134" s="173"/>
      <c r="C134" s="12"/>
      <c r="D134" s="174" t="s">
        <v>73</v>
      </c>
      <c r="E134" s="183" t="s">
        <v>84</v>
      </c>
      <c r="F134" s="183" t="s">
        <v>161</v>
      </c>
      <c r="G134" s="12"/>
      <c r="H134" s="12"/>
      <c r="I134" s="176"/>
      <c r="J134" s="184">
        <f>BK134</f>
        <v>0</v>
      </c>
      <c r="K134" s="12"/>
      <c r="L134" s="173"/>
      <c r="M134" s="177"/>
      <c r="N134" s="178"/>
      <c r="O134" s="178"/>
      <c r="P134" s="179">
        <f>SUM(P135:P155)</f>
        <v>0</v>
      </c>
      <c r="Q134" s="178"/>
      <c r="R134" s="179">
        <f>SUM(R135:R155)</f>
        <v>3041.9269450099996</v>
      </c>
      <c r="S134" s="178"/>
      <c r="T134" s="180">
        <f>SUM(T135:T155)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4" t="s">
        <v>80</v>
      </c>
      <c r="AT134" s="181" t="s">
        <v>73</v>
      </c>
      <c r="AU134" s="181" t="s">
        <v>80</v>
      </c>
      <c r="AY134" s="174" t="s">
        <v>136</v>
      </c>
      <c r="BK134" s="182">
        <f>SUM(BK135:BK155)</f>
        <v>0</v>
      </c>
    </row>
    <row r="135" s="2" customFormat="1" ht="24.15" customHeight="1">
      <c r="A135" s="34"/>
      <c r="B135" s="185"/>
      <c r="C135" s="186" t="s">
        <v>162</v>
      </c>
      <c r="D135" s="186" t="s">
        <v>138</v>
      </c>
      <c r="E135" s="187" t="s">
        <v>163</v>
      </c>
      <c r="F135" s="188" t="s">
        <v>164</v>
      </c>
      <c r="G135" s="189" t="s">
        <v>141</v>
      </c>
      <c r="H135" s="190">
        <v>890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40</v>
      </c>
      <c r="O135" s="78"/>
      <c r="P135" s="196">
        <f>O135*H135</f>
        <v>0</v>
      </c>
      <c r="Q135" s="196">
        <v>2.0699999999999998</v>
      </c>
      <c r="R135" s="196">
        <f>Q135*H135</f>
        <v>1842.3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142</v>
      </c>
      <c r="AT135" s="198" t="s">
        <v>138</v>
      </c>
      <c r="AU135" s="198" t="s">
        <v>84</v>
      </c>
      <c r="AY135" s="15" t="s">
        <v>136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84</v>
      </c>
      <c r="BK135" s="199">
        <f>ROUND(I135*H135,2)</f>
        <v>0</v>
      </c>
      <c r="BL135" s="15" t="s">
        <v>142</v>
      </c>
      <c r="BM135" s="198" t="s">
        <v>165</v>
      </c>
    </row>
    <row r="136" s="2" customFormat="1" ht="24.15" customHeight="1">
      <c r="A136" s="34"/>
      <c r="B136" s="185"/>
      <c r="C136" s="186" t="s">
        <v>166</v>
      </c>
      <c r="D136" s="186" t="s">
        <v>138</v>
      </c>
      <c r="E136" s="187" t="s">
        <v>167</v>
      </c>
      <c r="F136" s="188" t="s">
        <v>168</v>
      </c>
      <c r="G136" s="189" t="s">
        <v>141</v>
      </c>
      <c r="H136" s="190">
        <v>22.113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40</v>
      </c>
      <c r="O136" s="78"/>
      <c r="P136" s="196">
        <f>O136*H136</f>
        <v>0</v>
      </c>
      <c r="Q136" s="196">
        <v>2.0699999999999998</v>
      </c>
      <c r="R136" s="196">
        <f>Q136*H136</f>
        <v>45.773909999999994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142</v>
      </c>
      <c r="AT136" s="198" t="s">
        <v>138</v>
      </c>
      <c r="AU136" s="198" t="s">
        <v>84</v>
      </c>
      <c r="AY136" s="15" t="s">
        <v>136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84</v>
      </c>
      <c r="BK136" s="199">
        <f>ROUND(I136*H136,2)</f>
        <v>0</v>
      </c>
      <c r="BL136" s="15" t="s">
        <v>142</v>
      </c>
      <c r="BM136" s="198" t="s">
        <v>169</v>
      </c>
    </row>
    <row r="137" s="2" customFormat="1" ht="16.5" customHeight="1">
      <c r="A137" s="34"/>
      <c r="B137" s="185"/>
      <c r="C137" s="186" t="s">
        <v>159</v>
      </c>
      <c r="D137" s="186" t="s">
        <v>138</v>
      </c>
      <c r="E137" s="187" t="s">
        <v>170</v>
      </c>
      <c r="F137" s="188" t="s">
        <v>171</v>
      </c>
      <c r="G137" s="189" t="s">
        <v>141</v>
      </c>
      <c r="H137" s="190">
        <v>116.25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40</v>
      </c>
      <c r="O137" s="78"/>
      <c r="P137" s="196">
        <f>O137*H137</f>
        <v>0</v>
      </c>
      <c r="Q137" s="196">
        <v>2.2151299999999998</v>
      </c>
      <c r="R137" s="196">
        <f>Q137*H137</f>
        <v>257.50886249999996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142</v>
      </c>
      <c r="AT137" s="198" t="s">
        <v>138</v>
      </c>
      <c r="AU137" s="198" t="s">
        <v>84</v>
      </c>
      <c r="AY137" s="15" t="s">
        <v>136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84</v>
      </c>
      <c r="BK137" s="199">
        <f>ROUND(I137*H137,2)</f>
        <v>0</v>
      </c>
      <c r="BL137" s="15" t="s">
        <v>142</v>
      </c>
      <c r="BM137" s="198" t="s">
        <v>172</v>
      </c>
    </row>
    <row r="138" s="2" customFormat="1" ht="24.15" customHeight="1">
      <c r="A138" s="34"/>
      <c r="B138" s="185"/>
      <c r="C138" s="186" t="s">
        <v>173</v>
      </c>
      <c r="D138" s="186" t="s">
        <v>138</v>
      </c>
      <c r="E138" s="187" t="s">
        <v>174</v>
      </c>
      <c r="F138" s="188" t="s">
        <v>175</v>
      </c>
      <c r="G138" s="189" t="s">
        <v>141</v>
      </c>
      <c r="H138" s="190">
        <v>228.40000000000001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40</v>
      </c>
      <c r="O138" s="78"/>
      <c r="P138" s="196">
        <f>O138*H138</f>
        <v>0</v>
      </c>
      <c r="Q138" s="196">
        <v>2.3852699999999998</v>
      </c>
      <c r="R138" s="196">
        <f>Q138*H138</f>
        <v>544.79566799999998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142</v>
      </c>
      <c r="AT138" s="198" t="s">
        <v>138</v>
      </c>
      <c r="AU138" s="198" t="s">
        <v>84</v>
      </c>
      <c r="AY138" s="15" t="s">
        <v>136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84</v>
      </c>
      <c r="BK138" s="199">
        <f>ROUND(I138*H138,2)</f>
        <v>0</v>
      </c>
      <c r="BL138" s="15" t="s">
        <v>142</v>
      </c>
      <c r="BM138" s="198" t="s">
        <v>176</v>
      </c>
    </row>
    <row r="139" s="2" customFormat="1" ht="21.75" customHeight="1">
      <c r="A139" s="34"/>
      <c r="B139" s="185"/>
      <c r="C139" s="186" t="s">
        <v>177</v>
      </c>
      <c r="D139" s="186" t="s">
        <v>138</v>
      </c>
      <c r="E139" s="187" t="s">
        <v>178</v>
      </c>
      <c r="F139" s="188" t="s">
        <v>179</v>
      </c>
      <c r="G139" s="189" t="s">
        <v>180</v>
      </c>
      <c r="H139" s="190">
        <v>6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40</v>
      </c>
      <c r="O139" s="78"/>
      <c r="P139" s="196">
        <f>O139*H139</f>
        <v>0</v>
      </c>
      <c r="Q139" s="196">
        <v>0.00067000000000000002</v>
      </c>
      <c r="R139" s="196">
        <f>Q139*H139</f>
        <v>0.0040200000000000001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142</v>
      </c>
      <c r="AT139" s="198" t="s">
        <v>138</v>
      </c>
      <c r="AU139" s="198" t="s">
        <v>84</v>
      </c>
      <c r="AY139" s="15" t="s">
        <v>136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84</v>
      </c>
      <c r="BK139" s="199">
        <f>ROUND(I139*H139,2)</f>
        <v>0</v>
      </c>
      <c r="BL139" s="15" t="s">
        <v>142</v>
      </c>
      <c r="BM139" s="198" t="s">
        <v>181</v>
      </c>
    </row>
    <row r="140" s="2" customFormat="1" ht="21.75" customHeight="1">
      <c r="A140" s="34"/>
      <c r="B140" s="185"/>
      <c r="C140" s="186" t="s">
        <v>182</v>
      </c>
      <c r="D140" s="186" t="s">
        <v>138</v>
      </c>
      <c r="E140" s="187" t="s">
        <v>183</v>
      </c>
      <c r="F140" s="188" t="s">
        <v>184</v>
      </c>
      <c r="G140" s="189" t="s">
        <v>180</v>
      </c>
      <c r="H140" s="190">
        <v>6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40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142</v>
      </c>
      <c r="AT140" s="198" t="s">
        <v>138</v>
      </c>
      <c r="AU140" s="198" t="s">
        <v>84</v>
      </c>
      <c r="AY140" s="15" t="s">
        <v>136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84</v>
      </c>
      <c r="BK140" s="199">
        <f>ROUND(I140*H140,2)</f>
        <v>0</v>
      </c>
      <c r="BL140" s="15" t="s">
        <v>142</v>
      </c>
      <c r="BM140" s="198" t="s">
        <v>185</v>
      </c>
    </row>
    <row r="141" s="2" customFormat="1" ht="16.5" customHeight="1">
      <c r="A141" s="34"/>
      <c r="B141" s="185"/>
      <c r="C141" s="186" t="s">
        <v>186</v>
      </c>
      <c r="D141" s="186" t="s">
        <v>138</v>
      </c>
      <c r="E141" s="187" t="s">
        <v>187</v>
      </c>
      <c r="F141" s="188" t="s">
        <v>188</v>
      </c>
      <c r="G141" s="189" t="s">
        <v>158</v>
      </c>
      <c r="H141" s="190">
        <v>12.957000000000001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40</v>
      </c>
      <c r="O141" s="78"/>
      <c r="P141" s="196">
        <f>O141*H141</f>
        <v>0</v>
      </c>
      <c r="Q141" s="196">
        <v>1.01895</v>
      </c>
      <c r="R141" s="196">
        <f>Q141*H141</f>
        <v>13.202535150000001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142</v>
      </c>
      <c r="AT141" s="198" t="s">
        <v>138</v>
      </c>
      <c r="AU141" s="198" t="s">
        <v>84</v>
      </c>
      <c r="AY141" s="15" t="s">
        <v>136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84</v>
      </c>
      <c r="BK141" s="199">
        <f>ROUND(I141*H141,2)</f>
        <v>0</v>
      </c>
      <c r="BL141" s="15" t="s">
        <v>142</v>
      </c>
      <c r="BM141" s="198" t="s">
        <v>189</v>
      </c>
    </row>
    <row r="142" s="2" customFormat="1" ht="16.5" customHeight="1">
      <c r="A142" s="34"/>
      <c r="B142" s="185"/>
      <c r="C142" s="186" t="s">
        <v>190</v>
      </c>
      <c r="D142" s="186" t="s">
        <v>138</v>
      </c>
      <c r="E142" s="187" t="s">
        <v>191</v>
      </c>
      <c r="F142" s="188" t="s">
        <v>192</v>
      </c>
      <c r="G142" s="189" t="s">
        <v>158</v>
      </c>
      <c r="H142" s="190">
        <v>8.3000000000000007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40</v>
      </c>
      <c r="O142" s="78"/>
      <c r="P142" s="196">
        <f>O142*H142</f>
        <v>0</v>
      </c>
      <c r="Q142" s="196">
        <v>1.20296</v>
      </c>
      <c r="R142" s="196">
        <f>Q142*H142</f>
        <v>9.9845680000000012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142</v>
      </c>
      <c r="AT142" s="198" t="s">
        <v>138</v>
      </c>
      <c r="AU142" s="198" t="s">
        <v>84</v>
      </c>
      <c r="AY142" s="15" t="s">
        <v>136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84</v>
      </c>
      <c r="BK142" s="199">
        <f>ROUND(I142*H142,2)</f>
        <v>0</v>
      </c>
      <c r="BL142" s="15" t="s">
        <v>142</v>
      </c>
      <c r="BM142" s="198" t="s">
        <v>193</v>
      </c>
    </row>
    <row r="143" s="2" customFormat="1" ht="16.5" customHeight="1">
      <c r="A143" s="34"/>
      <c r="B143" s="185"/>
      <c r="C143" s="186" t="s">
        <v>194</v>
      </c>
      <c r="D143" s="186" t="s">
        <v>138</v>
      </c>
      <c r="E143" s="187" t="s">
        <v>195</v>
      </c>
      <c r="F143" s="188" t="s">
        <v>196</v>
      </c>
      <c r="G143" s="189" t="s">
        <v>141</v>
      </c>
      <c r="H143" s="190">
        <v>13.932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40</v>
      </c>
      <c r="O143" s="78"/>
      <c r="P143" s="196">
        <f>O143*H143</f>
        <v>0</v>
      </c>
      <c r="Q143" s="196">
        <v>2.2151299999999998</v>
      </c>
      <c r="R143" s="196">
        <f>Q143*H143</f>
        <v>30.861191159999997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142</v>
      </c>
      <c r="AT143" s="198" t="s">
        <v>138</v>
      </c>
      <c r="AU143" s="198" t="s">
        <v>84</v>
      </c>
      <c r="AY143" s="15" t="s">
        <v>136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84</v>
      </c>
      <c r="BK143" s="199">
        <f>ROUND(I143*H143,2)</f>
        <v>0</v>
      </c>
      <c r="BL143" s="15" t="s">
        <v>142</v>
      </c>
      <c r="BM143" s="198" t="s">
        <v>197</v>
      </c>
    </row>
    <row r="144" s="2" customFormat="1" ht="24.15" customHeight="1">
      <c r="A144" s="34"/>
      <c r="B144" s="185"/>
      <c r="C144" s="186" t="s">
        <v>198</v>
      </c>
      <c r="D144" s="186" t="s">
        <v>138</v>
      </c>
      <c r="E144" s="187" t="s">
        <v>199</v>
      </c>
      <c r="F144" s="188" t="s">
        <v>200</v>
      </c>
      <c r="G144" s="189" t="s">
        <v>141</v>
      </c>
      <c r="H144" s="190">
        <v>120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40</v>
      </c>
      <c r="O144" s="78"/>
      <c r="P144" s="196">
        <f>O144*H144</f>
        <v>0</v>
      </c>
      <c r="Q144" s="196">
        <v>2.2151299999999998</v>
      </c>
      <c r="R144" s="196">
        <f>Q144*H144</f>
        <v>265.81559999999996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142</v>
      </c>
      <c r="AT144" s="198" t="s">
        <v>138</v>
      </c>
      <c r="AU144" s="198" t="s">
        <v>84</v>
      </c>
      <c r="AY144" s="15" t="s">
        <v>136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84</v>
      </c>
      <c r="BK144" s="199">
        <f>ROUND(I144*H144,2)</f>
        <v>0</v>
      </c>
      <c r="BL144" s="15" t="s">
        <v>142</v>
      </c>
      <c r="BM144" s="198" t="s">
        <v>201</v>
      </c>
    </row>
    <row r="145" s="2" customFormat="1" ht="21.75" customHeight="1">
      <c r="A145" s="34"/>
      <c r="B145" s="185"/>
      <c r="C145" s="186" t="s">
        <v>202</v>
      </c>
      <c r="D145" s="186" t="s">
        <v>138</v>
      </c>
      <c r="E145" s="187" t="s">
        <v>203</v>
      </c>
      <c r="F145" s="188" t="s">
        <v>204</v>
      </c>
      <c r="G145" s="189" t="s">
        <v>180</v>
      </c>
      <c r="H145" s="190">
        <v>82.5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40</v>
      </c>
      <c r="O145" s="78"/>
      <c r="P145" s="196">
        <f>O145*H145</f>
        <v>0</v>
      </c>
      <c r="Q145" s="196">
        <v>0.00067000000000000002</v>
      </c>
      <c r="R145" s="196">
        <f>Q145*H145</f>
        <v>0.055275000000000005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142</v>
      </c>
      <c r="AT145" s="198" t="s">
        <v>138</v>
      </c>
      <c r="AU145" s="198" t="s">
        <v>84</v>
      </c>
      <c r="AY145" s="15" t="s">
        <v>136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84</v>
      </c>
      <c r="BK145" s="199">
        <f>ROUND(I145*H145,2)</f>
        <v>0</v>
      </c>
      <c r="BL145" s="15" t="s">
        <v>142</v>
      </c>
      <c r="BM145" s="198" t="s">
        <v>205</v>
      </c>
    </row>
    <row r="146" s="2" customFormat="1" ht="21.75" customHeight="1">
      <c r="A146" s="34"/>
      <c r="B146" s="185"/>
      <c r="C146" s="186" t="s">
        <v>206</v>
      </c>
      <c r="D146" s="186" t="s">
        <v>138</v>
      </c>
      <c r="E146" s="187" t="s">
        <v>207</v>
      </c>
      <c r="F146" s="188" t="s">
        <v>208</v>
      </c>
      <c r="G146" s="189" t="s">
        <v>180</v>
      </c>
      <c r="H146" s="190">
        <v>82.5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40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142</v>
      </c>
      <c r="AT146" s="198" t="s">
        <v>138</v>
      </c>
      <c r="AU146" s="198" t="s">
        <v>84</v>
      </c>
      <c r="AY146" s="15" t="s">
        <v>136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84</v>
      </c>
      <c r="BK146" s="199">
        <f>ROUND(I146*H146,2)</f>
        <v>0</v>
      </c>
      <c r="BL146" s="15" t="s">
        <v>142</v>
      </c>
      <c r="BM146" s="198" t="s">
        <v>209</v>
      </c>
    </row>
    <row r="147" s="2" customFormat="1" ht="16.5" customHeight="1">
      <c r="A147" s="34"/>
      <c r="B147" s="185"/>
      <c r="C147" s="186" t="s">
        <v>210</v>
      </c>
      <c r="D147" s="186" t="s">
        <v>138</v>
      </c>
      <c r="E147" s="187" t="s">
        <v>211</v>
      </c>
      <c r="F147" s="188" t="s">
        <v>212</v>
      </c>
      <c r="G147" s="189" t="s">
        <v>158</v>
      </c>
      <c r="H147" s="190">
        <v>7.5209999999999999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40</v>
      </c>
      <c r="O147" s="78"/>
      <c r="P147" s="196">
        <f>O147*H147</f>
        <v>0</v>
      </c>
      <c r="Q147" s="196">
        <v>1.01895</v>
      </c>
      <c r="R147" s="196">
        <f>Q147*H147</f>
        <v>7.6635229499999999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142</v>
      </c>
      <c r="AT147" s="198" t="s">
        <v>138</v>
      </c>
      <c r="AU147" s="198" t="s">
        <v>84</v>
      </c>
      <c r="AY147" s="15" t="s">
        <v>136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84</v>
      </c>
      <c r="BK147" s="199">
        <f>ROUND(I147*H147,2)</f>
        <v>0</v>
      </c>
      <c r="BL147" s="15" t="s">
        <v>142</v>
      </c>
      <c r="BM147" s="198" t="s">
        <v>213</v>
      </c>
    </row>
    <row r="148" s="2" customFormat="1" ht="16.5" customHeight="1">
      <c r="A148" s="34"/>
      <c r="B148" s="185"/>
      <c r="C148" s="186" t="s">
        <v>214</v>
      </c>
      <c r="D148" s="186" t="s">
        <v>138</v>
      </c>
      <c r="E148" s="187" t="s">
        <v>215</v>
      </c>
      <c r="F148" s="188" t="s">
        <v>216</v>
      </c>
      <c r="G148" s="189" t="s">
        <v>158</v>
      </c>
      <c r="H148" s="190">
        <v>2.3999999999999999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40</v>
      </c>
      <c r="O148" s="78"/>
      <c r="P148" s="196">
        <f>O148*H148</f>
        <v>0</v>
      </c>
      <c r="Q148" s="196">
        <v>1.20296</v>
      </c>
      <c r="R148" s="196">
        <f>Q148*H148</f>
        <v>2.8871039999999999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142</v>
      </c>
      <c r="AT148" s="198" t="s">
        <v>138</v>
      </c>
      <c r="AU148" s="198" t="s">
        <v>84</v>
      </c>
      <c r="AY148" s="15" t="s">
        <v>136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84</v>
      </c>
      <c r="BK148" s="199">
        <f>ROUND(I148*H148,2)</f>
        <v>0</v>
      </c>
      <c r="BL148" s="15" t="s">
        <v>142</v>
      </c>
      <c r="BM148" s="198" t="s">
        <v>217</v>
      </c>
    </row>
    <row r="149" s="2" customFormat="1" ht="24.15" customHeight="1">
      <c r="A149" s="34"/>
      <c r="B149" s="185"/>
      <c r="C149" s="186" t="s">
        <v>218</v>
      </c>
      <c r="D149" s="186" t="s">
        <v>138</v>
      </c>
      <c r="E149" s="187" t="s">
        <v>219</v>
      </c>
      <c r="F149" s="188" t="s">
        <v>220</v>
      </c>
      <c r="G149" s="189" t="s">
        <v>180</v>
      </c>
      <c r="H149" s="190">
        <v>167.68000000000001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40</v>
      </c>
      <c r="O149" s="78"/>
      <c r="P149" s="196">
        <f>O149*H149</f>
        <v>0</v>
      </c>
      <c r="Q149" s="196">
        <v>0.00097000000000000005</v>
      </c>
      <c r="R149" s="196">
        <f>Q149*H149</f>
        <v>0.16264960000000001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142</v>
      </c>
      <c r="AT149" s="198" t="s">
        <v>138</v>
      </c>
      <c r="AU149" s="198" t="s">
        <v>84</v>
      </c>
      <c r="AY149" s="15" t="s">
        <v>136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84</v>
      </c>
      <c r="BK149" s="199">
        <f>ROUND(I149*H149,2)</f>
        <v>0</v>
      </c>
      <c r="BL149" s="15" t="s">
        <v>142</v>
      </c>
      <c r="BM149" s="198" t="s">
        <v>221</v>
      </c>
    </row>
    <row r="150" s="2" customFormat="1" ht="24.15" customHeight="1">
      <c r="A150" s="34"/>
      <c r="B150" s="185"/>
      <c r="C150" s="186" t="s">
        <v>222</v>
      </c>
      <c r="D150" s="186" t="s">
        <v>138</v>
      </c>
      <c r="E150" s="187" t="s">
        <v>223</v>
      </c>
      <c r="F150" s="188" t="s">
        <v>224</v>
      </c>
      <c r="G150" s="189" t="s">
        <v>180</v>
      </c>
      <c r="H150" s="190">
        <v>167.68000000000001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40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142</v>
      </c>
      <c r="AT150" s="198" t="s">
        <v>138</v>
      </c>
      <c r="AU150" s="198" t="s">
        <v>84</v>
      </c>
      <c r="AY150" s="15" t="s">
        <v>136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84</v>
      </c>
      <c r="BK150" s="199">
        <f>ROUND(I150*H150,2)</f>
        <v>0</v>
      </c>
      <c r="BL150" s="15" t="s">
        <v>142</v>
      </c>
      <c r="BM150" s="198" t="s">
        <v>225</v>
      </c>
    </row>
    <row r="151" s="2" customFormat="1" ht="24.15" customHeight="1">
      <c r="A151" s="34"/>
      <c r="B151" s="185"/>
      <c r="C151" s="186" t="s">
        <v>226</v>
      </c>
      <c r="D151" s="186" t="s">
        <v>138</v>
      </c>
      <c r="E151" s="187" t="s">
        <v>227</v>
      </c>
      <c r="F151" s="188" t="s">
        <v>228</v>
      </c>
      <c r="G151" s="189" t="s">
        <v>180</v>
      </c>
      <c r="H151" s="190">
        <v>231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40</v>
      </c>
      <c r="O151" s="78"/>
      <c r="P151" s="196">
        <f>O151*H151</f>
        <v>0</v>
      </c>
      <c r="Q151" s="196">
        <v>0.00050000000000000001</v>
      </c>
      <c r="R151" s="196">
        <f>Q151*H151</f>
        <v>0.11550000000000001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142</v>
      </c>
      <c r="AT151" s="198" t="s">
        <v>138</v>
      </c>
      <c r="AU151" s="198" t="s">
        <v>84</v>
      </c>
      <c r="AY151" s="15" t="s">
        <v>136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84</v>
      </c>
      <c r="BK151" s="199">
        <f>ROUND(I151*H151,2)</f>
        <v>0</v>
      </c>
      <c r="BL151" s="15" t="s">
        <v>142</v>
      </c>
      <c r="BM151" s="198" t="s">
        <v>229</v>
      </c>
    </row>
    <row r="152" s="2" customFormat="1" ht="24.15" customHeight="1">
      <c r="A152" s="34"/>
      <c r="B152" s="185"/>
      <c r="C152" s="186" t="s">
        <v>230</v>
      </c>
      <c r="D152" s="186" t="s">
        <v>138</v>
      </c>
      <c r="E152" s="187" t="s">
        <v>227</v>
      </c>
      <c r="F152" s="188" t="s">
        <v>228</v>
      </c>
      <c r="G152" s="189" t="s">
        <v>180</v>
      </c>
      <c r="H152" s="190">
        <v>46.409999999999997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40</v>
      </c>
      <c r="O152" s="78"/>
      <c r="P152" s="196">
        <f>O152*H152</f>
        <v>0</v>
      </c>
      <c r="Q152" s="196">
        <v>0.00050000000000000001</v>
      </c>
      <c r="R152" s="196">
        <f>Q152*H152</f>
        <v>0.023205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142</v>
      </c>
      <c r="AT152" s="198" t="s">
        <v>138</v>
      </c>
      <c r="AU152" s="198" t="s">
        <v>84</v>
      </c>
      <c r="AY152" s="15" t="s">
        <v>136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84</v>
      </c>
      <c r="BK152" s="199">
        <f>ROUND(I152*H152,2)</f>
        <v>0</v>
      </c>
      <c r="BL152" s="15" t="s">
        <v>142</v>
      </c>
      <c r="BM152" s="198" t="s">
        <v>231</v>
      </c>
    </row>
    <row r="153" s="2" customFormat="1" ht="24.15" customHeight="1">
      <c r="A153" s="34"/>
      <c r="B153" s="185"/>
      <c r="C153" s="186" t="s">
        <v>232</v>
      </c>
      <c r="D153" s="186" t="s">
        <v>138</v>
      </c>
      <c r="E153" s="187" t="s">
        <v>233</v>
      </c>
      <c r="F153" s="188" t="s">
        <v>234</v>
      </c>
      <c r="G153" s="189" t="s">
        <v>180</v>
      </c>
      <c r="H153" s="190">
        <v>231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40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142</v>
      </c>
      <c r="AT153" s="198" t="s">
        <v>138</v>
      </c>
      <c r="AU153" s="198" t="s">
        <v>84</v>
      </c>
      <c r="AY153" s="15" t="s">
        <v>136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84</v>
      </c>
      <c r="BK153" s="199">
        <f>ROUND(I153*H153,2)</f>
        <v>0</v>
      </c>
      <c r="BL153" s="15" t="s">
        <v>142</v>
      </c>
      <c r="BM153" s="198" t="s">
        <v>235</v>
      </c>
    </row>
    <row r="154" s="2" customFormat="1" ht="24.15" customHeight="1">
      <c r="A154" s="34"/>
      <c r="B154" s="185"/>
      <c r="C154" s="186" t="s">
        <v>236</v>
      </c>
      <c r="D154" s="186" t="s">
        <v>138</v>
      </c>
      <c r="E154" s="187" t="s">
        <v>233</v>
      </c>
      <c r="F154" s="188" t="s">
        <v>234</v>
      </c>
      <c r="G154" s="189" t="s">
        <v>180</v>
      </c>
      <c r="H154" s="190">
        <v>46.409999999999997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40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142</v>
      </c>
      <c r="AT154" s="198" t="s">
        <v>138</v>
      </c>
      <c r="AU154" s="198" t="s">
        <v>84</v>
      </c>
      <c r="AY154" s="15" t="s">
        <v>136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84</v>
      </c>
      <c r="BK154" s="199">
        <f>ROUND(I154*H154,2)</f>
        <v>0</v>
      </c>
      <c r="BL154" s="15" t="s">
        <v>142</v>
      </c>
      <c r="BM154" s="198" t="s">
        <v>237</v>
      </c>
    </row>
    <row r="155" s="2" customFormat="1" ht="24.15" customHeight="1">
      <c r="A155" s="34"/>
      <c r="B155" s="185"/>
      <c r="C155" s="186" t="s">
        <v>238</v>
      </c>
      <c r="D155" s="186" t="s">
        <v>138</v>
      </c>
      <c r="E155" s="187" t="s">
        <v>239</v>
      </c>
      <c r="F155" s="188" t="s">
        <v>240</v>
      </c>
      <c r="G155" s="189" t="s">
        <v>158</v>
      </c>
      <c r="H155" s="190">
        <v>20.387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40</v>
      </c>
      <c r="O155" s="78"/>
      <c r="P155" s="196">
        <f>O155*H155</f>
        <v>0</v>
      </c>
      <c r="Q155" s="196">
        <v>1.01895</v>
      </c>
      <c r="R155" s="196">
        <f>Q155*H155</f>
        <v>20.773333650000001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142</v>
      </c>
      <c r="AT155" s="198" t="s">
        <v>138</v>
      </c>
      <c r="AU155" s="198" t="s">
        <v>84</v>
      </c>
      <c r="AY155" s="15" t="s">
        <v>136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84</v>
      </c>
      <c r="BK155" s="199">
        <f>ROUND(I155*H155,2)</f>
        <v>0</v>
      </c>
      <c r="BL155" s="15" t="s">
        <v>142</v>
      </c>
      <c r="BM155" s="198" t="s">
        <v>241</v>
      </c>
    </row>
    <row r="156" s="12" customFormat="1" ht="22.8" customHeight="1">
      <c r="A156" s="12"/>
      <c r="B156" s="173"/>
      <c r="C156" s="12"/>
      <c r="D156" s="174" t="s">
        <v>73</v>
      </c>
      <c r="E156" s="183" t="s">
        <v>147</v>
      </c>
      <c r="F156" s="183" t="s">
        <v>242</v>
      </c>
      <c r="G156" s="12"/>
      <c r="H156" s="12"/>
      <c r="I156" s="176"/>
      <c r="J156" s="184">
        <f>BK156</f>
        <v>0</v>
      </c>
      <c r="K156" s="12"/>
      <c r="L156" s="173"/>
      <c r="M156" s="177"/>
      <c r="N156" s="178"/>
      <c r="O156" s="178"/>
      <c r="P156" s="179">
        <f>P157</f>
        <v>0</v>
      </c>
      <c r="Q156" s="178"/>
      <c r="R156" s="179">
        <f>R157</f>
        <v>319.99397388000006</v>
      </c>
      <c r="S156" s="178"/>
      <c r="T156" s="180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4" t="s">
        <v>80</v>
      </c>
      <c r="AT156" s="181" t="s">
        <v>73</v>
      </c>
      <c r="AU156" s="181" t="s">
        <v>80</v>
      </c>
      <c r="AY156" s="174" t="s">
        <v>136</v>
      </c>
      <c r="BK156" s="182">
        <f>BK157</f>
        <v>0</v>
      </c>
    </row>
    <row r="157" s="2" customFormat="1" ht="24.15" customHeight="1">
      <c r="A157" s="34"/>
      <c r="B157" s="185"/>
      <c r="C157" s="186" t="s">
        <v>243</v>
      </c>
      <c r="D157" s="186" t="s">
        <v>138</v>
      </c>
      <c r="E157" s="187" t="s">
        <v>244</v>
      </c>
      <c r="F157" s="188" t="s">
        <v>245</v>
      </c>
      <c r="G157" s="189" t="s">
        <v>141</v>
      </c>
      <c r="H157" s="190">
        <v>137.60400000000001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40</v>
      </c>
      <c r="O157" s="78"/>
      <c r="P157" s="196">
        <f>O157*H157</f>
        <v>0</v>
      </c>
      <c r="Q157" s="196">
        <v>2.3254700000000001</v>
      </c>
      <c r="R157" s="196">
        <f>Q157*H157</f>
        <v>319.99397388000006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142</v>
      </c>
      <c r="AT157" s="198" t="s">
        <v>138</v>
      </c>
      <c r="AU157" s="198" t="s">
        <v>84</v>
      </c>
      <c r="AY157" s="15" t="s">
        <v>136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84</v>
      </c>
      <c r="BK157" s="199">
        <f>ROUND(I157*H157,2)</f>
        <v>0</v>
      </c>
      <c r="BL157" s="15" t="s">
        <v>142</v>
      </c>
      <c r="BM157" s="198" t="s">
        <v>246</v>
      </c>
    </row>
    <row r="158" s="12" customFormat="1" ht="22.8" customHeight="1">
      <c r="A158" s="12"/>
      <c r="B158" s="173"/>
      <c r="C158" s="12"/>
      <c r="D158" s="174" t="s">
        <v>73</v>
      </c>
      <c r="E158" s="183" t="s">
        <v>162</v>
      </c>
      <c r="F158" s="183" t="s">
        <v>247</v>
      </c>
      <c r="G158" s="12"/>
      <c r="H158" s="12"/>
      <c r="I158" s="176"/>
      <c r="J158" s="184">
        <f>BK158</f>
        <v>0</v>
      </c>
      <c r="K158" s="12"/>
      <c r="L158" s="173"/>
      <c r="M158" s="177"/>
      <c r="N158" s="178"/>
      <c r="O158" s="178"/>
      <c r="P158" s="179">
        <f>P159</f>
        <v>0</v>
      </c>
      <c r="Q158" s="178"/>
      <c r="R158" s="179">
        <f>R159</f>
        <v>172.21875</v>
      </c>
      <c r="S158" s="178"/>
      <c r="T158" s="180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4" t="s">
        <v>80</v>
      </c>
      <c r="AT158" s="181" t="s">
        <v>73</v>
      </c>
      <c r="AU158" s="181" t="s">
        <v>80</v>
      </c>
      <c r="AY158" s="174" t="s">
        <v>136</v>
      </c>
      <c r="BK158" s="182">
        <f>BK159</f>
        <v>0</v>
      </c>
    </row>
    <row r="159" s="2" customFormat="1" ht="16.5" customHeight="1">
      <c r="A159" s="34"/>
      <c r="B159" s="185"/>
      <c r="C159" s="186" t="s">
        <v>248</v>
      </c>
      <c r="D159" s="186" t="s">
        <v>138</v>
      </c>
      <c r="E159" s="187" t="s">
        <v>249</v>
      </c>
      <c r="F159" s="188" t="s">
        <v>250</v>
      </c>
      <c r="G159" s="189" t="s">
        <v>141</v>
      </c>
      <c r="H159" s="190">
        <v>93.75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40</v>
      </c>
      <c r="O159" s="78"/>
      <c r="P159" s="196">
        <f>O159*H159</f>
        <v>0</v>
      </c>
      <c r="Q159" s="196">
        <v>1.837</v>
      </c>
      <c r="R159" s="196">
        <f>Q159*H159</f>
        <v>172.21875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142</v>
      </c>
      <c r="AT159" s="198" t="s">
        <v>138</v>
      </c>
      <c r="AU159" s="198" t="s">
        <v>84</v>
      </c>
      <c r="AY159" s="15" t="s">
        <v>136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84</v>
      </c>
      <c r="BK159" s="199">
        <f>ROUND(I159*H159,2)</f>
        <v>0</v>
      </c>
      <c r="BL159" s="15" t="s">
        <v>142</v>
      </c>
      <c r="BM159" s="198" t="s">
        <v>251</v>
      </c>
    </row>
    <row r="160" s="12" customFormat="1" ht="22.8" customHeight="1">
      <c r="A160" s="12"/>
      <c r="B160" s="173"/>
      <c r="C160" s="12"/>
      <c r="D160" s="174" t="s">
        <v>73</v>
      </c>
      <c r="E160" s="183" t="s">
        <v>173</v>
      </c>
      <c r="F160" s="183" t="s">
        <v>252</v>
      </c>
      <c r="G160" s="12"/>
      <c r="H160" s="12"/>
      <c r="I160" s="176"/>
      <c r="J160" s="184">
        <f>BK160</f>
        <v>0</v>
      </c>
      <c r="K160" s="12"/>
      <c r="L160" s="173"/>
      <c r="M160" s="177"/>
      <c r="N160" s="178"/>
      <c r="O160" s="178"/>
      <c r="P160" s="179">
        <f>SUM(P161:P162)</f>
        <v>0</v>
      </c>
      <c r="Q160" s="178"/>
      <c r="R160" s="179">
        <f>SUM(R161:R162)</f>
        <v>0.004875</v>
      </c>
      <c r="S160" s="178"/>
      <c r="T160" s="180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4" t="s">
        <v>80</v>
      </c>
      <c r="AT160" s="181" t="s">
        <v>73</v>
      </c>
      <c r="AU160" s="181" t="s">
        <v>80</v>
      </c>
      <c r="AY160" s="174" t="s">
        <v>136</v>
      </c>
      <c r="BK160" s="182">
        <f>SUM(BK161:BK162)</f>
        <v>0</v>
      </c>
    </row>
    <row r="161" s="2" customFormat="1" ht="24.15" customHeight="1">
      <c r="A161" s="34"/>
      <c r="B161" s="185"/>
      <c r="C161" s="186" t="s">
        <v>253</v>
      </c>
      <c r="D161" s="186" t="s">
        <v>138</v>
      </c>
      <c r="E161" s="187" t="s">
        <v>254</v>
      </c>
      <c r="F161" s="188" t="s">
        <v>255</v>
      </c>
      <c r="G161" s="189" t="s">
        <v>256</v>
      </c>
      <c r="H161" s="190">
        <v>487.5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40</v>
      </c>
      <c r="O161" s="78"/>
      <c r="P161" s="196">
        <f>O161*H161</f>
        <v>0</v>
      </c>
      <c r="Q161" s="196">
        <v>1.0000000000000001E-05</v>
      </c>
      <c r="R161" s="196">
        <f>Q161*H161</f>
        <v>0.004875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142</v>
      </c>
      <c r="AT161" s="198" t="s">
        <v>138</v>
      </c>
      <c r="AU161" s="198" t="s">
        <v>84</v>
      </c>
      <c r="AY161" s="15" t="s">
        <v>136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84</v>
      </c>
      <c r="BK161" s="199">
        <f>ROUND(I161*H161,2)</f>
        <v>0</v>
      </c>
      <c r="BL161" s="15" t="s">
        <v>142</v>
      </c>
      <c r="BM161" s="198" t="s">
        <v>257</v>
      </c>
    </row>
    <row r="162" s="2" customFormat="1" ht="24.15" customHeight="1">
      <c r="A162" s="34"/>
      <c r="B162" s="185"/>
      <c r="C162" s="186" t="s">
        <v>258</v>
      </c>
      <c r="D162" s="186" t="s">
        <v>138</v>
      </c>
      <c r="E162" s="187" t="s">
        <v>259</v>
      </c>
      <c r="F162" s="188" t="s">
        <v>260</v>
      </c>
      <c r="G162" s="189" t="s">
        <v>180</v>
      </c>
      <c r="H162" s="190">
        <v>1310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40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142</v>
      </c>
      <c r="AT162" s="198" t="s">
        <v>138</v>
      </c>
      <c r="AU162" s="198" t="s">
        <v>84</v>
      </c>
      <c r="AY162" s="15" t="s">
        <v>136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84</v>
      </c>
      <c r="BK162" s="199">
        <f>ROUND(I162*H162,2)</f>
        <v>0</v>
      </c>
      <c r="BL162" s="15" t="s">
        <v>142</v>
      </c>
      <c r="BM162" s="198" t="s">
        <v>261</v>
      </c>
    </row>
    <row r="163" s="12" customFormat="1" ht="25.92" customHeight="1">
      <c r="A163" s="12"/>
      <c r="B163" s="173"/>
      <c r="C163" s="12"/>
      <c r="D163" s="174" t="s">
        <v>73</v>
      </c>
      <c r="E163" s="175" t="s">
        <v>262</v>
      </c>
      <c r="F163" s="175" t="s">
        <v>263</v>
      </c>
      <c r="G163" s="12"/>
      <c r="H163" s="12"/>
      <c r="I163" s="176"/>
      <c r="J163" s="161">
        <f>BK163</f>
        <v>0</v>
      </c>
      <c r="K163" s="12"/>
      <c r="L163" s="173"/>
      <c r="M163" s="177"/>
      <c r="N163" s="178"/>
      <c r="O163" s="178"/>
      <c r="P163" s="179">
        <f>P164+P175</f>
        <v>0</v>
      </c>
      <c r="Q163" s="178"/>
      <c r="R163" s="179">
        <f>R164+R175</f>
        <v>6.6451460000000004</v>
      </c>
      <c r="S163" s="178"/>
      <c r="T163" s="180">
        <f>T164+T175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4" t="s">
        <v>84</v>
      </c>
      <c r="AT163" s="181" t="s">
        <v>73</v>
      </c>
      <c r="AU163" s="181" t="s">
        <v>7</v>
      </c>
      <c r="AY163" s="174" t="s">
        <v>136</v>
      </c>
      <c r="BK163" s="182">
        <f>BK164+BK175</f>
        <v>0</v>
      </c>
    </row>
    <row r="164" s="12" customFormat="1" ht="22.8" customHeight="1">
      <c r="A164" s="12"/>
      <c r="B164" s="173"/>
      <c r="C164" s="12"/>
      <c r="D164" s="174" t="s">
        <v>73</v>
      </c>
      <c r="E164" s="183" t="s">
        <v>264</v>
      </c>
      <c r="F164" s="183" t="s">
        <v>265</v>
      </c>
      <c r="G164" s="12"/>
      <c r="H164" s="12"/>
      <c r="I164" s="176"/>
      <c r="J164" s="184">
        <f>BK164</f>
        <v>0</v>
      </c>
      <c r="K164" s="12"/>
      <c r="L164" s="173"/>
      <c r="M164" s="177"/>
      <c r="N164" s="178"/>
      <c r="O164" s="178"/>
      <c r="P164" s="179">
        <f>SUM(P165:P174)</f>
        <v>0</v>
      </c>
      <c r="Q164" s="178"/>
      <c r="R164" s="179">
        <f>SUM(R165:R174)</f>
        <v>2.5551460000000001</v>
      </c>
      <c r="S164" s="178"/>
      <c r="T164" s="180">
        <f>SUM(T165:T174)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4" t="s">
        <v>84</v>
      </c>
      <c r="AT164" s="181" t="s">
        <v>73</v>
      </c>
      <c r="AU164" s="181" t="s">
        <v>80</v>
      </c>
      <c r="AY164" s="174" t="s">
        <v>136</v>
      </c>
      <c r="BK164" s="182">
        <f>SUM(BK165:BK174)</f>
        <v>0</v>
      </c>
    </row>
    <row r="165" s="2" customFormat="1" ht="24.15" customHeight="1">
      <c r="A165" s="34"/>
      <c r="B165" s="185"/>
      <c r="C165" s="186" t="s">
        <v>266</v>
      </c>
      <c r="D165" s="186" t="s">
        <v>138</v>
      </c>
      <c r="E165" s="187" t="s">
        <v>267</v>
      </c>
      <c r="F165" s="188" t="s">
        <v>268</v>
      </c>
      <c r="G165" s="189" t="s">
        <v>180</v>
      </c>
      <c r="H165" s="190">
        <v>1375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40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202</v>
      </c>
      <c r="AT165" s="198" t="s">
        <v>138</v>
      </c>
      <c r="AU165" s="198" t="s">
        <v>84</v>
      </c>
      <c r="AY165" s="15" t="s">
        <v>136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84</v>
      </c>
      <c r="BK165" s="199">
        <f>ROUND(I165*H165,2)</f>
        <v>0</v>
      </c>
      <c r="BL165" s="15" t="s">
        <v>202</v>
      </c>
      <c r="BM165" s="198" t="s">
        <v>269</v>
      </c>
    </row>
    <row r="166" s="2" customFormat="1" ht="16.5" customHeight="1">
      <c r="A166" s="34"/>
      <c r="B166" s="185"/>
      <c r="C166" s="200" t="s">
        <v>270</v>
      </c>
      <c r="D166" s="200" t="s">
        <v>155</v>
      </c>
      <c r="E166" s="201" t="s">
        <v>271</v>
      </c>
      <c r="F166" s="202" t="s">
        <v>272</v>
      </c>
      <c r="G166" s="203" t="s">
        <v>180</v>
      </c>
      <c r="H166" s="204">
        <v>1581.25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40</v>
      </c>
      <c r="O166" s="78"/>
      <c r="P166" s="196">
        <f>O166*H166</f>
        <v>0</v>
      </c>
      <c r="Q166" s="196">
        <v>0.00029999999999999997</v>
      </c>
      <c r="R166" s="196">
        <f>Q166*H166</f>
        <v>0.47437499999999994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270</v>
      </c>
      <c r="AT166" s="198" t="s">
        <v>155</v>
      </c>
      <c r="AU166" s="198" t="s">
        <v>84</v>
      </c>
      <c r="AY166" s="15" t="s">
        <v>136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84</v>
      </c>
      <c r="BK166" s="199">
        <f>ROUND(I166*H166,2)</f>
        <v>0</v>
      </c>
      <c r="BL166" s="15" t="s">
        <v>202</v>
      </c>
      <c r="BM166" s="198" t="s">
        <v>273</v>
      </c>
    </row>
    <row r="167" s="2" customFormat="1" ht="21.75" customHeight="1">
      <c r="A167" s="34"/>
      <c r="B167" s="185"/>
      <c r="C167" s="186" t="s">
        <v>274</v>
      </c>
      <c r="D167" s="186" t="s">
        <v>138</v>
      </c>
      <c r="E167" s="187" t="s">
        <v>275</v>
      </c>
      <c r="F167" s="188" t="s">
        <v>276</v>
      </c>
      <c r="G167" s="189" t="s">
        <v>180</v>
      </c>
      <c r="H167" s="190">
        <v>254.09999999999999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40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202</v>
      </c>
      <c r="AT167" s="198" t="s">
        <v>138</v>
      </c>
      <c r="AU167" s="198" t="s">
        <v>84</v>
      </c>
      <c r="AY167" s="15" t="s">
        <v>136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84</v>
      </c>
      <c r="BK167" s="199">
        <f>ROUND(I167*H167,2)</f>
        <v>0</v>
      </c>
      <c r="BL167" s="15" t="s">
        <v>202</v>
      </c>
      <c r="BM167" s="198" t="s">
        <v>277</v>
      </c>
    </row>
    <row r="168" s="2" customFormat="1" ht="16.5" customHeight="1">
      <c r="A168" s="34"/>
      <c r="B168" s="185"/>
      <c r="C168" s="200" t="s">
        <v>278</v>
      </c>
      <c r="D168" s="200" t="s">
        <v>155</v>
      </c>
      <c r="E168" s="201" t="s">
        <v>271</v>
      </c>
      <c r="F168" s="202" t="s">
        <v>272</v>
      </c>
      <c r="G168" s="203" t="s">
        <v>180</v>
      </c>
      <c r="H168" s="204">
        <v>254.09999999999999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40</v>
      </c>
      <c r="O168" s="78"/>
      <c r="P168" s="196">
        <f>O168*H168</f>
        <v>0</v>
      </c>
      <c r="Q168" s="196">
        <v>0.00029999999999999997</v>
      </c>
      <c r="R168" s="196">
        <f>Q168*H168</f>
        <v>0.076229999999999992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270</v>
      </c>
      <c r="AT168" s="198" t="s">
        <v>155</v>
      </c>
      <c r="AU168" s="198" t="s">
        <v>84</v>
      </c>
      <c r="AY168" s="15" t="s">
        <v>136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84</v>
      </c>
      <c r="BK168" s="199">
        <f>ROUND(I168*H168,2)</f>
        <v>0</v>
      </c>
      <c r="BL168" s="15" t="s">
        <v>202</v>
      </c>
      <c r="BM168" s="198" t="s">
        <v>279</v>
      </c>
    </row>
    <row r="169" s="2" customFormat="1" ht="37.8" customHeight="1">
      <c r="A169" s="34"/>
      <c r="B169" s="185"/>
      <c r="C169" s="186" t="s">
        <v>280</v>
      </c>
      <c r="D169" s="186" t="s">
        <v>138</v>
      </c>
      <c r="E169" s="187" t="s">
        <v>281</v>
      </c>
      <c r="F169" s="188" t="s">
        <v>282</v>
      </c>
      <c r="G169" s="189" t="s">
        <v>180</v>
      </c>
      <c r="H169" s="190">
        <v>687.5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40</v>
      </c>
      <c r="O169" s="78"/>
      <c r="P169" s="196">
        <f>O169*H169</f>
        <v>0</v>
      </c>
      <c r="Q169" s="196">
        <v>3.0000000000000001E-05</v>
      </c>
      <c r="R169" s="196">
        <f>Q169*H169</f>
        <v>0.020625000000000001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202</v>
      </c>
      <c r="AT169" s="198" t="s">
        <v>138</v>
      </c>
      <c r="AU169" s="198" t="s">
        <v>84</v>
      </c>
      <c r="AY169" s="15" t="s">
        <v>136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84</v>
      </c>
      <c r="BK169" s="199">
        <f>ROUND(I169*H169,2)</f>
        <v>0</v>
      </c>
      <c r="BL169" s="15" t="s">
        <v>202</v>
      </c>
      <c r="BM169" s="198" t="s">
        <v>283</v>
      </c>
    </row>
    <row r="170" s="2" customFormat="1" ht="44.25" customHeight="1">
      <c r="A170" s="34"/>
      <c r="B170" s="185"/>
      <c r="C170" s="200" t="s">
        <v>284</v>
      </c>
      <c r="D170" s="200" t="s">
        <v>155</v>
      </c>
      <c r="E170" s="201" t="s">
        <v>285</v>
      </c>
      <c r="F170" s="202" t="s">
        <v>286</v>
      </c>
      <c r="G170" s="203" t="s">
        <v>180</v>
      </c>
      <c r="H170" s="204">
        <v>687.5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40</v>
      </c>
      <c r="O170" s="78"/>
      <c r="P170" s="196">
        <f>O170*H170</f>
        <v>0</v>
      </c>
      <c r="Q170" s="196">
        <v>0.002</v>
      </c>
      <c r="R170" s="196">
        <f>Q170*H170</f>
        <v>1.375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270</v>
      </c>
      <c r="AT170" s="198" t="s">
        <v>155</v>
      </c>
      <c r="AU170" s="198" t="s">
        <v>84</v>
      </c>
      <c r="AY170" s="15" t="s">
        <v>136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84</v>
      </c>
      <c r="BK170" s="199">
        <f>ROUND(I170*H170,2)</f>
        <v>0</v>
      </c>
      <c r="BL170" s="15" t="s">
        <v>202</v>
      </c>
      <c r="BM170" s="198" t="s">
        <v>287</v>
      </c>
    </row>
    <row r="171" s="2" customFormat="1" ht="33" customHeight="1">
      <c r="A171" s="34"/>
      <c r="B171" s="185"/>
      <c r="C171" s="186" t="s">
        <v>288</v>
      </c>
      <c r="D171" s="186" t="s">
        <v>138</v>
      </c>
      <c r="E171" s="187" t="s">
        <v>289</v>
      </c>
      <c r="F171" s="188" t="s">
        <v>290</v>
      </c>
      <c r="G171" s="189" t="s">
        <v>180</v>
      </c>
      <c r="H171" s="190">
        <v>254.09999999999999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40</v>
      </c>
      <c r="O171" s="78"/>
      <c r="P171" s="196">
        <f>O171*H171</f>
        <v>0</v>
      </c>
      <c r="Q171" s="196">
        <v>3.0000000000000001E-05</v>
      </c>
      <c r="R171" s="196">
        <f>Q171*H171</f>
        <v>0.0076230000000000004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202</v>
      </c>
      <c r="AT171" s="198" t="s">
        <v>138</v>
      </c>
      <c r="AU171" s="198" t="s">
        <v>84</v>
      </c>
      <c r="AY171" s="15" t="s">
        <v>136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84</v>
      </c>
      <c r="BK171" s="199">
        <f>ROUND(I171*H171,2)</f>
        <v>0</v>
      </c>
      <c r="BL171" s="15" t="s">
        <v>202</v>
      </c>
      <c r="BM171" s="198" t="s">
        <v>291</v>
      </c>
    </row>
    <row r="172" s="2" customFormat="1" ht="37.8" customHeight="1">
      <c r="A172" s="34"/>
      <c r="B172" s="185"/>
      <c r="C172" s="200" t="s">
        <v>292</v>
      </c>
      <c r="D172" s="200" t="s">
        <v>155</v>
      </c>
      <c r="E172" s="201" t="s">
        <v>293</v>
      </c>
      <c r="F172" s="202" t="s">
        <v>294</v>
      </c>
      <c r="G172" s="203" t="s">
        <v>180</v>
      </c>
      <c r="H172" s="204">
        <v>254.09999999999999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40</v>
      </c>
      <c r="O172" s="78"/>
      <c r="P172" s="196">
        <f>O172*H172</f>
        <v>0</v>
      </c>
      <c r="Q172" s="196">
        <v>0.002</v>
      </c>
      <c r="R172" s="196">
        <f>Q172*H172</f>
        <v>0.50819999999999999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270</v>
      </c>
      <c r="AT172" s="198" t="s">
        <v>155</v>
      </c>
      <c r="AU172" s="198" t="s">
        <v>84</v>
      </c>
      <c r="AY172" s="15" t="s">
        <v>136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84</v>
      </c>
      <c r="BK172" s="199">
        <f>ROUND(I172*H172,2)</f>
        <v>0</v>
      </c>
      <c r="BL172" s="15" t="s">
        <v>202</v>
      </c>
      <c r="BM172" s="198" t="s">
        <v>295</v>
      </c>
    </row>
    <row r="173" s="2" customFormat="1" ht="21.75" customHeight="1">
      <c r="A173" s="34"/>
      <c r="B173" s="185"/>
      <c r="C173" s="186" t="s">
        <v>296</v>
      </c>
      <c r="D173" s="186" t="s">
        <v>138</v>
      </c>
      <c r="E173" s="187" t="s">
        <v>297</v>
      </c>
      <c r="F173" s="188" t="s">
        <v>298</v>
      </c>
      <c r="G173" s="189" t="s">
        <v>256</v>
      </c>
      <c r="H173" s="190">
        <v>88.659999999999997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40</v>
      </c>
      <c r="O173" s="78"/>
      <c r="P173" s="196">
        <f>O173*H173</f>
        <v>0</v>
      </c>
      <c r="Q173" s="196">
        <v>0.001</v>
      </c>
      <c r="R173" s="196">
        <f>Q173*H173</f>
        <v>0.088660000000000003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202</v>
      </c>
      <c r="AT173" s="198" t="s">
        <v>138</v>
      </c>
      <c r="AU173" s="198" t="s">
        <v>84</v>
      </c>
      <c r="AY173" s="15" t="s">
        <v>136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84</v>
      </c>
      <c r="BK173" s="199">
        <f>ROUND(I173*H173,2)</f>
        <v>0</v>
      </c>
      <c r="BL173" s="15" t="s">
        <v>202</v>
      </c>
      <c r="BM173" s="198" t="s">
        <v>299</v>
      </c>
    </row>
    <row r="174" s="2" customFormat="1" ht="21.75" customHeight="1">
      <c r="A174" s="34"/>
      <c r="B174" s="185"/>
      <c r="C174" s="200" t="s">
        <v>300</v>
      </c>
      <c r="D174" s="200" t="s">
        <v>155</v>
      </c>
      <c r="E174" s="201" t="s">
        <v>301</v>
      </c>
      <c r="F174" s="202" t="s">
        <v>302</v>
      </c>
      <c r="G174" s="203" t="s">
        <v>256</v>
      </c>
      <c r="H174" s="204">
        <v>88.659999999999997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40</v>
      </c>
      <c r="O174" s="78"/>
      <c r="P174" s="196">
        <f>O174*H174</f>
        <v>0</v>
      </c>
      <c r="Q174" s="196">
        <v>5.0000000000000002E-05</v>
      </c>
      <c r="R174" s="196">
        <f>Q174*H174</f>
        <v>0.0044330000000000003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270</v>
      </c>
      <c r="AT174" s="198" t="s">
        <v>155</v>
      </c>
      <c r="AU174" s="198" t="s">
        <v>84</v>
      </c>
      <c r="AY174" s="15" t="s">
        <v>136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84</v>
      </c>
      <c r="BK174" s="199">
        <f>ROUND(I174*H174,2)</f>
        <v>0</v>
      </c>
      <c r="BL174" s="15" t="s">
        <v>202</v>
      </c>
      <c r="BM174" s="198" t="s">
        <v>303</v>
      </c>
    </row>
    <row r="175" s="12" customFormat="1" ht="22.8" customHeight="1">
      <c r="A175" s="12"/>
      <c r="B175" s="173"/>
      <c r="C175" s="12"/>
      <c r="D175" s="174" t="s">
        <v>73</v>
      </c>
      <c r="E175" s="183" t="s">
        <v>304</v>
      </c>
      <c r="F175" s="183" t="s">
        <v>305</v>
      </c>
      <c r="G175" s="12"/>
      <c r="H175" s="12"/>
      <c r="I175" s="176"/>
      <c r="J175" s="184">
        <f>BK175</f>
        <v>0</v>
      </c>
      <c r="K175" s="12"/>
      <c r="L175" s="173"/>
      <c r="M175" s="177"/>
      <c r="N175" s="178"/>
      <c r="O175" s="178"/>
      <c r="P175" s="179">
        <f>P176</f>
        <v>0</v>
      </c>
      <c r="Q175" s="178"/>
      <c r="R175" s="179">
        <f>R176</f>
        <v>4.0899999999999999</v>
      </c>
      <c r="S175" s="178"/>
      <c r="T175" s="180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74" t="s">
        <v>84</v>
      </c>
      <c r="AT175" s="181" t="s">
        <v>73</v>
      </c>
      <c r="AU175" s="181" t="s">
        <v>80</v>
      </c>
      <c r="AY175" s="174" t="s">
        <v>136</v>
      </c>
      <c r="BK175" s="182">
        <f>BK176</f>
        <v>0</v>
      </c>
    </row>
    <row r="176" s="2" customFormat="1" ht="33" customHeight="1">
      <c r="A176" s="34"/>
      <c r="B176" s="185"/>
      <c r="C176" s="200" t="s">
        <v>306</v>
      </c>
      <c r="D176" s="200" t="s">
        <v>155</v>
      </c>
      <c r="E176" s="201" t="s">
        <v>307</v>
      </c>
      <c r="F176" s="202" t="s">
        <v>308</v>
      </c>
      <c r="G176" s="203" t="s">
        <v>158</v>
      </c>
      <c r="H176" s="204">
        <v>4.0899999999999999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40</v>
      </c>
      <c r="O176" s="78"/>
      <c r="P176" s="196">
        <f>O176*H176</f>
        <v>0</v>
      </c>
      <c r="Q176" s="196">
        <v>1</v>
      </c>
      <c r="R176" s="196">
        <f>Q176*H176</f>
        <v>4.0899999999999999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270</v>
      </c>
      <c r="AT176" s="198" t="s">
        <v>155</v>
      </c>
      <c r="AU176" s="198" t="s">
        <v>84</v>
      </c>
      <c r="AY176" s="15" t="s">
        <v>136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84</v>
      </c>
      <c r="BK176" s="199">
        <f>ROUND(I176*H176,2)</f>
        <v>0</v>
      </c>
      <c r="BL176" s="15" t="s">
        <v>202</v>
      </c>
      <c r="BM176" s="198" t="s">
        <v>309</v>
      </c>
    </row>
    <row r="177" s="2" customFormat="1" ht="49.92" customHeight="1">
      <c r="A177" s="34"/>
      <c r="B177" s="35"/>
      <c r="C177" s="34"/>
      <c r="D177" s="34"/>
      <c r="E177" s="175" t="s">
        <v>310</v>
      </c>
      <c r="F177" s="175" t="s">
        <v>311</v>
      </c>
      <c r="G177" s="34"/>
      <c r="H177" s="34"/>
      <c r="I177" s="34"/>
      <c r="J177" s="161">
        <f>BK177</f>
        <v>0</v>
      </c>
      <c r="K177" s="34"/>
      <c r="L177" s="35"/>
      <c r="M177" s="211"/>
      <c r="N177" s="212"/>
      <c r="O177" s="78"/>
      <c r="P177" s="78"/>
      <c r="Q177" s="78"/>
      <c r="R177" s="78"/>
      <c r="S177" s="78"/>
      <c r="T177" s="79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5" t="s">
        <v>73</v>
      </c>
      <c r="AU177" s="15" t="s">
        <v>7</v>
      </c>
      <c r="AY177" s="15" t="s">
        <v>312</v>
      </c>
      <c r="BK177" s="199">
        <f>SUM(BK178:BK180)</f>
        <v>0</v>
      </c>
    </row>
    <row r="178" s="2" customFormat="1" ht="16.32" customHeight="1">
      <c r="A178" s="34"/>
      <c r="B178" s="35"/>
      <c r="C178" s="213" t="s">
        <v>1</v>
      </c>
      <c r="D178" s="213" t="s">
        <v>138</v>
      </c>
      <c r="E178" s="214" t="s">
        <v>1</v>
      </c>
      <c r="F178" s="215" t="s">
        <v>1</v>
      </c>
      <c r="G178" s="216" t="s">
        <v>1</v>
      </c>
      <c r="H178" s="217"/>
      <c r="I178" s="218"/>
      <c r="J178" s="219">
        <f>BK178</f>
        <v>0</v>
      </c>
      <c r="K178" s="220"/>
      <c r="L178" s="35"/>
      <c r="M178" s="221" t="s">
        <v>1</v>
      </c>
      <c r="N178" s="222" t="s">
        <v>40</v>
      </c>
      <c r="O178" s="78"/>
      <c r="P178" s="78"/>
      <c r="Q178" s="78"/>
      <c r="R178" s="78"/>
      <c r="S178" s="78"/>
      <c r="T178" s="79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5" t="s">
        <v>312</v>
      </c>
      <c r="AU178" s="15" t="s">
        <v>80</v>
      </c>
      <c r="AY178" s="15" t="s">
        <v>312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84</v>
      </c>
      <c r="BK178" s="199">
        <f>I178*H178</f>
        <v>0</v>
      </c>
    </row>
    <row r="179" s="2" customFormat="1" ht="16.32" customHeight="1">
      <c r="A179" s="34"/>
      <c r="B179" s="35"/>
      <c r="C179" s="213" t="s">
        <v>1</v>
      </c>
      <c r="D179" s="213" t="s">
        <v>138</v>
      </c>
      <c r="E179" s="214" t="s">
        <v>1</v>
      </c>
      <c r="F179" s="215" t="s">
        <v>1</v>
      </c>
      <c r="G179" s="216" t="s">
        <v>1</v>
      </c>
      <c r="H179" s="217"/>
      <c r="I179" s="218"/>
      <c r="J179" s="219">
        <f>BK179</f>
        <v>0</v>
      </c>
      <c r="K179" s="220"/>
      <c r="L179" s="35"/>
      <c r="M179" s="221" t="s">
        <v>1</v>
      </c>
      <c r="N179" s="222" t="s">
        <v>40</v>
      </c>
      <c r="O179" s="78"/>
      <c r="P179" s="78"/>
      <c r="Q179" s="78"/>
      <c r="R179" s="78"/>
      <c r="S179" s="78"/>
      <c r="T179" s="79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5" t="s">
        <v>312</v>
      </c>
      <c r="AU179" s="15" t="s">
        <v>80</v>
      </c>
      <c r="AY179" s="15" t="s">
        <v>312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84</v>
      </c>
      <c r="BK179" s="199">
        <f>I179*H179</f>
        <v>0</v>
      </c>
    </row>
    <row r="180" s="2" customFormat="1" ht="16.32" customHeight="1">
      <c r="A180" s="34"/>
      <c r="B180" s="35"/>
      <c r="C180" s="213" t="s">
        <v>1</v>
      </c>
      <c r="D180" s="213" t="s">
        <v>138</v>
      </c>
      <c r="E180" s="214" t="s">
        <v>1</v>
      </c>
      <c r="F180" s="215" t="s">
        <v>1</v>
      </c>
      <c r="G180" s="216" t="s">
        <v>1</v>
      </c>
      <c r="H180" s="217"/>
      <c r="I180" s="218"/>
      <c r="J180" s="219">
        <f>BK180</f>
        <v>0</v>
      </c>
      <c r="K180" s="220"/>
      <c r="L180" s="35"/>
      <c r="M180" s="221" t="s">
        <v>1</v>
      </c>
      <c r="N180" s="222" t="s">
        <v>40</v>
      </c>
      <c r="O180" s="223"/>
      <c r="P180" s="223"/>
      <c r="Q180" s="223"/>
      <c r="R180" s="223"/>
      <c r="S180" s="223"/>
      <c r="T180" s="22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5" t="s">
        <v>312</v>
      </c>
      <c r="AU180" s="15" t="s">
        <v>80</v>
      </c>
      <c r="AY180" s="15" t="s">
        <v>312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84</v>
      </c>
      <c r="BK180" s="199">
        <f>I180*H180</f>
        <v>0</v>
      </c>
    </row>
    <row r="181" s="2" customFormat="1" ht="6.96" customHeight="1">
      <c r="A181" s="34"/>
      <c r="B181" s="61"/>
      <c r="C181" s="62"/>
      <c r="D181" s="62"/>
      <c r="E181" s="62"/>
      <c r="F181" s="62"/>
      <c r="G181" s="62"/>
      <c r="H181" s="62"/>
      <c r="I181" s="62"/>
      <c r="J181" s="62"/>
      <c r="K181" s="62"/>
      <c r="L181" s="35"/>
      <c r="M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</row>
  </sheetData>
  <autoFilter ref="C125:K18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dataValidations count="2">
    <dataValidation type="list" allowBlank="1" showInputMessage="1" showErrorMessage="1" error="Povolené sú hodnoty K, M." sqref="D178:D181">
      <formula1>"K, M"</formula1>
    </dataValidation>
    <dataValidation type="list" allowBlank="1" showInputMessage="1" showErrorMessage="1" error="Povolené sú hodnoty základná, znížená, nulová." sqref="N178:N18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104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30" t="str">
        <f>'Rekapitulácia stavby'!K6</f>
        <v>Modernizácia ustajnenia HD</v>
      </c>
      <c r="F7" s="28"/>
      <c r="G7" s="28"/>
      <c r="H7" s="28"/>
      <c r="L7" s="18"/>
    </row>
    <row r="8" hidden="1" s="1" customFormat="1" ht="12" customHeight="1">
      <c r="B8" s="18"/>
      <c r="D8" s="28" t="s">
        <v>105</v>
      </c>
      <c r="L8" s="18"/>
    </row>
    <row r="9" hidden="1" s="2" customFormat="1" ht="16.5" customHeight="1">
      <c r="A9" s="34"/>
      <c r="B9" s="35"/>
      <c r="C9" s="34"/>
      <c r="D9" s="34"/>
      <c r="E9" s="130" t="s">
        <v>106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313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314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28. 12. 2023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ROUND((ROUND((SUM(BE124:BE131)),  2) + SUM(BE133:BE135)), 2)</f>
        <v>0</v>
      </c>
      <c r="G35" s="137"/>
      <c r="H35" s="137"/>
      <c r="I35" s="138">
        <v>0</v>
      </c>
      <c r="J35" s="136">
        <f>ROUND((ROUND(((SUM(BE124:BE131))*I35),  2) + (SUM(BE133:BE135)*I35)),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40</v>
      </c>
      <c r="F36" s="136">
        <f>ROUND((ROUND((SUM(BF124:BF131)),  2) + SUM(BF133:BF135)), 2)</f>
        <v>0</v>
      </c>
      <c r="G36" s="137"/>
      <c r="H36" s="137"/>
      <c r="I36" s="138">
        <v>0</v>
      </c>
      <c r="J36" s="136">
        <f>ROUND((ROUND(((SUM(BF124:BF131))*I36),  2) + (SUM(BF133:BF135)*I36)),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ROUND((ROUND((SUM(BG124:BG131)),  2) + SUM(BG133:BG135)), 2)</f>
        <v>0</v>
      </c>
      <c r="G37" s="34"/>
      <c r="H37" s="34"/>
      <c r="I37" s="140">
        <v>0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ROUND((ROUND((SUM(BH124:BH131)),  2) + SUM(BH133:BH135)), 2)</f>
        <v>0</v>
      </c>
      <c r="G38" s="34"/>
      <c r="H38" s="34"/>
      <c r="I38" s="140">
        <v>0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ROUND((ROUND((SUM(BI124:BI131)),  2) + SUM(BI133:BI135)),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30" t="str">
        <f>E7</f>
        <v>Modernizácia ustajnenia HD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105</v>
      </c>
      <c r="L86" s="18"/>
    </row>
    <row r="87" hidden="1" s="2" customFormat="1" ht="16.5" customHeight="1">
      <c r="A87" s="34"/>
      <c r="B87" s="35"/>
      <c r="C87" s="34"/>
      <c r="D87" s="34"/>
      <c r="E87" s="130" t="s">
        <v>106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313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SO 02 B - Búracie práce - hnojisko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Vysoká nad Kysucou</v>
      </c>
      <c r="G91" s="34"/>
      <c r="H91" s="34"/>
      <c r="I91" s="28" t="s">
        <v>21</v>
      </c>
      <c r="J91" s="70" t="str">
        <f>IF(J14="","",J14)</f>
        <v>28. 12. 2023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HANNIBAL, s.r.o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108</v>
      </c>
      <c r="D96" s="141"/>
      <c r="E96" s="141"/>
      <c r="F96" s="141"/>
      <c r="G96" s="141"/>
      <c r="H96" s="141"/>
      <c r="I96" s="141"/>
      <c r="J96" s="150" t="s">
        <v>109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110</v>
      </c>
      <c r="D98" s="34"/>
      <c r="E98" s="34"/>
      <c r="F98" s="34"/>
      <c r="G98" s="34"/>
      <c r="H98" s="34"/>
      <c r="I98" s="34"/>
      <c r="J98" s="97">
        <f>J124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111</v>
      </c>
    </row>
    <row r="99" hidden="1" s="9" customFormat="1" ht="24.96" customHeight="1">
      <c r="A99" s="9"/>
      <c r="B99" s="152"/>
      <c r="C99" s="9"/>
      <c r="D99" s="153" t="s">
        <v>112</v>
      </c>
      <c r="E99" s="154"/>
      <c r="F99" s="154"/>
      <c r="G99" s="154"/>
      <c r="H99" s="154"/>
      <c r="I99" s="154"/>
      <c r="J99" s="155">
        <f>J125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113</v>
      </c>
      <c r="E100" s="158"/>
      <c r="F100" s="158"/>
      <c r="G100" s="158"/>
      <c r="H100" s="158"/>
      <c r="I100" s="158"/>
      <c r="J100" s="159">
        <f>J126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117</v>
      </c>
      <c r="E101" s="158"/>
      <c r="F101" s="158"/>
      <c r="G101" s="158"/>
      <c r="H101" s="158"/>
      <c r="I101" s="158"/>
      <c r="J101" s="159">
        <f>J129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1.84" customHeight="1">
      <c r="A102" s="9"/>
      <c r="B102" s="152"/>
      <c r="C102" s="9"/>
      <c r="D102" s="160" t="s">
        <v>121</v>
      </c>
      <c r="E102" s="9"/>
      <c r="F102" s="9"/>
      <c r="G102" s="9"/>
      <c r="H102" s="9"/>
      <c r="I102" s="9"/>
      <c r="J102" s="161">
        <f>J132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hidden="1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/>
    <row r="106" hidden="1"/>
    <row r="107" hidden="1"/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122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30" t="str">
        <f>E7</f>
        <v>Modernizácia ustajnenia HD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105</v>
      </c>
      <c r="L113" s="18"/>
    </row>
    <row r="114" s="2" customFormat="1" ht="16.5" customHeight="1">
      <c r="A114" s="34"/>
      <c r="B114" s="35"/>
      <c r="C114" s="34"/>
      <c r="D114" s="34"/>
      <c r="E114" s="130" t="s">
        <v>106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313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E11</f>
        <v>SO 02 B - Búracie práce - hnojisko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F14</f>
        <v>Vysoká nad Kysucou</v>
      </c>
      <c r="G118" s="34"/>
      <c r="H118" s="34"/>
      <c r="I118" s="28" t="s">
        <v>21</v>
      </c>
      <c r="J118" s="70" t="str">
        <f>IF(J14="","",J14)</f>
        <v>28. 12. 2023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E17</f>
        <v>HANNIBAL, s.r.o</v>
      </c>
      <c r="G120" s="34"/>
      <c r="H120" s="34"/>
      <c r="I120" s="28" t="s">
        <v>29</v>
      </c>
      <c r="J120" s="32" t="str">
        <f>E23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IF(E20="","",E20)</f>
        <v>Vyplň údaj</v>
      </c>
      <c r="G121" s="34"/>
      <c r="H121" s="34"/>
      <c r="I121" s="28" t="s">
        <v>32</v>
      </c>
      <c r="J121" s="32" t="str">
        <f>E26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2"/>
      <c r="B123" s="163"/>
      <c r="C123" s="164" t="s">
        <v>123</v>
      </c>
      <c r="D123" s="165" t="s">
        <v>59</v>
      </c>
      <c r="E123" s="165" t="s">
        <v>55</v>
      </c>
      <c r="F123" s="165" t="s">
        <v>56</v>
      </c>
      <c r="G123" s="165" t="s">
        <v>124</v>
      </c>
      <c r="H123" s="165" t="s">
        <v>125</v>
      </c>
      <c r="I123" s="165" t="s">
        <v>126</v>
      </c>
      <c r="J123" s="166" t="s">
        <v>109</v>
      </c>
      <c r="K123" s="167" t="s">
        <v>127</v>
      </c>
      <c r="L123" s="168"/>
      <c r="M123" s="87" t="s">
        <v>1</v>
      </c>
      <c r="N123" s="88" t="s">
        <v>38</v>
      </c>
      <c r="O123" s="88" t="s">
        <v>128</v>
      </c>
      <c r="P123" s="88" t="s">
        <v>129</v>
      </c>
      <c r="Q123" s="88" t="s">
        <v>130</v>
      </c>
      <c r="R123" s="88" t="s">
        <v>131</v>
      </c>
      <c r="S123" s="88" t="s">
        <v>132</v>
      </c>
      <c r="T123" s="89" t="s">
        <v>133</v>
      </c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  <c r="AE123" s="162"/>
    </row>
    <row r="124" s="2" customFormat="1" ht="22.8" customHeight="1">
      <c r="A124" s="34"/>
      <c r="B124" s="35"/>
      <c r="C124" s="94" t="s">
        <v>110</v>
      </c>
      <c r="D124" s="34"/>
      <c r="E124" s="34"/>
      <c r="F124" s="34"/>
      <c r="G124" s="34"/>
      <c r="H124" s="34"/>
      <c r="I124" s="34"/>
      <c r="J124" s="169">
        <f>BK124</f>
        <v>0</v>
      </c>
      <c r="K124" s="34"/>
      <c r="L124" s="35"/>
      <c r="M124" s="90"/>
      <c r="N124" s="74"/>
      <c r="O124" s="91"/>
      <c r="P124" s="170">
        <f>P125+P132</f>
        <v>0</v>
      </c>
      <c r="Q124" s="91"/>
      <c r="R124" s="170">
        <f>R125+R132</f>
        <v>0</v>
      </c>
      <c r="S124" s="91"/>
      <c r="T124" s="171">
        <f>T125+T132</f>
        <v>408.96479999999997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73</v>
      </c>
      <c r="AU124" s="15" t="s">
        <v>111</v>
      </c>
      <c r="BK124" s="172">
        <f>BK125+BK132</f>
        <v>0</v>
      </c>
    </row>
    <row r="125" s="12" customFormat="1" ht="25.92" customHeight="1">
      <c r="A125" s="12"/>
      <c r="B125" s="173"/>
      <c r="C125" s="12"/>
      <c r="D125" s="174" t="s">
        <v>73</v>
      </c>
      <c r="E125" s="175" t="s">
        <v>134</v>
      </c>
      <c r="F125" s="175" t="s">
        <v>135</v>
      </c>
      <c r="G125" s="12"/>
      <c r="H125" s="12"/>
      <c r="I125" s="176"/>
      <c r="J125" s="161">
        <f>BK125</f>
        <v>0</v>
      </c>
      <c r="K125" s="12"/>
      <c r="L125" s="173"/>
      <c r="M125" s="177"/>
      <c r="N125" s="178"/>
      <c r="O125" s="178"/>
      <c r="P125" s="179">
        <f>P126+P129</f>
        <v>0</v>
      </c>
      <c r="Q125" s="178"/>
      <c r="R125" s="179">
        <f>R126+R129</f>
        <v>0</v>
      </c>
      <c r="S125" s="178"/>
      <c r="T125" s="180">
        <f>T126+T129</f>
        <v>408.96479999999997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4" t="s">
        <v>80</v>
      </c>
      <c r="AT125" s="181" t="s">
        <v>73</v>
      </c>
      <c r="AU125" s="181" t="s">
        <v>7</v>
      </c>
      <c r="AY125" s="174" t="s">
        <v>136</v>
      </c>
      <c r="BK125" s="182">
        <f>BK126+BK129</f>
        <v>0</v>
      </c>
    </row>
    <row r="126" s="12" customFormat="1" ht="22.8" customHeight="1">
      <c r="A126" s="12"/>
      <c r="B126" s="173"/>
      <c r="C126" s="12"/>
      <c r="D126" s="174" t="s">
        <v>73</v>
      </c>
      <c r="E126" s="183" t="s">
        <v>80</v>
      </c>
      <c r="F126" s="183" t="s">
        <v>137</v>
      </c>
      <c r="G126" s="12"/>
      <c r="H126" s="12"/>
      <c r="I126" s="176"/>
      <c r="J126" s="184">
        <f>BK126</f>
        <v>0</v>
      </c>
      <c r="K126" s="12"/>
      <c r="L126" s="173"/>
      <c r="M126" s="177"/>
      <c r="N126" s="178"/>
      <c r="O126" s="178"/>
      <c r="P126" s="179">
        <f>SUM(P127:P128)</f>
        <v>0</v>
      </c>
      <c r="Q126" s="178"/>
      <c r="R126" s="179">
        <f>SUM(R127:R128)</f>
        <v>0</v>
      </c>
      <c r="S126" s="178"/>
      <c r="T126" s="180">
        <f>SUM(T127:T128)</f>
        <v>138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4" t="s">
        <v>80</v>
      </c>
      <c r="AT126" s="181" t="s">
        <v>73</v>
      </c>
      <c r="AU126" s="181" t="s">
        <v>80</v>
      </c>
      <c r="AY126" s="174" t="s">
        <v>136</v>
      </c>
      <c r="BK126" s="182">
        <f>SUM(BK127:BK128)</f>
        <v>0</v>
      </c>
    </row>
    <row r="127" s="2" customFormat="1" ht="33" customHeight="1">
      <c r="A127" s="34"/>
      <c r="B127" s="185"/>
      <c r="C127" s="186" t="s">
        <v>147</v>
      </c>
      <c r="D127" s="186" t="s">
        <v>138</v>
      </c>
      <c r="E127" s="187" t="s">
        <v>315</v>
      </c>
      <c r="F127" s="188" t="s">
        <v>316</v>
      </c>
      <c r="G127" s="189" t="s">
        <v>180</v>
      </c>
      <c r="H127" s="190">
        <v>300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40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0.23499999999999999</v>
      </c>
      <c r="T127" s="197">
        <f>S127*H127</f>
        <v>70.5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142</v>
      </c>
      <c r="AT127" s="198" t="s">
        <v>138</v>
      </c>
      <c r="AU127" s="198" t="s">
        <v>84</v>
      </c>
      <c r="AY127" s="15" t="s">
        <v>136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84</v>
      </c>
      <c r="BK127" s="199">
        <f>ROUND(I127*H127,2)</f>
        <v>0</v>
      </c>
      <c r="BL127" s="15" t="s">
        <v>142</v>
      </c>
      <c r="BM127" s="198" t="s">
        <v>317</v>
      </c>
    </row>
    <row r="128" s="2" customFormat="1" ht="33" customHeight="1">
      <c r="A128" s="34"/>
      <c r="B128" s="185"/>
      <c r="C128" s="186" t="s">
        <v>142</v>
      </c>
      <c r="D128" s="186" t="s">
        <v>138</v>
      </c>
      <c r="E128" s="187" t="s">
        <v>318</v>
      </c>
      <c r="F128" s="188" t="s">
        <v>319</v>
      </c>
      <c r="G128" s="189" t="s">
        <v>180</v>
      </c>
      <c r="H128" s="190">
        <v>300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40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0.22500000000000001</v>
      </c>
      <c r="T128" s="197">
        <f>S128*H128</f>
        <v>67.5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142</v>
      </c>
      <c r="AT128" s="198" t="s">
        <v>138</v>
      </c>
      <c r="AU128" s="198" t="s">
        <v>84</v>
      </c>
      <c r="AY128" s="15" t="s">
        <v>136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84</v>
      </c>
      <c r="BK128" s="199">
        <f>ROUND(I128*H128,2)</f>
        <v>0</v>
      </c>
      <c r="BL128" s="15" t="s">
        <v>142</v>
      </c>
      <c r="BM128" s="198" t="s">
        <v>320</v>
      </c>
    </row>
    <row r="129" s="12" customFormat="1" ht="22.8" customHeight="1">
      <c r="A129" s="12"/>
      <c r="B129" s="173"/>
      <c r="C129" s="12"/>
      <c r="D129" s="174" t="s">
        <v>73</v>
      </c>
      <c r="E129" s="183" t="s">
        <v>173</v>
      </c>
      <c r="F129" s="183" t="s">
        <v>252</v>
      </c>
      <c r="G129" s="12"/>
      <c r="H129" s="12"/>
      <c r="I129" s="176"/>
      <c r="J129" s="184">
        <f>BK129</f>
        <v>0</v>
      </c>
      <c r="K129" s="12"/>
      <c r="L129" s="173"/>
      <c r="M129" s="177"/>
      <c r="N129" s="178"/>
      <c r="O129" s="178"/>
      <c r="P129" s="179">
        <f>SUM(P130:P131)</f>
        <v>0</v>
      </c>
      <c r="Q129" s="178"/>
      <c r="R129" s="179">
        <f>SUM(R130:R131)</f>
        <v>0</v>
      </c>
      <c r="S129" s="178"/>
      <c r="T129" s="180">
        <f>SUM(T130:T131)</f>
        <v>270.96479999999997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4" t="s">
        <v>80</v>
      </c>
      <c r="AT129" s="181" t="s">
        <v>73</v>
      </c>
      <c r="AU129" s="181" t="s">
        <v>80</v>
      </c>
      <c r="AY129" s="174" t="s">
        <v>136</v>
      </c>
      <c r="BK129" s="182">
        <f>SUM(BK130:BK131)</f>
        <v>0</v>
      </c>
    </row>
    <row r="130" s="2" customFormat="1" ht="33" customHeight="1">
      <c r="A130" s="34"/>
      <c r="B130" s="185"/>
      <c r="C130" s="186" t="s">
        <v>80</v>
      </c>
      <c r="D130" s="186" t="s">
        <v>138</v>
      </c>
      <c r="E130" s="187" t="s">
        <v>321</v>
      </c>
      <c r="F130" s="188" t="s">
        <v>322</v>
      </c>
      <c r="G130" s="189" t="s">
        <v>141</v>
      </c>
      <c r="H130" s="190">
        <v>112.902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40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2.3999999999999999</v>
      </c>
      <c r="T130" s="197">
        <f>S130*H130</f>
        <v>270.96479999999997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142</v>
      </c>
      <c r="AT130" s="198" t="s">
        <v>138</v>
      </c>
      <c r="AU130" s="198" t="s">
        <v>84</v>
      </c>
      <c r="AY130" s="15" t="s">
        <v>136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84</v>
      </c>
      <c r="BK130" s="199">
        <f>ROUND(I130*H130,2)</f>
        <v>0</v>
      </c>
      <c r="BL130" s="15" t="s">
        <v>142</v>
      </c>
      <c r="BM130" s="198" t="s">
        <v>323</v>
      </c>
    </row>
    <row r="131" s="2" customFormat="1" ht="21.75" customHeight="1">
      <c r="A131" s="34"/>
      <c r="B131" s="185"/>
      <c r="C131" s="186" t="s">
        <v>84</v>
      </c>
      <c r="D131" s="186" t="s">
        <v>138</v>
      </c>
      <c r="E131" s="187" t="s">
        <v>324</v>
      </c>
      <c r="F131" s="188" t="s">
        <v>325</v>
      </c>
      <c r="G131" s="189" t="s">
        <v>158</v>
      </c>
      <c r="H131" s="190">
        <v>408.96499999999998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40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142</v>
      </c>
      <c r="AT131" s="198" t="s">
        <v>138</v>
      </c>
      <c r="AU131" s="198" t="s">
        <v>84</v>
      </c>
      <c r="AY131" s="15" t="s">
        <v>136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84</v>
      </c>
      <c r="BK131" s="199">
        <f>ROUND(I131*H131,2)</f>
        <v>0</v>
      </c>
      <c r="BL131" s="15" t="s">
        <v>142</v>
      </c>
      <c r="BM131" s="198" t="s">
        <v>326</v>
      </c>
    </row>
    <row r="132" s="2" customFormat="1" ht="49.92" customHeight="1">
      <c r="A132" s="34"/>
      <c r="B132" s="35"/>
      <c r="C132" s="34"/>
      <c r="D132" s="34"/>
      <c r="E132" s="175" t="s">
        <v>310</v>
      </c>
      <c r="F132" s="175" t="s">
        <v>311</v>
      </c>
      <c r="G132" s="34"/>
      <c r="H132" s="34"/>
      <c r="I132" s="34"/>
      <c r="J132" s="161">
        <f>BK132</f>
        <v>0</v>
      </c>
      <c r="K132" s="34"/>
      <c r="L132" s="35"/>
      <c r="M132" s="211"/>
      <c r="N132" s="212"/>
      <c r="O132" s="78"/>
      <c r="P132" s="78"/>
      <c r="Q132" s="78"/>
      <c r="R132" s="78"/>
      <c r="S132" s="78"/>
      <c r="T132" s="79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5" t="s">
        <v>73</v>
      </c>
      <c r="AU132" s="15" t="s">
        <v>7</v>
      </c>
      <c r="AY132" s="15" t="s">
        <v>312</v>
      </c>
      <c r="BK132" s="199">
        <f>SUM(BK133:BK135)</f>
        <v>0</v>
      </c>
    </row>
    <row r="133" s="2" customFormat="1" ht="16.32" customHeight="1">
      <c r="A133" s="34"/>
      <c r="B133" s="35"/>
      <c r="C133" s="213" t="s">
        <v>1</v>
      </c>
      <c r="D133" s="213" t="s">
        <v>138</v>
      </c>
      <c r="E133" s="214" t="s">
        <v>1</v>
      </c>
      <c r="F133" s="215" t="s">
        <v>1</v>
      </c>
      <c r="G133" s="216" t="s">
        <v>1</v>
      </c>
      <c r="H133" s="217"/>
      <c r="I133" s="218"/>
      <c r="J133" s="219">
        <f>BK133</f>
        <v>0</v>
      </c>
      <c r="K133" s="220"/>
      <c r="L133" s="35"/>
      <c r="M133" s="221" t="s">
        <v>1</v>
      </c>
      <c r="N133" s="222" t="s">
        <v>40</v>
      </c>
      <c r="O133" s="78"/>
      <c r="P133" s="78"/>
      <c r="Q133" s="78"/>
      <c r="R133" s="78"/>
      <c r="S133" s="78"/>
      <c r="T133" s="79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5" t="s">
        <v>312</v>
      </c>
      <c r="AU133" s="15" t="s">
        <v>80</v>
      </c>
      <c r="AY133" s="15" t="s">
        <v>312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84</v>
      </c>
      <c r="BK133" s="199">
        <f>I133*H133</f>
        <v>0</v>
      </c>
    </row>
    <row r="134" s="2" customFormat="1" ht="16.32" customHeight="1">
      <c r="A134" s="34"/>
      <c r="B134" s="35"/>
      <c r="C134" s="213" t="s">
        <v>1</v>
      </c>
      <c r="D134" s="213" t="s">
        <v>138</v>
      </c>
      <c r="E134" s="214" t="s">
        <v>1</v>
      </c>
      <c r="F134" s="215" t="s">
        <v>1</v>
      </c>
      <c r="G134" s="216" t="s">
        <v>1</v>
      </c>
      <c r="H134" s="217"/>
      <c r="I134" s="218"/>
      <c r="J134" s="219">
        <f>BK134</f>
        <v>0</v>
      </c>
      <c r="K134" s="220"/>
      <c r="L134" s="35"/>
      <c r="M134" s="221" t="s">
        <v>1</v>
      </c>
      <c r="N134" s="222" t="s">
        <v>40</v>
      </c>
      <c r="O134" s="78"/>
      <c r="P134" s="78"/>
      <c r="Q134" s="78"/>
      <c r="R134" s="78"/>
      <c r="S134" s="78"/>
      <c r="T134" s="79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312</v>
      </c>
      <c r="AU134" s="15" t="s">
        <v>80</v>
      </c>
      <c r="AY134" s="15" t="s">
        <v>312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84</v>
      </c>
      <c r="BK134" s="199">
        <f>I134*H134</f>
        <v>0</v>
      </c>
    </row>
    <row r="135" s="2" customFormat="1" ht="16.32" customHeight="1">
      <c r="A135" s="34"/>
      <c r="B135" s="35"/>
      <c r="C135" s="213" t="s">
        <v>1</v>
      </c>
      <c r="D135" s="213" t="s">
        <v>138</v>
      </c>
      <c r="E135" s="214" t="s">
        <v>1</v>
      </c>
      <c r="F135" s="215" t="s">
        <v>1</v>
      </c>
      <c r="G135" s="216" t="s">
        <v>1</v>
      </c>
      <c r="H135" s="217"/>
      <c r="I135" s="218"/>
      <c r="J135" s="219">
        <f>BK135</f>
        <v>0</v>
      </c>
      <c r="K135" s="220"/>
      <c r="L135" s="35"/>
      <c r="M135" s="221" t="s">
        <v>1</v>
      </c>
      <c r="N135" s="222" t="s">
        <v>40</v>
      </c>
      <c r="O135" s="223"/>
      <c r="P135" s="223"/>
      <c r="Q135" s="223"/>
      <c r="R135" s="223"/>
      <c r="S135" s="223"/>
      <c r="T135" s="22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5" t="s">
        <v>312</v>
      </c>
      <c r="AU135" s="15" t="s">
        <v>80</v>
      </c>
      <c r="AY135" s="15" t="s">
        <v>312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84</v>
      </c>
      <c r="BK135" s="199">
        <f>I135*H135</f>
        <v>0</v>
      </c>
    </row>
    <row r="136" s="2" customFormat="1" ht="6.96" customHeight="1">
      <c r="A136" s="34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35"/>
      <c r="M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</sheetData>
  <autoFilter ref="C123:K13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dataValidations count="2">
    <dataValidation type="list" allowBlank="1" showInputMessage="1" showErrorMessage="1" error="Povolené sú hodnoty K, M." sqref="D133:D136">
      <formula1>"K, M"</formula1>
    </dataValidation>
    <dataValidation type="list" allowBlank="1" showInputMessage="1" showErrorMessage="1" error="Povolené sú hodnoty základná, znížená, nulová." sqref="N133:N136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104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30" t="str">
        <f>'Rekapitulácia stavby'!K6</f>
        <v>Modernizácia ustajnenia HD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105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30" customHeight="1">
      <c r="A9" s="34"/>
      <c r="B9" s="35"/>
      <c r="C9" s="34"/>
      <c r="D9" s="34"/>
      <c r="E9" s="68" t="s">
        <v>327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28. 12. 2023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34" t="s">
        <v>34</v>
      </c>
      <c r="E30" s="34"/>
      <c r="F30" s="34"/>
      <c r="G30" s="34"/>
      <c r="H30" s="34"/>
      <c r="I30" s="34"/>
      <c r="J30" s="97">
        <f>ROUND(J134,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35" t="s">
        <v>38</v>
      </c>
      <c r="E33" s="41" t="s">
        <v>39</v>
      </c>
      <c r="F33" s="136">
        <f>ROUND((ROUND((SUM(BE134:BE255)),  2) + SUM(BE257:BE259)), 2)</f>
        <v>0</v>
      </c>
      <c r="G33" s="137"/>
      <c r="H33" s="137"/>
      <c r="I33" s="138">
        <v>0</v>
      </c>
      <c r="J33" s="136">
        <f>ROUND((ROUND(((SUM(BE134:BE255))*I33),  2) + (SUM(BE257:BE259)*I33)),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40</v>
      </c>
      <c r="F34" s="136">
        <f>ROUND((ROUND((SUM(BF134:BF255)),  2) + SUM(BF257:BF259)), 2)</f>
        <v>0</v>
      </c>
      <c r="G34" s="137"/>
      <c r="H34" s="137"/>
      <c r="I34" s="138">
        <v>0</v>
      </c>
      <c r="J34" s="136">
        <f>ROUND((ROUND(((SUM(BF134:BF255))*I34),  2) + (SUM(BF257:BF259)*I34)),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9">
        <f>ROUND((ROUND((SUM(BG134:BG255)),  2) + SUM(BG257:BG259)), 2)</f>
        <v>0</v>
      </c>
      <c r="G35" s="34"/>
      <c r="H35" s="34"/>
      <c r="I35" s="140">
        <v>0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9">
        <f>ROUND((ROUND((SUM(BH134:BH255)),  2) + SUM(BH257:BH259)), 2)</f>
        <v>0</v>
      </c>
      <c r="G36" s="34"/>
      <c r="H36" s="34"/>
      <c r="I36" s="140">
        <v>0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36">
        <f>ROUND((ROUND((SUM(BI134:BI255)),  2) + SUM(BI257:BI259)),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41"/>
      <c r="D39" s="142" t="s">
        <v>44</v>
      </c>
      <c r="E39" s="82"/>
      <c r="F39" s="82"/>
      <c r="G39" s="143" t="s">
        <v>45</v>
      </c>
      <c r="H39" s="144" t="s">
        <v>46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30" t="str">
        <f>E7</f>
        <v>Modernizácia ustajnenia HD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105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30" customHeight="1">
      <c r="A87" s="34"/>
      <c r="B87" s="35"/>
      <c r="C87" s="34"/>
      <c r="D87" s="34"/>
      <c r="E87" s="68" t="str">
        <f>E9</f>
        <v xml:space="preserve">SO01 - Modernizácia  produkčnej maštale pre dojčiace kravy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Vysoká nad Kysucou</v>
      </c>
      <c r="G89" s="34"/>
      <c r="H89" s="34"/>
      <c r="I89" s="28" t="s">
        <v>21</v>
      </c>
      <c r="J89" s="70" t="str">
        <f>IF(J12="","",J12)</f>
        <v>28. 12. 2023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HANNIBAL, s.r.o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9" t="s">
        <v>108</v>
      </c>
      <c r="D94" s="141"/>
      <c r="E94" s="141"/>
      <c r="F94" s="141"/>
      <c r="G94" s="141"/>
      <c r="H94" s="141"/>
      <c r="I94" s="141"/>
      <c r="J94" s="150" t="s">
        <v>109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51" t="s">
        <v>110</v>
      </c>
      <c r="D96" s="34"/>
      <c r="E96" s="34"/>
      <c r="F96" s="34"/>
      <c r="G96" s="34"/>
      <c r="H96" s="34"/>
      <c r="I96" s="34"/>
      <c r="J96" s="97">
        <f>J134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111</v>
      </c>
    </row>
    <row r="97" hidden="1" s="9" customFormat="1" ht="24.96" customHeight="1">
      <c r="A97" s="9"/>
      <c r="B97" s="152"/>
      <c r="C97" s="9"/>
      <c r="D97" s="153" t="s">
        <v>112</v>
      </c>
      <c r="E97" s="154"/>
      <c r="F97" s="154"/>
      <c r="G97" s="154"/>
      <c r="H97" s="154"/>
      <c r="I97" s="154"/>
      <c r="J97" s="155">
        <f>J135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56"/>
      <c r="C98" s="10"/>
      <c r="D98" s="157" t="s">
        <v>115</v>
      </c>
      <c r="E98" s="158"/>
      <c r="F98" s="158"/>
      <c r="G98" s="158"/>
      <c r="H98" s="158"/>
      <c r="I98" s="158"/>
      <c r="J98" s="159">
        <f>J136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56"/>
      <c r="C99" s="10"/>
      <c r="D99" s="157" t="s">
        <v>116</v>
      </c>
      <c r="E99" s="158"/>
      <c r="F99" s="158"/>
      <c r="G99" s="158"/>
      <c r="H99" s="158"/>
      <c r="I99" s="158"/>
      <c r="J99" s="159">
        <f>J146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56"/>
      <c r="C100" s="10"/>
      <c r="D100" s="157" t="s">
        <v>117</v>
      </c>
      <c r="E100" s="158"/>
      <c r="F100" s="158"/>
      <c r="G100" s="158"/>
      <c r="H100" s="158"/>
      <c r="I100" s="158"/>
      <c r="J100" s="159">
        <f>J164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328</v>
      </c>
      <c r="E101" s="158"/>
      <c r="F101" s="158"/>
      <c r="G101" s="158"/>
      <c r="H101" s="158"/>
      <c r="I101" s="158"/>
      <c r="J101" s="159">
        <f>J169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52"/>
      <c r="C102" s="9"/>
      <c r="D102" s="153" t="s">
        <v>118</v>
      </c>
      <c r="E102" s="154"/>
      <c r="F102" s="154"/>
      <c r="G102" s="154"/>
      <c r="H102" s="154"/>
      <c r="I102" s="154"/>
      <c r="J102" s="155">
        <f>J171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56"/>
      <c r="C103" s="10"/>
      <c r="D103" s="157" t="s">
        <v>119</v>
      </c>
      <c r="E103" s="158"/>
      <c r="F103" s="158"/>
      <c r="G103" s="158"/>
      <c r="H103" s="158"/>
      <c r="I103" s="158"/>
      <c r="J103" s="159">
        <f>J172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6"/>
      <c r="C104" s="10"/>
      <c r="D104" s="157" t="s">
        <v>329</v>
      </c>
      <c r="E104" s="158"/>
      <c r="F104" s="158"/>
      <c r="G104" s="158"/>
      <c r="H104" s="158"/>
      <c r="I104" s="158"/>
      <c r="J104" s="159">
        <f>J178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6"/>
      <c r="C105" s="10"/>
      <c r="D105" s="157" t="s">
        <v>330</v>
      </c>
      <c r="E105" s="158"/>
      <c r="F105" s="158"/>
      <c r="G105" s="158"/>
      <c r="H105" s="158"/>
      <c r="I105" s="158"/>
      <c r="J105" s="159">
        <f>J179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56"/>
      <c r="C106" s="10"/>
      <c r="D106" s="157" t="s">
        <v>331</v>
      </c>
      <c r="E106" s="158"/>
      <c r="F106" s="158"/>
      <c r="G106" s="158"/>
      <c r="H106" s="158"/>
      <c r="I106" s="158"/>
      <c r="J106" s="159">
        <f>J186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56"/>
      <c r="C107" s="10"/>
      <c r="D107" s="157" t="s">
        <v>332</v>
      </c>
      <c r="E107" s="158"/>
      <c r="F107" s="158"/>
      <c r="G107" s="158"/>
      <c r="H107" s="158"/>
      <c r="I107" s="158"/>
      <c r="J107" s="159">
        <f>J187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56"/>
      <c r="C108" s="10"/>
      <c r="D108" s="157" t="s">
        <v>333</v>
      </c>
      <c r="E108" s="158"/>
      <c r="F108" s="158"/>
      <c r="G108" s="158"/>
      <c r="H108" s="158"/>
      <c r="I108" s="158"/>
      <c r="J108" s="159">
        <f>J200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56"/>
      <c r="C109" s="10"/>
      <c r="D109" s="157" t="s">
        <v>334</v>
      </c>
      <c r="E109" s="158"/>
      <c r="F109" s="158"/>
      <c r="G109" s="158"/>
      <c r="H109" s="158"/>
      <c r="I109" s="158"/>
      <c r="J109" s="159">
        <f>J237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56"/>
      <c r="C110" s="10"/>
      <c r="D110" s="157" t="s">
        <v>335</v>
      </c>
      <c r="E110" s="158"/>
      <c r="F110" s="158"/>
      <c r="G110" s="158"/>
      <c r="H110" s="158"/>
      <c r="I110" s="158"/>
      <c r="J110" s="159">
        <f>J243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9" customFormat="1" ht="24.96" customHeight="1">
      <c r="A111" s="9"/>
      <c r="B111" s="152"/>
      <c r="C111" s="9"/>
      <c r="D111" s="153" t="s">
        <v>336</v>
      </c>
      <c r="E111" s="154"/>
      <c r="F111" s="154"/>
      <c r="G111" s="154"/>
      <c r="H111" s="154"/>
      <c r="I111" s="154"/>
      <c r="J111" s="155">
        <f>J250</f>
        <v>0</v>
      </c>
      <c r="K111" s="9"/>
      <c r="L111" s="152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hidden="1" s="10" customFormat="1" ht="19.92" customHeight="1">
      <c r="A112" s="10"/>
      <c r="B112" s="156"/>
      <c r="C112" s="10"/>
      <c r="D112" s="157" t="s">
        <v>337</v>
      </c>
      <c r="E112" s="158"/>
      <c r="F112" s="158"/>
      <c r="G112" s="158"/>
      <c r="H112" s="158"/>
      <c r="I112" s="158"/>
      <c r="J112" s="159">
        <f>J251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9" customFormat="1" ht="24.96" customHeight="1">
      <c r="A113" s="9"/>
      <c r="B113" s="152"/>
      <c r="C113" s="9"/>
      <c r="D113" s="153" t="s">
        <v>338</v>
      </c>
      <c r="E113" s="154"/>
      <c r="F113" s="154"/>
      <c r="G113" s="154"/>
      <c r="H113" s="154"/>
      <c r="I113" s="154"/>
      <c r="J113" s="155">
        <f>J253</f>
        <v>0</v>
      </c>
      <c r="K113" s="9"/>
      <c r="L113" s="152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hidden="1" s="9" customFormat="1" ht="21.84" customHeight="1">
      <c r="A114" s="9"/>
      <c r="B114" s="152"/>
      <c r="C114" s="9"/>
      <c r="D114" s="160" t="s">
        <v>121</v>
      </c>
      <c r="E114" s="9"/>
      <c r="F114" s="9"/>
      <c r="G114" s="9"/>
      <c r="H114" s="9"/>
      <c r="I114" s="9"/>
      <c r="J114" s="161">
        <f>J256</f>
        <v>0</v>
      </c>
      <c r="K114" s="9"/>
      <c r="L114" s="152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hidden="1" s="2" customFormat="1" ht="21.84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hidden="1" s="2" customFormat="1" ht="6.96" customHeight="1">
      <c r="A116" s="34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hidden="1"/>
    <row r="118" hidden="1"/>
    <row r="119" hidden="1"/>
    <row r="120" s="2" customFormat="1" ht="6.96" customHeight="1">
      <c r="A120" s="34"/>
      <c r="B120" s="63"/>
      <c r="C120" s="64"/>
      <c r="D120" s="64"/>
      <c r="E120" s="64"/>
      <c r="F120" s="64"/>
      <c r="G120" s="64"/>
      <c r="H120" s="64"/>
      <c r="I120" s="64"/>
      <c r="J120" s="64"/>
      <c r="K120" s="6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4.96" customHeight="1">
      <c r="A121" s="34"/>
      <c r="B121" s="35"/>
      <c r="C121" s="19" t="s">
        <v>122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15</v>
      </c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6.5" customHeight="1">
      <c r="A124" s="34"/>
      <c r="B124" s="35"/>
      <c r="C124" s="34"/>
      <c r="D124" s="34"/>
      <c r="E124" s="130" t="str">
        <f>E7</f>
        <v>Modernizácia ustajnenia HD</v>
      </c>
      <c r="F124" s="28"/>
      <c r="G124" s="28"/>
      <c r="H124" s="28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105</v>
      </c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30" customHeight="1">
      <c r="A126" s="34"/>
      <c r="B126" s="35"/>
      <c r="C126" s="34"/>
      <c r="D126" s="34"/>
      <c r="E126" s="68" t="str">
        <f>E9</f>
        <v xml:space="preserve">SO01 - Modernizácia  produkčnej maštale pre dojčiace kravy</v>
      </c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19</v>
      </c>
      <c r="D128" s="34"/>
      <c r="E128" s="34"/>
      <c r="F128" s="23" t="str">
        <f>F12</f>
        <v>Vysoká nad Kysucou</v>
      </c>
      <c r="G128" s="34"/>
      <c r="H128" s="34"/>
      <c r="I128" s="28" t="s">
        <v>21</v>
      </c>
      <c r="J128" s="70" t="str">
        <f>IF(J12="","",J12)</f>
        <v>28. 12. 2023</v>
      </c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15" customHeight="1">
      <c r="A130" s="34"/>
      <c r="B130" s="35"/>
      <c r="C130" s="28" t="s">
        <v>23</v>
      </c>
      <c r="D130" s="34"/>
      <c r="E130" s="34"/>
      <c r="F130" s="23" t="str">
        <f>E15</f>
        <v>HANNIBAL, s.r.o</v>
      </c>
      <c r="G130" s="34"/>
      <c r="H130" s="34"/>
      <c r="I130" s="28" t="s">
        <v>29</v>
      </c>
      <c r="J130" s="32" t="str">
        <f>E21</f>
        <v xml:space="preserve"> </v>
      </c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5.15" customHeight="1">
      <c r="A131" s="34"/>
      <c r="B131" s="35"/>
      <c r="C131" s="28" t="s">
        <v>27</v>
      </c>
      <c r="D131" s="34"/>
      <c r="E131" s="34"/>
      <c r="F131" s="23" t="str">
        <f>IF(E18="","",E18)</f>
        <v>Vyplň údaj</v>
      </c>
      <c r="G131" s="34"/>
      <c r="H131" s="34"/>
      <c r="I131" s="28" t="s">
        <v>32</v>
      </c>
      <c r="J131" s="32" t="str">
        <f>E24</f>
        <v xml:space="preserve"> 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0.32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11" customFormat="1" ht="29.28" customHeight="1">
      <c r="A133" s="162"/>
      <c r="B133" s="163"/>
      <c r="C133" s="164" t="s">
        <v>123</v>
      </c>
      <c r="D133" s="165" t="s">
        <v>59</v>
      </c>
      <c r="E133" s="165" t="s">
        <v>55</v>
      </c>
      <c r="F133" s="165" t="s">
        <v>56</v>
      </c>
      <c r="G133" s="165" t="s">
        <v>124</v>
      </c>
      <c r="H133" s="165" t="s">
        <v>125</v>
      </c>
      <c r="I133" s="165" t="s">
        <v>126</v>
      </c>
      <c r="J133" s="166" t="s">
        <v>109</v>
      </c>
      <c r="K133" s="167" t="s">
        <v>127</v>
      </c>
      <c r="L133" s="168"/>
      <c r="M133" s="87" t="s">
        <v>1</v>
      </c>
      <c r="N133" s="88" t="s">
        <v>38</v>
      </c>
      <c r="O133" s="88" t="s">
        <v>128</v>
      </c>
      <c r="P133" s="88" t="s">
        <v>129</v>
      </c>
      <c r="Q133" s="88" t="s">
        <v>130</v>
      </c>
      <c r="R133" s="88" t="s">
        <v>131</v>
      </c>
      <c r="S133" s="88" t="s">
        <v>132</v>
      </c>
      <c r="T133" s="89" t="s">
        <v>133</v>
      </c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</row>
    <row r="134" s="2" customFormat="1" ht="22.8" customHeight="1">
      <c r="A134" s="34"/>
      <c r="B134" s="35"/>
      <c r="C134" s="94" t="s">
        <v>110</v>
      </c>
      <c r="D134" s="34"/>
      <c r="E134" s="34"/>
      <c r="F134" s="34"/>
      <c r="G134" s="34"/>
      <c r="H134" s="34"/>
      <c r="I134" s="34"/>
      <c r="J134" s="169">
        <f>BK134</f>
        <v>0</v>
      </c>
      <c r="K134" s="34"/>
      <c r="L134" s="35"/>
      <c r="M134" s="90"/>
      <c r="N134" s="74"/>
      <c r="O134" s="91"/>
      <c r="P134" s="170">
        <f>P135+P171+P250+P253+P256</f>
        <v>0</v>
      </c>
      <c r="Q134" s="91"/>
      <c r="R134" s="170">
        <f>R135+R171+R250+R253+R256</f>
        <v>1356.8005549899999</v>
      </c>
      <c r="S134" s="91"/>
      <c r="T134" s="171">
        <f>T135+T171+T250+T253+T256</f>
        <v>14.396721200000002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5" t="s">
        <v>73</v>
      </c>
      <c r="AU134" s="15" t="s">
        <v>111</v>
      </c>
      <c r="BK134" s="172">
        <f>BK135+BK171+BK250+BK253+BK256</f>
        <v>0</v>
      </c>
    </row>
    <row r="135" s="12" customFormat="1" ht="25.92" customHeight="1">
      <c r="A135" s="12"/>
      <c r="B135" s="173"/>
      <c r="C135" s="12"/>
      <c r="D135" s="174" t="s">
        <v>73</v>
      </c>
      <c r="E135" s="175" t="s">
        <v>134</v>
      </c>
      <c r="F135" s="175" t="s">
        <v>135</v>
      </c>
      <c r="G135" s="12"/>
      <c r="H135" s="12"/>
      <c r="I135" s="176"/>
      <c r="J135" s="161">
        <f>BK135</f>
        <v>0</v>
      </c>
      <c r="K135" s="12"/>
      <c r="L135" s="173"/>
      <c r="M135" s="177"/>
      <c r="N135" s="178"/>
      <c r="O135" s="178"/>
      <c r="P135" s="179">
        <f>P136+P146+P164+P169</f>
        <v>0</v>
      </c>
      <c r="Q135" s="178"/>
      <c r="R135" s="179">
        <f>R136+R146+R164+R169</f>
        <v>1294.16180336</v>
      </c>
      <c r="S135" s="178"/>
      <c r="T135" s="180">
        <f>T136+T146+T164+T169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4" t="s">
        <v>80</v>
      </c>
      <c r="AT135" s="181" t="s">
        <v>73</v>
      </c>
      <c r="AU135" s="181" t="s">
        <v>7</v>
      </c>
      <c r="AY135" s="174" t="s">
        <v>136</v>
      </c>
      <c r="BK135" s="182">
        <f>BK136+BK146+BK164+BK169</f>
        <v>0</v>
      </c>
    </row>
    <row r="136" s="12" customFormat="1" ht="22.8" customHeight="1">
      <c r="A136" s="12"/>
      <c r="B136" s="173"/>
      <c r="C136" s="12"/>
      <c r="D136" s="174" t="s">
        <v>73</v>
      </c>
      <c r="E136" s="183" t="s">
        <v>147</v>
      </c>
      <c r="F136" s="183" t="s">
        <v>242</v>
      </c>
      <c r="G136" s="12"/>
      <c r="H136" s="12"/>
      <c r="I136" s="176"/>
      <c r="J136" s="184">
        <f>BK136</f>
        <v>0</v>
      </c>
      <c r="K136" s="12"/>
      <c r="L136" s="173"/>
      <c r="M136" s="177"/>
      <c r="N136" s="178"/>
      <c r="O136" s="178"/>
      <c r="P136" s="179">
        <f>SUM(P137:P145)</f>
        <v>0</v>
      </c>
      <c r="Q136" s="178"/>
      <c r="R136" s="179">
        <f>SUM(R137:R145)</f>
        <v>103.91043338000002</v>
      </c>
      <c r="S136" s="178"/>
      <c r="T136" s="180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4" t="s">
        <v>80</v>
      </c>
      <c r="AT136" s="181" t="s">
        <v>73</v>
      </c>
      <c r="AU136" s="181" t="s">
        <v>80</v>
      </c>
      <c r="AY136" s="174" t="s">
        <v>136</v>
      </c>
      <c r="BK136" s="182">
        <f>SUM(BK137:BK145)</f>
        <v>0</v>
      </c>
    </row>
    <row r="137" s="2" customFormat="1" ht="37.8" customHeight="1">
      <c r="A137" s="34"/>
      <c r="B137" s="185"/>
      <c r="C137" s="186" t="s">
        <v>80</v>
      </c>
      <c r="D137" s="186" t="s">
        <v>138</v>
      </c>
      <c r="E137" s="187" t="s">
        <v>339</v>
      </c>
      <c r="F137" s="188" t="s">
        <v>340</v>
      </c>
      <c r="G137" s="189" t="s">
        <v>141</v>
      </c>
      <c r="H137" s="190">
        <v>14.112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40</v>
      </c>
      <c r="O137" s="78"/>
      <c r="P137" s="196">
        <f>O137*H137</f>
        <v>0</v>
      </c>
      <c r="Q137" s="196">
        <v>0.84753999999999996</v>
      </c>
      <c r="R137" s="196">
        <f>Q137*H137</f>
        <v>11.96048448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142</v>
      </c>
      <c r="AT137" s="198" t="s">
        <v>138</v>
      </c>
      <c r="AU137" s="198" t="s">
        <v>84</v>
      </c>
      <c r="AY137" s="15" t="s">
        <v>136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84</v>
      </c>
      <c r="BK137" s="199">
        <f>ROUND(I137*H137,2)</f>
        <v>0</v>
      </c>
      <c r="BL137" s="15" t="s">
        <v>142</v>
      </c>
      <c r="BM137" s="198" t="s">
        <v>341</v>
      </c>
    </row>
    <row r="138" s="2" customFormat="1" ht="24.15" customHeight="1">
      <c r="A138" s="34"/>
      <c r="B138" s="185"/>
      <c r="C138" s="186" t="s">
        <v>84</v>
      </c>
      <c r="D138" s="186" t="s">
        <v>138</v>
      </c>
      <c r="E138" s="187" t="s">
        <v>244</v>
      </c>
      <c r="F138" s="188" t="s">
        <v>245</v>
      </c>
      <c r="G138" s="189" t="s">
        <v>141</v>
      </c>
      <c r="H138" s="190">
        <v>33.537999999999997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40</v>
      </c>
      <c r="O138" s="78"/>
      <c r="P138" s="196">
        <f>O138*H138</f>
        <v>0</v>
      </c>
      <c r="Q138" s="196">
        <v>2.3254700000000001</v>
      </c>
      <c r="R138" s="196">
        <f>Q138*H138</f>
        <v>77.991612860000004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142</v>
      </c>
      <c r="AT138" s="198" t="s">
        <v>138</v>
      </c>
      <c r="AU138" s="198" t="s">
        <v>84</v>
      </c>
      <c r="AY138" s="15" t="s">
        <v>136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84</v>
      </c>
      <c r="BK138" s="199">
        <f>ROUND(I138*H138,2)</f>
        <v>0</v>
      </c>
      <c r="BL138" s="15" t="s">
        <v>142</v>
      </c>
      <c r="BM138" s="198" t="s">
        <v>342</v>
      </c>
    </row>
    <row r="139" s="2" customFormat="1" ht="24.15" customHeight="1">
      <c r="A139" s="34"/>
      <c r="B139" s="185"/>
      <c r="C139" s="186" t="s">
        <v>147</v>
      </c>
      <c r="D139" s="186" t="s">
        <v>138</v>
      </c>
      <c r="E139" s="187" t="s">
        <v>343</v>
      </c>
      <c r="F139" s="188" t="s">
        <v>344</v>
      </c>
      <c r="G139" s="189" t="s">
        <v>180</v>
      </c>
      <c r="H139" s="190">
        <v>95.988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40</v>
      </c>
      <c r="O139" s="78"/>
      <c r="P139" s="196">
        <f>O139*H139</f>
        <v>0</v>
      </c>
      <c r="Q139" s="196">
        <v>0.0068799999999999998</v>
      </c>
      <c r="R139" s="196">
        <f>Q139*H139</f>
        <v>0.66039744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142</v>
      </c>
      <c r="AT139" s="198" t="s">
        <v>138</v>
      </c>
      <c r="AU139" s="198" t="s">
        <v>84</v>
      </c>
      <c r="AY139" s="15" t="s">
        <v>136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84</v>
      </c>
      <c r="BK139" s="199">
        <f>ROUND(I139*H139,2)</f>
        <v>0</v>
      </c>
      <c r="BL139" s="15" t="s">
        <v>142</v>
      </c>
      <c r="BM139" s="198" t="s">
        <v>345</v>
      </c>
    </row>
    <row r="140" s="2" customFormat="1" ht="24.15" customHeight="1">
      <c r="A140" s="34"/>
      <c r="B140" s="185"/>
      <c r="C140" s="186" t="s">
        <v>142</v>
      </c>
      <c r="D140" s="186" t="s">
        <v>138</v>
      </c>
      <c r="E140" s="187" t="s">
        <v>346</v>
      </c>
      <c r="F140" s="188" t="s">
        <v>347</v>
      </c>
      <c r="G140" s="189" t="s">
        <v>180</v>
      </c>
      <c r="H140" s="190">
        <v>95.988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40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142</v>
      </c>
      <c r="AT140" s="198" t="s">
        <v>138</v>
      </c>
      <c r="AU140" s="198" t="s">
        <v>84</v>
      </c>
      <c r="AY140" s="15" t="s">
        <v>136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84</v>
      </c>
      <c r="BK140" s="199">
        <f>ROUND(I140*H140,2)</f>
        <v>0</v>
      </c>
      <c r="BL140" s="15" t="s">
        <v>142</v>
      </c>
      <c r="BM140" s="198" t="s">
        <v>348</v>
      </c>
    </row>
    <row r="141" s="2" customFormat="1" ht="24.15" customHeight="1">
      <c r="A141" s="34"/>
      <c r="B141" s="185"/>
      <c r="C141" s="186" t="s">
        <v>154</v>
      </c>
      <c r="D141" s="186" t="s">
        <v>138</v>
      </c>
      <c r="E141" s="187" t="s">
        <v>349</v>
      </c>
      <c r="F141" s="188" t="s">
        <v>350</v>
      </c>
      <c r="G141" s="189" t="s">
        <v>180</v>
      </c>
      <c r="H141" s="190">
        <v>127.5</v>
      </c>
      <c r="I141" s="191"/>
      <c r="J141" s="192">
        <f>ROUND(I141*H141,2)</f>
        <v>0</v>
      </c>
      <c r="K141" s="193"/>
      <c r="L141" s="35"/>
      <c r="M141" s="194" t="s">
        <v>1</v>
      </c>
      <c r="N141" s="195" t="s">
        <v>40</v>
      </c>
      <c r="O141" s="78"/>
      <c r="P141" s="196">
        <f>O141*H141</f>
        <v>0</v>
      </c>
      <c r="Q141" s="196">
        <v>0.0014499999999999999</v>
      </c>
      <c r="R141" s="196">
        <f>Q141*H141</f>
        <v>0.18487499999999998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142</v>
      </c>
      <c r="AT141" s="198" t="s">
        <v>138</v>
      </c>
      <c r="AU141" s="198" t="s">
        <v>84</v>
      </c>
      <c r="AY141" s="15" t="s">
        <v>136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84</v>
      </c>
      <c r="BK141" s="199">
        <f>ROUND(I141*H141,2)</f>
        <v>0</v>
      </c>
      <c r="BL141" s="15" t="s">
        <v>142</v>
      </c>
      <c r="BM141" s="198" t="s">
        <v>351</v>
      </c>
    </row>
    <row r="142" s="2" customFormat="1" ht="24.15" customHeight="1">
      <c r="A142" s="34"/>
      <c r="B142" s="185"/>
      <c r="C142" s="186" t="s">
        <v>162</v>
      </c>
      <c r="D142" s="186" t="s">
        <v>138</v>
      </c>
      <c r="E142" s="187" t="s">
        <v>352</v>
      </c>
      <c r="F142" s="188" t="s">
        <v>353</v>
      </c>
      <c r="G142" s="189" t="s">
        <v>180</v>
      </c>
      <c r="H142" s="190">
        <v>127.5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40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142</v>
      </c>
      <c r="AT142" s="198" t="s">
        <v>138</v>
      </c>
      <c r="AU142" s="198" t="s">
        <v>84</v>
      </c>
      <c r="AY142" s="15" t="s">
        <v>136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84</v>
      </c>
      <c r="BK142" s="199">
        <f>ROUND(I142*H142,2)</f>
        <v>0</v>
      </c>
      <c r="BL142" s="15" t="s">
        <v>142</v>
      </c>
      <c r="BM142" s="198" t="s">
        <v>354</v>
      </c>
    </row>
    <row r="143" s="2" customFormat="1" ht="16.5" customHeight="1">
      <c r="A143" s="34"/>
      <c r="B143" s="185"/>
      <c r="C143" s="186" t="s">
        <v>166</v>
      </c>
      <c r="D143" s="186" t="s">
        <v>138</v>
      </c>
      <c r="E143" s="187" t="s">
        <v>355</v>
      </c>
      <c r="F143" s="188" t="s">
        <v>356</v>
      </c>
      <c r="G143" s="189" t="s">
        <v>158</v>
      </c>
      <c r="H143" s="190">
        <v>4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40</v>
      </c>
      <c r="O143" s="78"/>
      <c r="P143" s="196">
        <f>O143*H143</f>
        <v>0</v>
      </c>
      <c r="Q143" s="196">
        <v>1.0140899999999999</v>
      </c>
      <c r="R143" s="196">
        <f>Q143*H143</f>
        <v>4.0563599999999997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142</v>
      </c>
      <c r="AT143" s="198" t="s">
        <v>138</v>
      </c>
      <c r="AU143" s="198" t="s">
        <v>84</v>
      </c>
      <c r="AY143" s="15" t="s">
        <v>136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84</v>
      </c>
      <c r="BK143" s="199">
        <f>ROUND(I143*H143,2)</f>
        <v>0</v>
      </c>
      <c r="BL143" s="15" t="s">
        <v>142</v>
      </c>
      <c r="BM143" s="198" t="s">
        <v>357</v>
      </c>
    </row>
    <row r="144" s="2" customFormat="1" ht="33" customHeight="1">
      <c r="A144" s="34"/>
      <c r="B144" s="185"/>
      <c r="C144" s="186" t="s">
        <v>159</v>
      </c>
      <c r="D144" s="186" t="s">
        <v>138</v>
      </c>
      <c r="E144" s="187" t="s">
        <v>358</v>
      </c>
      <c r="F144" s="188" t="s">
        <v>359</v>
      </c>
      <c r="G144" s="189" t="s">
        <v>141</v>
      </c>
      <c r="H144" s="190">
        <v>1.512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40</v>
      </c>
      <c r="O144" s="78"/>
      <c r="P144" s="196">
        <f>O144*H144</f>
        <v>0</v>
      </c>
      <c r="Q144" s="196">
        <v>1.78295</v>
      </c>
      <c r="R144" s="196">
        <f>Q144*H144</f>
        <v>2.6958204000000001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142</v>
      </c>
      <c r="AT144" s="198" t="s">
        <v>138</v>
      </c>
      <c r="AU144" s="198" t="s">
        <v>84</v>
      </c>
      <c r="AY144" s="15" t="s">
        <v>136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84</v>
      </c>
      <c r="BK144" s="199">
        <f>ROUND(I144*H144,2)</f>
        <v>0</v>
      </c>
      <c r="BL144" s="15" t="s">
        <v>142</v>
      </c>
      <c r="BM144" s="198" t="s">
        <v>360</v>
      </c>
    </row>
    <row r="145" s="2" customFormat="1" ht="33" customHeight="1">
      <c r="A145" s="34"/>
      <c r="B145" s="185"/>
      <c r="C145" s="186" t="s">
        <v>173</v>
      </c>
      <c r="D145" s="186" t="s">
        <v>138</v>
      </c>
      <c r="E145" s="187" t="s">
        <v>361</v>
      </c>
      <c r="F145" s="188" t="s">
        <v>362</v>
      </c>
      <c r="G145" s="189" t="s">
        <v>180</v>
      </c>
      <c r="H145" s="190">
        <v>85.680000000000007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40</v>
      </c>
      <c r="O145" s="78"/>
      <c r="P145" s="196">
        <f>O145*H145</f>
        <v>0</v>
      </c>
      <c r="Q145" s="196">
        <v>0.07424</v>
      </c>
      <c r="R145" s="196">
        <f>Q145*H145</f>
        <v>6.3608832000000008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142</v>
      </c>
      <c r="AT145" s="198" t="s">
        <v>138</v>
      </c>
      <c r="AU145" s="198" t="s">
        <v>84</v>
      </c>
      <c r="AY145" s="15" t="s">
        <v>136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84</v>
      </c>
      <c r="BK145" s="199">
        <f>ROUND(I145*H145,2)</f>
        <v>0</v>
      </c>
      <c r="BL145" s="15" t="s">
        <v>142</v>
      </c>
      <c r="BM145" s="198" t="s">
        <v>363</v>
      </c>
    </row>
    <row r="146" s="12" customFormat="1" ht="22.8" customHeight="1">
      <c r="A146" s="12"/>
      <c r="B146" s="173"/>
      <c r="C146" s="12"/>
      <c r="D146" s="174" t="s">
        <v>73</v>
      </c>
      <c r="E146" s="183" t="s">
        <v>162</v>
      </c>
      <c r="F146" s="183" t="s">
        <v>247</v>
      </c>
      <c r="G146" s="12"/>
      <c r="H146" s="12"/>
      <c r="I146" s="176"/>
      <c r="J146" s="184">
        <f>BK146</f>
        <v>0</v>
      </c>
      <c r="K146" s="12"/>
      <c r="L146" s="173"/>
      <c r="M146" s="177"/>
      <c r="N146" s="178"/>
      <c r="O146" s="178"/>
      <c r="P146" s="179">
        <f>SUM(P147:P163)</f>
        <v>0</v>
      </c>
      <c r="Q146" s="178"/>
      <c r="R146" s="179">
        <f>SUM(R147:R163)</f>
        <v>1152.8213699799999</v>
      </c>
      <c r="S146" s="178"/>
      <c r="T146" s="180">
        <f>SUM(T147:T163)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4" t="s">
        <v>80</v>
      </c>
      <c r="AT146" s="181" t="s">
        <v>73</v>
      </c>
      <c r="AU146" s="181" t="s">
        <v>80</v>
      </c>
      <c r="AY146" s="174" t="s">
        <v>136</v>
      </c>
      <c r="BK146" s="182">
        <f>SUM(BK147:BK163)</f>
        <v>0</v>
      </c>
    </row>
    <row r="147" s="2" customFormat="1" ht="37.8" customHeight="1">
      <c r="A147" s="34"/>
      <c r="B147" s="185"/>
      <c r="C147" s="186" t="s">
        <v>177</v>
      </c>
      <c r="D147" s="186" t="s">
        <v>138</v>
      </c>
      <c r="E147" s="187" t="s">
        <v>364</v>
      </c>
      <c r="F147" s="188" t="s">
        <v>365</v>
      </c>
      <c r="G147" s="189" t="s">
        <v>180</v>
      </c>
      <c r="H147" s="190">
        <v>537.46500000000003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40</v>
      </c>
      <c r="O147" s="78"/>
      <c r="P147" s="196">
        <f>O147*H147</f>
        <v>0</v>
      </c>
      <c r="Q147" s="196">
        <v>0.00014999999999999999</v>
      </c>
      <c r="R147" s="196">
        <f>Q147*H147</f>
        <v>0.080619750000000004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142</v>
      </c>
      <c r="AT147" s="198" t="s">
        <v>138</v>
      </c>
      <c r="AU147" s="198" t="s">
        <v>84</v>
      </c>
      <c r="AY147" s="15" t="s">
        <v>136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84</v>
      </c>
      <c r="BK147" s="199">
        <f>ROUND(I147*H147,2)</f>
        <v>0</v>
      </c>
      <c r="BL147" s="15" t="s">
        <v>142</v>
      </c>
      <c r="BM147" s="198" t="s">
        <v>366</v>
      </c>
    </row>
    <row r="148" s="2" customFormat="1" ht="24.15" customHeight="1">
      <c r="A148" s="34"/>
      <c r="B148" s="185"/>
      <c r="C148" s="186" t="s">
        <v>182</v>
      </c>
      <c r="D148" s="186" t="s">
        <v>138</v>
      </c>
      <c r="E148" s="187" t="s">
        <v>367</v>
      </c>
      <c r="F148" s="188" t="s">
        <v>368</v>
      </c>
      <c r="G148" s="189" t="s">
        <v>180</v>
      </c>
      <c r="H148" s="190">
        <v>563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40</v>
      </c>
      <c r="O148" s="78"/>
      <c r="P148" s="196">
        <f>O148*H148</f>
        <v>0</v>
      </c>
      <c r="Q148" s="196">
        <v>0.0049300000000000004</v>
      </c>
      <c r="R148" s="196">
        <f>Q148*H148</f>
        <v>2.7755900000000002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142</v>
      </c>
      <c r="AT148" s="198" t="s">
        <v>138</v>
      </c>
      <c r="AU148" s="198" t="s">
        <v>84</v>
      </c>
      <c r="AY148" s="15" t="s">
        <v>136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84</v>
      </c>
      <c r="BK148" s="199">
        <f>ROUND(I148*H148,2)</f>
        <v>0</v>
      </c>
      <c r="BL148" s="15" t="s">
        <v>142</v>
      </c>
      <c r="BM148" s="198" t="s">
        <v>369</v>
      </c>
    </row>
    <row r="149" s="2" customFormat="1" ht="24.15" customHeight="1">
      <c r="A149" s="34"/>
      <c r="B149" s="185"/>
      <c r="C149" s="186" t="s">
        <v>186</v>
      </c>
      <c r="D149" s="186" t="s">
        <v>138</v>
      </c>
      <c r="E149" s="187" t="s">
        <v>370</v>
      </c>
      <c r="F149" s="188" t="s">
        <v>371</v>
      </c>
      <c r="G149" s="189" t="s">
        <v>180</v>
      </c>
      <c r="H149" s="190">
        <v>563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40</v>
      </c>
      <c r="O149" s="78"/>
      <c r="P149" s="196">
        <f>O149*H149</f>
        <v>0</v>
      </c>
      <c r="Q149" s="196">
        <v>0.01575</v>
      </c>
      <c r="R149" s="196">
        <f>Q149*H149</f>
        <v>8.8672500000000003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142</v>
      </c>
      <c r="AT149" s="198" t="s">
        <v>138</v>
      </c>
      <c r="AU149" s="198" t="s">
        <v>84</v>
      </c>
      <c r="AY149" s="15" t="s">
        <v>136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84</v>
      </c>
      <c r="BK149" s="199">
        <f>ROUND(I149*H149,2)</f>
        <v>0</v>
      </c>
      <c r="BL149" s="15" t="s">
        <v>142</v>
      </c>
      <c r="BM149" s="198" t="s">
        <v>372</v>
      </c>
    </row>
    <row r="150" s="2" customFormat="1" ht="24.15" customHeight="1">
      <c r="A150" s="34"/>
      <c r="B150" s="185"/>
      <c r="C150" s="186" t="s">
        <v>190</v>
      </c>
      <c r="D150" s="186" t="s">
        <v>138</v>
      </c>
      <c r="E150" s="187" t="s">
        <v>373</v>
      </c>
      <c r="F150" s="188" t="s">
        <v>374</v>
      </c>
      <c r="G150" s="189" t="s">
        <v>180</v>
      </c>
      <c r="H150" s="190">
        <v>563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40</v>
      </c>
      <c r="O150" s="78"/>
      <c r="P150" s="196">
        <f>O150*H150</f>
        <v>0</v>
      </c>
      <c r="Q150" s="196">
        <v>0.01312</v>
      </c>
      <c r="R150" s="196">
        <f>Q150*H150</f>
        <v>7.3865600000000002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142</v>
      </c>
      <c r="AT150" s="198" t="s">
        <v>138</v>
      </c>
      <c r="AU150" s="198" t="s">
        <v>84</v>
      </c>
      <c r="AY150" s="15" t="s">
        <v>136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84</v>
      </c>
      <c r="BK150" s="199">
        <f>ROUND(I150*H150,2)</f>
        <v>0</v>
      </c>
      <c r="BL150" s="15" t="s">
        <v>142</v>
      </c>
      <c r="BM150" s="198" t="s">
        <v>375</v>
      </c>
    </row>
    <row r="151" s="2" customFormat="1" ht="37.8" customHeight="1">
      <c r="A151" s="34"/>
      <c r="B151" s="185"/>
      <c r="C151" s="186" t="s">
        <v>194</v>
      </c>
      <c r="D151" s="186" t="s">
        <v>138</v>
      </c>
      <c r="E151" s="187" t="s">
        <v>376</v>
      </c>
      <c r="F151" s="188" t="s">
        <v>377</v>
      </c>
      <c r="G151" s="189" t="s">
        <v>180</v>
      </c>
      <c r="H151" s="190">
        <v>568.87800000000004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40</v>
      </c>
      <c r="O151" s="78"/>
      <c r="P151" s="196">
        <f>O151*H151</f>
        <v>0</v>
      </c>
      <c r="Q151" s="196">
        <v>0.00014999999999999999</v>
      </c>
      <c r="R151" s="196">
        <f>Q151*H151</f>
        <v>0.085331699999999996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142</v>
      </c>
      <c r="AT151" s="198" t="s">
        <v>138</v>
      </c>
      <c r="AU151" s="198" t="s">
        <v>84</v>
      </c>
      <c r="AY151" s="15" t="s">
        <v>136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84</v>
      </c>
      <c r="BK151" s="199">
        <f>ROUND(I151*H151,2)</f>
        <v>0</v>
      </c>
      <c r="BL151" s="15" t="s">
        <v>142</v>
      </c>
      <c r="BM151" s="198" t="s">
        <v>378</v>
      </c>
    </row>
    <row r="152" s="2" customFormat="1" ht="21.75" customHeight="1">
      <c r="A152" s="34"/>
      <c r="B152" s="185"/>
      <c r="C152" s="186" t="s">
        <v>198</v>
      </c>
      <c r="D152" s="186" t="s">
        <v>138</v>
      </c>
      <c r="E152" s="187" t="s">
        <v>379</v>
      </c>
      <c r="F152" s="188" t="s">
        <v>380</v>
      </c>
      <c r="G152" s="189" t="s">
        <v>180</v>
      </c>
      <c r="H152" s="190">
        <v>568.87800000000004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40</v>
      </c>
      <c r="O152" s="78"/>
      <c r="P152" s="196">
        <f>O152*H152</f>
        <v>0</v>
      </c>
      <c r="Q152" s="196">
        <v>0.027300000000000001</v>
      </c>
      <c r="R152" s="196">
        <f>Q152*H152</f>
        <v>15.530369400000001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142</v>
      </c>
      <c r="AT152" s="198" t="s">
        <v>138</v>
      </c>
      <c r="AU152" s="198" t="s">
        <v>84</v>
      </c>
      <c r="AY152" s="15" t="s">
        <v>136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84</v>
      </c>
      <c r="BK152" s="199">
        <f>ROUND(I152*H152,2)</f>
        <v>0</v>
      </c>
      <c r="BL152" s="15" t="s">
        <v>142</v>
      </c>
      <c r="BM152" s="198" t="s">
        <v>381</v>
      </c>
    </row>
    <row r="153" s="2" customFormat="1" ht="24.15" customHeight="1">
      <c r="A153" s="34"/>
      <c r="B153" s="185"/>
      <c r="C153" s="186" t="s">
        <v>202</v>
      </c>
      <c r="D153" s="186" t="s">
        <v>138</v>
      </c>
      <c r="E153" s="187" t="s">
        <v>382</v>
      </c>
      <c r="F153" s="188" t="s">
        <v>383</v>
      </c>
      <c r="G153" s="189" t="s">
        <v>180</v>
      </c>
      <c r="H153" s="190">
        <v>568.87800000000004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40</v>
      </c>
      <c r="O153" s="78"/>
      <c r="P153" s="196">
        <f>O153*H153</f>
        <v>0</v>
      </c>
      <c r="Q153" s="196">
        <v>0.019689999999999999</v>
      </c>
      <c r="R153" s="196">
        <f>Q153*H153</f>
        <v>11.201207820000001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142</v>
      </c>
      <c r="AT153" s="198" t="s">
        <v>138</v>
      </c>
      <c r="AU153" s="198" t="s">
        <v>84</v>
      </c>
      <c r="AY153" s="15" t="s">
        <v>136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84</v>
      </c>
      <c r="BK153" s="199">
        <f>ROUND(I153*H153,2)</f>
        <v>0</v>
      </c>
      <c r="BL153" s="15" t="s">
        <v>142</v>
      </c>
      <c r="BM153" s="198" t="s">
        <v>384</v>
      </c>
    </row>
    <row r="154" s="2" customFormat="1" ht="24.15" customHeight="1">
      <c r="A154" s="34"/>
      <c r="B154" s="185"/>
      <c r="C154" s="186" t="s">
        <v>206</v>
      </c>
      <c r="D154" s="186" t="s">
        <v>138</v>
      </c>
      <c r="E154" s="187" t="s">
        <v>385</v>
      </c>
      <c r="F154" s="188" t="s">
        <v>386</v>
      </c>
      <c r="G154" s="189" t="s">
        <v>180</v>
      </c>
      <c r="H154" s="190">
        <v>85.680000000000007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40</v>
      </c>
      <c r="O154" s="78"/>
      <c r="P154" s="196">
        <f>O154*H154</f>
        <v>0</v>
      </c>
      <c r="Q154" s="196">
        <v>0.0051500000000000001</v>
      </c>
      <c r="R154" s="196">
        <f>Q154*H154</f>
        <v>0.44125200000000003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142</v>
      </c>
      <c r="AT154" s="198" t="s">
        <v>138</v>
      </c>
      <c r="AU154" s="198" t="s">
        <v>84</v>
      </c>
      <c r="AY154" s="15" t="s">
        <v>136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84</v>
      </c>
      <c r="BK154" s="199">
        <f>ROUND(I154*H154,2)</f>
        <v>0</v>
      </c>
      <c r="BL154" s="15" t="s">
        <v>142</v>
      </c>
      <c r="BM154" s="198" t="s">
        <v>387</v>
      </c>
    </row>
    <row r="155" s="2" customFormat="1" ht="24.15" customHeight="1">
      <c r="A155" s="34"/>
      <c r="B155" s="185"/>
      <c r="C155" s="186" t="s">
        <v>210</v>
      </c>
      <c r="D155" s="186" t="s">
        <v>138</v>
      </c>
      <c r="E155" s="187" t="s">
        <v>388</v>
      </c>
      <c r="F155" s="188" t="s">
        <v>389</v>
      </c>
      <c r="G155" s="189" t="s">
        <v>180</v>
      </c>
      <c r="H155" s="190">
        <v>220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40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142</v>
      </c>
      <c r="AT155" s="198" t="s">
        <v>138</v>
      </c>
      <c r="AU155" s="198" t="s">
        <v>84</v>
      </c>
      <c r="AY155" s="15" t="s">
        <v>136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84</v>
      </c>
      <c r="BK155" s="199">
        <f>ROUND(I155*H155,2)</f>
        <v>0</v>
      </c>
      <c r="BL155" s="15" t="s">
        <v>142</v>
      </c>
      <c r="BM155" s="198" t="s">
        <v>390</v>
      </c>
    </row>
    <row r="156" s="2" customFormat="1" ht="33" customHeight="1">
      <c r="A156" s="34"/>
      <c r="B156" s="185"/>
      <c r="C156" s="186" t="s">
        <v>214</v>
      </c>
      <c r="D156" s="186" t="s">
        <v>138</v>
      </c>
      <c r="E156" s="187" t="s">
        <v>391</v>
      </c>
      <c r="F156" s="188" t="s">
        <v>392</v>
      </c>
      <c r="G156" s="189" t="s">
        <v>180</v>
      </c>
      <c r="H156" s="190">
        <v>1616.5250000000001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40</v>
      </c>
      <c r="O156" s="78"/>
      <c r="P156" s="196">
        <f>O156*H156</f>
        <v>0</v>
      </c>
      <c r="Q156" s="196">
        <v>0.24157000000000001</v>
      </c>
      <c r="R156" s="196">
        <f>Q156*H156</f>
        <v>390.50394425000002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142</v>
      </c>
      <c r="AT156" s="198" t="s">
        <v>138</v>
      </c>
      <c r="AU156" s="198" t="s">
        <v>84</v>
      </c>
      <c r="AY156" s="15" t="s">
        <v>136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84</v>
      </c>
      <c r="BK156" s="199">
        <f>ROUND(I156*H156,2)</f>
        <v>0</v>
      </c>
      <c r="BL156" s="15" t="s">
        <v>142</v>
      </c>
      <c r="BM156" s="198" t="s">
        <v>393</v>
      </c>
    </row>
    <row r="157" s="2" customFormat="1" ht="24.15" customHeight="1">
      <c r="A157" s="34"/>
      <c r="B157" s="185"/>
      <c r="C157" s="186" t="s">
        <v>218</v>
      </c>
      <c r="D157" s="186" t="s">
        <v>138</v>
      </c>
      <c r="E157" s="187" t="s">
        <v>394</v>
      </c>
      <c r="F157" s="188" t="s">
        <v>395</v>
      </c>
      <c r="G157" s="189" t="s">
        <v>141</v>
      </c>
      <c r="H157" s="190">
        <v>284.757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40</v>
      </c>
      <c r="O157" s="78"/>
      <c r="P157" s="196">
        <f>O157*H157</f>
        <v>0</v>
      </c>
      <c r="Q157" s="196">
        <v>2.4157199999999999</v>
      </c>
      <c r="R157" s="196">
        <f>Q157*H157</f>
        <v>687.89318003999995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142</v>
      </c>
      <c r="AT157" s="198" t="s">
        <v>138</v>
      </c>
      <c r="AU157" s="198" t="s">
        <v>84</v>
      </c>
      <c r="AY157" s="15" t="s">
        <v>136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84</v>
      </c>
      <c r="BK157" s="199">
        <f>ROUND(I157*H157,2)</f>
        <v>0</v>
      </c>
      <c r="BL157" s="15" t="s">
        <v>142</v>
      </c>
      <c r="BM157" s="198" t="s">
        <v>396</v>
      </c>
    </row>
    <row r="158" s="2" customFormat="1" ht="37.8" customHeight="1">
      <c r="A158" s="34"/>
      <c r="B158" s="185"/>
      <c r="C158" s="186" t="s">
        <v>222</v>
      </c>
      <c r="D158" s="186" t="s">
        <v>138</v>
      </c>
      <c r="E158" s="187" t="s">
        <v>397</v>
      </c>
      <c r="F158" s="188" t="s">
        <v>398</v>
      </c>
      <c r="G158" s="189" t="s">
        <v>180</v>
      </c>
      <c r="H158" s="190">
        <v>4202.9650000000001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40</v>
      </c>
      <c r="O158" s="78"/>
      <c r="P158" s="196">
        <f>O158*H158</f>
        <v>0</v>
      </c>
      <c r="Q158" s="196">
        <v>0.0049399999999999999</v>
      </c>
      <c r="R158" s="196">
        <f>Q158*H158</f>
        <v>20.762647099999999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142</v>
      </c>
      <c r="AT158" s="198" t="s">
        <v>138</v>
      </c>
      <c r="AU158" s="198" t="s">
        <v>84</v>
      </c>
      <c r="AY158" s="15" t="s">
        <v>136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84</v>
      </c>
      <c r="BK158" s="199">
        <f>ROUND(I158*H158,2)</f>
        <v>0</v>
      </c>
      <c r="BL158" s="15" t="s">
        <v>142</v>
      </c>
      <c r="BM158" s="198" t="s">
        <v>399</v>
      </c>
    </row>
    <row r="159" s="2" customFormat="1" ht="37.8" customHeight="1">
      <c r="A159" s="34"/>
      <c r="B159" s="185"/>
      <c r="C159" s="186" t="s">
        <v>226</v>
      </c>
      <c r="D159" s="186" t="s">
        <v>138</v>
      </c>
      <c r="E159" s="187" t="s">
        <v>397</v>
      </c>
      <c r="F159" s="188" t="s">
        <v>398</v>
      </c>
      <c r="G159" s="189" t="s">
        <v>180</v>
      </c>
      <c r="H159" s="190">
        <v>740.36800000000005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40</v>
      </c>
      <c r="O159" s="78"/>
      <c r="P159" s="196">
        <f>O159*H159</f>
        <v>0</v>
      </c>
      <c r="Q159" s="196">
        <v>0.0049399999999999999</v>
      </c>
      <c r="R159" s="196">
        <f>Q159*H159</f>
        <v>3.6574179200000003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142</v>
      </c>
      <c r="AT159" s="198" t="s">
        <v>138</v>
      </c>
      <c r="AU159" s="198" t="s">
        <v>84</v>
      </c>
      <c r="AY159" s="15" t="s">
        <v>136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84</v>
      </c>
      <c r="BK159" s="199">
        <f>ROUND(I159*H159,2)</f>
        <v>0</v>
      </c>
      <c r="BL159" s="15" t="s">
        <v>142</v>
      </c>
      <c r="BM159" s="198" t="s">
        <v>400</v>
      </c>
    </row>
    <row r="160" s="2" customFormat="1" ht="24.15" customHeight="1">
      <c r="A160" s="34"/>
      <c r="B160" s="185"/>
      <c r="C160" s="186" t="s">
        <v>230</v>
      </c>
      <c r="D160" s="186" t="s">
        <v>138</v>
      </c>
      <c r="E160" s="187" t="s">
        <v>401</v>
      </c>
      <c r="F160" s="188" t="s">
        <v>402</v>
      </c>
      <c r="G160" s="189" t="s">
        <v>256</v>
      </c>
      <c r="H160" s="190">
        <v>280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40</v>
      </c>
      <c r="O160" s="78"/>
      <c r="P160" s="196">
        <f>O160*H160</f>
        <v>0</v>
      </c>
      <c r="Q160" s="196">
        <v>8.0000000000000007E-05</v>
      </c>
      <c r="R160" s="196">
        <f>Q160*H160</f>
        <v>0.022400000000000003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142</v>
      </c>
      <c r="AT160" s="198" t="s">
        <v>138</v>
      </c>
      <c r="AU160" s="198" t="s">
        <v>84</v>
      </c>
      <c r="AY160" s="15" t="s">
        <v>136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84</v>
      </c>
      <c r="BK160" s="199">
        <f>ROUND(I160*H160,2)</f>
        <v>0</v>
      </c>
      <c r="BL160" s="15" t="s">
        <v>142</v>
      </c>
      <c r="BM160" s="198" t="s">
        <v>403</v>
      </c>
    </row>
    <row r="161" s="2" customFormat="1" ht="37.8" customHeight="1">
      <c r="A161" s="34"/>
      <c r="B161" s="185"/>
      <c r="C161" s="186" t="s">
        <v>232</v>
      </c>
      <c r="D161" s="186" t="s">
        <v>138</v>
      </c>
      <c r="E161" s="187" t="s">
        <v>404</v>
      </c>
      <c r="F161" s="188" t="s">
        <v>405</v>
      </c>
      <c r="G161" s="189" t="s">
        <v>256</v>
      </c>
      <c r="H161" s="190">
        <v>280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40</v>
      </c>
      <c r="O161" s="78"/>
      <c r="P161" s="196">
        <f>O161*H161</f>
        <v>0</v>
      </c>
      <c r="Q161" s="196">
        <v>1.0000000000000001E-05</v>
      </c>
      <c r="R161" s="196">
        <f>Q161*H161</f>
        <v>0.0028000000000000004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142</v>
      </c>
      <c r="AT161" s="198" t="s">
        <v>138</v>
      </c>
      <c r="AU161" s="198" t="s">
        <v>84</v>
      </c>
      <c r="AY161" s="15" t="s">
        <v>136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84</v>
      </c>
      <c r="BK161" s="199">
        <f>ROUND(I161*H161,2)</f>
        <v>0</v>
      </c>
      <c r="BL161" s="15" t="s">
        <v>142</v>
      </c>
      <c r="BM161" s="198" t="s">
        <v>406</v>
      </c>
    </row>
    <row r="162" s="2" customFormat="1" ht="24.15" customHeight="1">
      <c r="A162" s="34"/>
      <c r="B162" s="185"/>
      <c r="C162" s="186" t="s">
        <v>236</v>
      </c>
      <c r="D162" s="186" t="s">
        <v>138</v>
      </c>
      <c r="E162" s="187" t="s">
        <v>407</v>
      </c>
      <c r="F162" s="188" t="s">
        <v>408</v>
      </c>
      <c r="G162" s="189" t="s">
        <v>409</v>
      </c>
      <c r="H162" s="190">
        <v>90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40</v>
      </c>
      <c r="O162" s="78"/>
      <c r="P162" s="196">
        <f>O162*H162</f>
        <v>0</v>
      </c>
      <c r="Q162" s="196">
        <v>0.034119999999999998</v>
      </c>
      <c r="R162" s="196">
        <f>Q162*H162</f>
        <v>3.0707999999999998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142</v>
      </c>
      <c r="AT162" s="198" t="s">
        <v>138</v>
      </c>
      <c r="AU162" s="198" t="s">
        <v>84</v>
      </c>
      <c r="AY162" s="15" t="s">
        <v>136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84</v>
      </c>
      <c r="BK162" s="199">
        <f>ROUND(I162*H162,2)</f>
        <v>0</v>
      </c>
      <c r="BL162" s="15" t="s">
        <v>142</v>
      </c>
      <c r="BM162" s="198" t="s">
        <v>410</v>
      </c>
    </row>
    <row r="163" s="2" customFormat="1" ht="37.8" customHeight="1">
      <c r="A163" s="34"/>
      <c r="B163" s="185"/>
      <c r="C163" s="200" t="s">
        <v>238</v>
      </c>
      <c r="D163" s="200" t="s">
        <v>155</v>
      </c>
      <c r="E163" s="201" t="s">
        <v>411</v>
      </c>
      <c r="F163" s="202" t="s">
        <v>412</v>
      </c>
      <c r="G163" s="203" t="s">
        <v>141</v>
      </c>
      <c r="H163" s="204">
        <v>1.0800000000000001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40</v>
      </c>
      <c r="O163" s="78"/>
      <c r="P163" s="196">
        <f>O163*H163</f>
        <v>0</v>
      </c>
      <c r="Q163" s="196">
        <v>0.5</v>
      </c>
      <c r="R163" s="196">
        <f>Q163*H163</f>
        <v>0.54000000000000004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159</v>
      </c>
      <c r="AT163" s="198" t="s">
        <v>155</v>
      </c>
      <c r="AU163" s="198" t="s">
        <v>84</v>
      </c>
      <c r="AY163" s="15" t="s">
        <v>136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84</v>
      </c>
      <c r="BK163" s="199">
        <f>ROUND(I163*H163,2)</f>
        <v>0</v>
      </c>
      <c r="BL163" s="15" t="s">
        <v>142</v>
      </c>
      <c r="BM163" s="198" t="s">
        <v>413</v>
      </c>
    </row>
    <row r="164" s="12" customFormat="1" ht="22.8" customHeight="1">
      <c r="A164" s="12"/>
      <c r="B164" s="173"/>
      <c r="C164" s="12"/>
      <c r="D164" s="174" t="s">
        <v>73</v>
      </c>
      <c r="E164" s="183" t="s">
        <v>173</v>
      </c>
      <c r="F164" s="183" t="s">
        <v>252</v>
      </c>
      <c r="G164" s="12"/>
      <c r="H164" s="12"/>
      <c r="I164" s="176"/>
      <c r="J164" s="184">
        <f>BK164</f>
        <v>0</v>
      </c>
      <c r="K164" s="12"/>
      <c r="L164" s="173"/>
      <c r="M164" s="177"/>
      <c r="N164" s="178"/>
      <c r="O164" s="178"/>
      <c r="P164" s="179">
        <f>SUM(P165:P168)</f>
        <v>0</v>
      </c>
      <c r="Q164" s="178"/>
      <c r="R164" s="179">
        <f>SUM(R165:R168)</f>
        <v>37.429999999999993</v>
      </c>
      <c r="S164" s="178"/>
      <c r="T164" s="180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4" t="s">
        <v>80</v>
      </c>
      <c r="AT164" s="181" t="s">
        <v>73</v>
      </c>
      <c r="AU164" s="181" t="s">
        <v>80</v>
      </c>
      <c r="AY164" s="174" t="s">
        <v>136</v>
      </c>
      <c r="BK164" s="182">
        <f>SUM(BK165:BK168)</f>
        <v>0</v>
      </c>
    </row>
    <row r="165" s="2" customFormat="1" ht="24.15" customHeight="1">
      <c r="A165" s="34"/>
      <c r="B165" s="185"/>
      <c r="C165" s="186" t="s">
        <v>243</v>
      </c>
      <c r="D165" s="186" t="s">
        <v>138</v>
      </c>
      <c r="E165" s="187" t="s">
        <v>259</v>
      </c>
      <c r="F165" s="188" t="s">
        <v>260</v>
      </c>
      <c r="G165" s="189" t="s">
        <v>180</v>
      </c>
      <c r="H165" s="190">
        <v>1106.3430000000001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40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142</v>
      </c>
      <c r="AT165" s="198" t="s">
        <v>138</v>
      </c>
      <c r="AU165" s="198" t="s">
        <v>84</v>
      </c>
      <c r="AY165" s="15" t="s">
        <v>136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84</v>
      </c>
      <c r="BK165" s="199">
        <f>ROUND(I165*H165,2)</f>
        <v>0</v>
      </c>
      <c r="BL165" s="15" t="s">
        <v>142</v>
      </c>
      <c r="BM165" s="198" t="s">
        <v>414</v>
      </c>
    </row>
    <row r="166" s="2" customFormat="1" ht="24.15" customHeight="1">
      <c r="A166" s="34"/>
      <c r="B166" s="185"/>
      <c r="C166" s="186" t="s">
        <v>248</v>
      </c>
      <c r="D166" s="186" t="s">
        <v>138</v>
      </c>
      <c r="E166" s="187" t="s">
        <v>415</v>
      </c>
      <c r="F166" s="188" t="s">
        <v>416</v>
      </c>
      <c r="G166" s="189" t="s">
        <v>180</v>
      </c>
      <c r="H166" s="190">
        <v>680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40</v>
      </c>
      <c r="O166" s="78"/>
      <c r="P166" s="196">
        <f>O166*H166</f>
        <v>0</v>
      </c>
      <c r="Q166" s="196">
        <v>0.0061799999999999997</v>
      </c>
      <c r="R166" s="196">
        <f>Q166*H166</f>
        <v>4.2023999999999999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142</v>
      </c>
      <c r="AT166" s="198" t="s">
        <v>138</v>
      </c>
      <c r="AU166" s="198" t="s">
        <v>84</v>
      </c>
      <c r="AY166" s="15" t="s">
        <v>136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84</v>
      </c>
      <c r="BK166" s="199">
        <f>ROUND(I166*H166,2)</f>
        <v>0</v>
      </c>
      <c r="BL166" s="15" t="s">
        <v>142</v>
      </c>
      <c r="BM166" s="198" t="s">
        <v>417</v>
      </c>
    </row>
    <row r="167" s="2" customFormat="1" ht="33" customHeight="1">
      <c r="A167" s="34"/>
      <c r="B167" s="185"/>
      <c r="C167" s="186" t="s">
        <v>253</v>
      </c>
      <c r="D167" s="186" t="s">
        <v>138</v>
      </c>
      <c r="E167" s="187" t="s">
        <v>418</v>
      </c>
      <c r="F167" s="188" t="s">
        <v>419</v>
      </c>
      <c r="G167" s="189" t="s">
        <v>256</v>
      </c>
      <c r="H167" s="190">
        <v>440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40</v>
      </c>
      <c r="O167" s="78"/>
      <c r="P167" s="196">
        <f>O167*H167</f>
        <v>0</v>
      </c>
      <c r="Q167" s="196">
        <v>0.075509999999999994</v>
      </c>
      <c r="R167" s="196">
        <f>Q167*H167</f>
        <v>33.224399999999996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142</v>
      </c>
      <c r="AT167" s="198" t="s">
        <v>138</v>
      </c>
      <c r="AU167" s="198" t="s">
        <v>84</v>
      </c>
      <c r="AY167" s="15" t="s">
        <v>136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84</v>
      </c>
      <c r="BK167" s="199">
        <f>ROUND(I167*H167,2)</f>
        <v>0</v>
      </c>
      <c r="BL167" s="15" t="s">
        <v>142</v>
      </c>
      <c r="BM167" s="198" t="s">
        <v>420</v>
      </c>
    </row>
    <row r="168" s="2" customFormat="1" ht="21.75" customHeight="1">
      <c r="A168" s="34"/>
      <c r="B168" s="185"/>
      <c r="C168" s="186" t="s">
        <v>258</v>
      </c>
      <c r="D168" s="186" t="s">
        <v>138</v>
      </c>
      <c r="E168" s="187" t="s">
        <v>421</v>
      </c>
      <c r="F168" s="188" t="s">
        <v>422</v>
      </c>
      <c r="G168" s="189" t="s">
        <v>256</v>
      </c>
      <c r="H168" s="190">
        <v>80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40</v>
      </c>
      <c r="O168" s="78"/>
      <c r="P168" s="196">
        <f>O168*H168</f>
        <v>0</v>
      </c>
      <c r="Q168" s="196">
        <v>4.0000000000000003E-05</v>
      </c>
      <c r="R168" s="196">
        <f>Q168*H168</f>
        <v>0.0032000000000000002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142</v>
      </c>
      <c r="AT168" s="198" t="s">
        <v>138</v>
      </c>
      <c r="AU168" s="198" t="s">
        <v>84</v>
      </c>
      <c r="AY168" s="15" t="s">
        <v>136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84</v>
      </c>
      <c r="BK168" s="199">
        <f>ROUND(I168*H168,2)</f>
        <v>0</v>
      </c>
      <c r="BL168" s="15" t="s">
        <v>142</v>
      </c>
      <c r="BM168" s="198" t="s">
        <v>423</v>
      </c>
    </row>
    <row r="169" s="12" customFormat="1" ht="22.8" customHeight="1">
      <c r="A169" s="12"/>
      <c r="B169" s="173"/>
      <c r="C169" s="12"/>
      <c r="D169" s="174" t="s">
        <v>73</v>
      </c>
      <c r="E169" s="183" t="s">
        <v>424</v>
      </c>
      <c r="F169" s="183" t="s">
        <v>425</v>
      </c>
      <c r="G169" s="12"/>
      <c r="H169" s="12"/>
      <c r="I169" s="176"/>
      <c r="J169" s="184">
        <f>BK169</f>
        <v>0</v>
      </c>
      <c r="K169" s="12"/>
      <c r="L169" s="173"/>
      <c r="M169" s="177"/>
      <c r="N169" s="178"/>
      <c r="O169" s="178"/>
      <c r="P169" s="179">
        <f>P170</f>
        <v>0</v>
      </c>
      <c r="Q169" s="178"/>
      <c r="R169" s="179">
        <f>R170</f>
        <v>0</v>
      </c>
      <c r="S169" s="178"/>
      <c r="T169" s="18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4" t="s">
        <v>80</v>
      </c>
      <c r="AT169" s="181" t="s">
        <v>73</v>
      </c>
      <c r="AU169" s="181" t="s">
        <v>80</v>
      </c>
      <c r="AY169" s="174" t="s">
        <v>136</v>
      </c>
      <c r="BK169" s="182">
        <f>BK170</f>
        <v>0</v>
      </c>
    </row>
    <row r="170" s="2" customFormat="1" ht="24.15" customHeight="1">
      <c r="A170" s="34"/>
      <c r="B170" s="185"/>
      <c r="C170" s="186" t="s">
        <v>266</v>
      </c>
      <c r="D170" s="186" t="s">
        <v>138</v>
      </c>
      <c r="E170" s="187" t="s">
        <v>426</v>
      </c>
      <c r="F170" s="188" t="s">
        <v>427</v>
      </c>
      <c r="G170" s="189" t="s">
        <v>158</v>
      </c>
      <c r="H170" s="190">
        <v>1294.162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40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142</v>
      </c>
      <c r="AT170" s="198" t="s">
        <v>138</v>
      </c>
      <c r="AU170" s="198" t="s">
        <v>84</v>
      </c>
      <c r="AY170" s="15" t="s">
        <v>136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84</v>
      </c>
      <c r="BK170" s="199">
        <f>ROUND(I170*H170,2)</f>
        <v>0</v>
      </c>
      <c r="BL170" s="15" t="s">
        <v>142</v>
      </c>
      <c r="BM170" s="198" t="s">
        <v>428</v>
      </c>
    </row>
    <row r="171" s="12" customFormat="1" ht="25.92" customHeight="1">
      <c r="A171" s="12"/>
      <c r="B171" s="173"/>
      <c r="C171" s="12"/>
      <c r="D171" s="174" t="s">
        <v>73</v>
      </c>
      <c r="E171" s="175" t="s">
        <v>262</v>
      </c>
      <c r="F171" s="175" t="s">
        <v>263</v>
      </c>
      <c r="G171" s="12"/>
      <c r="H171" s="12"/>
      <c r="I171" s="176"/>
      <c r="J171" s="161">
        <f>BK171</f>
        <v>0</v>
      </c>
      <c r="K171" s="12"/>
      <c r="L171" s="173"/>
      <c r="M171" s="177"/>
      <c r="N171" s="178"/>
      <c r="O171" s="178"/>
      <c r="P171" s="179">
        <f>P172+P178+P179+P186+P187+P200+P237+P243</f>
        <v>0</v>
      </c>
      <c r="Q171" s="178"/>
      <c r="R171" s="179">
        <f>R172+R178+R179+R186+R187+R200+R237+R243</f>
        <v>62.010951629999994</v>
      </c>
      <c r="S171" s="178"/>
      <c r="T171" s="180">
        <f>T172+T178+T179+T186+T187+T200+T237+T243</f>
        <v>14.396721200000002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4" t="s">
        <v>84</v>
      </c>
      <c r="AT171" s="181" t="s">
        <v>73</v>
      </c>
      <c r="AU171" s="181" t="s">
        <v>7</v>
      </c>
      <c r="AY171" s="174" t="s">
        <v>136</v>
      </c>
      <c r="BK171" s="182">
        <f>BK172+BK178+BK179+BK186+BK187+BK200+BK237+BK243</f>
        <v>0</v>
      </c>
    </row>
    <row r="172" s="12" customFormat="1" ht="22.8" customHeight="1">
      <c r="A172" s="12"/>
      <c r="B172" s="173"/>
      <c r="C172" s="12"/>
      <c r="D172" s="174" t="s">
        <v>73</v>
      </c>
      <c r="E172" s="183" t="s">
        <v>264</v>
      </c>
      <c r="F172" s="183" t="s">
        <v>265</v>
      </c>
      <c r="G172" s="12"/>
      <c r="H172" s="12"/>
      <c r="I172" s="176"/>
      <c r="J172" s="184">
        <f>BK172</f>
        <v>0</v>
      </c>
      <c r="K172" s="12"/>
      <c r="L172" s="173"/>
      <c r="M172" s="177"/>
      <c r="N172" s="178"/>
      <c r="O172" s="178"/>
      <c r="P172" s="179">
        <f>SUM(P173:P177)</f>
        <v>0</v>
      </c>
      <c r="Q172" s="178"/>
      <c r="R172" s="179">
        <f>SUM(R173:R177)</f>
        <v>5.8719707999999997</v>
      </c>
      <c r="S172" s="178"/>
      <c r="T172" s="180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74" t="s">
        <v>84</v>
      </c>
      <c r="AT172" s="181" t="s">
        <v>73</v>
      </c>
      <c r="AU172" s="181" t="s">
        <v>80</v>
      </c>
      <c r="AY172" s="174" t="s">
        <v>136</v>
      </c>
      <c r="BK172" s="182">
        <f>SUM(BK173:BK177)</f>
        <v>0</v>
      </c>
    </row>
    <row r="173" s="2" customFormat="1" ht="24.15" customHeight="1">
      <c r="A173" s="34"/>
      <c r="B173" s="185"/>
      <c r="C173" s="186" t="s">
        <v>270</v>
      </c>
      <c r="D173" s="186" t="s">
        <v>138</v>
      </c>
      <c r="E173" s="187" t="s">
        <v>267</v>
      </c>
      <c r="F173" s="188" t="s">
        <v>268</v>
      </c>
      <c r="G173" s="189" t="s">
        <v>180</v>
      </c>
      <c r="H173" s="190">
        <v>3844.8000000000002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40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202</v>
      </c>
      <c r="AT173" s="198" t="s">
        <v>138</v>
      </c>
      <c r="AU173" s="198" t="s">
        <v>84</v>
      </c>
      <c r="AY173" s="15" t="s">
        <v>136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84</v>
      </c>
      <c r="BK173" s="199">
        <f>ROUND(I173*H173,2)</f>
        <v>0</v>
      </c>
      <c r="BL173" s="15" t="s">
        <v>202</v>
      </c>
      <c r="BM173" s="198" t="s">
        <v>429</v>
      </c>
    </row>
    <row r="174" s="2" customFormat="1" ht="37.8" customHeight="1">
      <c r="A174" s="34"/>
      <c r="B174" s="185"/>
      <c r="C174" s="186" t="s">
        <v>274</v>
      </c>
      <c r="D174" s="186" t="s">
        <v>138</v>
      </c>
      <c r="E174" s="187" t="s">
        <v>430</v>
      </c>
      <c r="F174" s="188" t="s">
        <v>431</v>
      </c>
      <c r="G174" s="189" t="s">
        <v>180</v>
      </c>
      <c r="H174" s="190">
        <v>1922.4000000000001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40</v>
      </c>
      <c r="O174" s="78"/>
      <c r="P174" s="196">
        <f>O174*H174</f>
        <v>0</v>
      </c>
      <c r="Q174" s="196">
        <v>3.0000000000000001E-05</v>
      </c>
      <c r="R174" s="196">
        <f>Q174*H174</f>
        <v>0.057672000000000001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202</v>
      </c>
      <c r="AT174" s="198" t="s">
        <v>138</v>
      </c>
      <c r="AU174" s="198" t="s">
        <v>84</v>
      </c>
      <c r="AY174" s="15" t="s">
        <v>136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84</v>
      </c>
      <c r="BK174" s="199">
        <f>ROUND(I174*H174,2)</f>
        <v>0</v>
      </c>
      <c r="BL174" s="15" t="s">
        <v>202</v>
      </c>
      <c r="BM174" s="198" t="s">
        <v>432</v>
      </c>
    </row>
    <row r="175" s="2" customFormat="1" ht="44.25" customHeight="1">
      <c r="A175" s="34"/>
      <c r="B175" s="185"/>
      <c r="C175" s="200" t="s">
        <v>278</v>
      </c>
      <c r="D175" s="200" t="s">
        <v>155</v>
      </c>
      <c r="E175" s="201" t="s">
        <v>285</v>
      </c>
      <c r="F175" s="202" t="s">
        <v>286</v>
      </c>
      <c r="G175" s="203" t="s">
        <v>180</v>
      </c>
      <c r="H175" s="204">
        <v>2210.7600000000002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40</v>
      </c>
      <c r="O175" s="78"/>
      <c r="P175" s="196">
        <f>O175*H175</f>
        <v>0</v>
      </c>
      <c r="Q175" s="196">
        <v>0.002</v>
      </c>
      <c r="R175" s="196">
        <f>Q175*H175</f>
        <v>4.4215200000000001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270</v>
      </c>
      <c r="AT175" s="198" t="s">
        <v>155</v>
      </c>
      <c r="AU175" s="198" t="s">
        <v>84</v>
      </c>
      <c r="AY175" s="15" t="s">
        <v>136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84</v>
      </c>
      <c r="BK175" s="199">
        <f>ROUND(I175*H175,2)</f>
        <v>0</v>
      </c>
      <c r="BL175" s="15" t="s">
        <v>202</v>
      </c>
      <c r="BM175" s="198" t="s">
        <v>433</v>
      </c>
    </row>
    <row r="176" s="2" customFormat="1" ht="16.5" customHeight="1">
      <c r="A176" s="34"/>
      <c r="B176" s="185"/>
      <c r="C176" s="200" t="s">
        <v>280</v>
      </c>
      <c r="D176" s="200" t="s">
        <v>155</v>
      </c>
      <c r="E176" s="201" t="s">
        <v>271</v>
      </c>
      <c r="F176" s="202" t="s">
        <v>272</v>
      </c>
      <c r="G176" s="203" t="s">
        <v>180</v>
      </c>
      <c r="H176" s="204">
        <v>4642.5959999999995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40</v>
      </c>
      <c r="O176" s="78"/>
      <c r="P176" s="196">
        <f>O176*H176</f>
        <v>0</v>
      </c>
      <c r="Q176" s="196">
        <v>0.00029999999999999997</v>
      </c>
      <c r="R176" s="196">
        <f>Q176*H176</f>
        <v>1.3927787999999997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270</v>
      </c>
      <c r="AT176" s="198" t="s">
        <v>155</v>
      </c>
      <c r="AU176" s="198" t="s">
        <v>84</v>
      </c>
      <c r="AY176" s="15" t="s">
        <v>136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84</v>
      </c>
      <c r="BK176" s="199">
        <f>ROUND(I176*H176,2)</f>
        <v>0</v>
      </c>
      <c r="BL176" s="15" t="s">
        <v>202</v>
      </c>
      <c r="BM176" s="198" t="s">
        <v>434</v>
      </c>
    </row>
    <row r="177" s="2" customFormat="1" ht="24.15" customHeight="1">
      <c r="A177" s="34"/>
      <c r="B177" s="185"/>
      <c r="C177" s="186" t="s">
        <v>284</v>
      </c>
      <c r="D177" s="186" t="s">
        <v>138</v>
      </c>
      <c r="E177" s="187" t="s">
        <v>435</v>
      </c>
      <c r="F177" s="188" t="s">
        <v>436</v>
      </c>
      <c r="G177" s="189" t="s">
        <v>158</v>
      </c>
      <c r="H177" s="190">
        <v>5.8719999999999999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40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202</v>
      </c>
      <c r="AT177" s="198" t="s">
        <v>138</v>
      </c>
      <c r="AU177" s="198" t="s">
        <v>84</v>
      </c>
      <c r="AY177" s="15" t="s">
        <v>136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84</v>
      </c>
      <c r="BK177" s="199">
        <f>ROUND(I177*H177,2)</f>
        <v>0</v>
      </c>
      <c r="BL177" s="15" t="s">
        <v>202</v>
      </c>
      <c r="BM177" s="198" t="s">
        <v>437</v>
      </c>
    </row>
    <row r="178" s="12" customFormat="1" ht="22.8" customHeight="1">
      <c r="A178" s="12"/>
      <c r="B178" s="173"/>
      <c r="C178" s="12"/>
      <c r="D178" s="174" t="s">
        <v>73</v>
      </c>
      <c r="E178" s="183" t="s">
        <v>438</v>
      </c>
      <c r="F178" s="183" t="s">
        <v>439</v>
      </c>
      <c r="G178" s="12"/>
      <c r="H178" s="12"/>
      <c r="I178" s="176"/>
      <c r="J178" s="184">
        <f>BK178</f>
        <v>0</v>
      </c>
      <c r="K178" s="12"/>
      <c r="L178" s="173"/>
      <c r="M178" s="177"/>
      <c r="N178" s="178"/>
      <c r="O178" s="178"/>
      <c r="P178" s="179">
        <v>0</v>
      </c>
      <c r="Q178" s="178"/>
      <c r="R178" s="179">
        <v>0</v>
      </c>
      <c r="S178" s="178"/>
      <c r="T178" s="180"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74" t="s">
        <v>84</v>
      </c>
      <c r="AT178" s="181" t="s">
        <v>73</v>
      </c>
      <c r="AU178" s="181" t="s">
        <v>80</v>
      </c>
      <c r="AY178" s="174" t="s">
        <v>136</v>
      </c>
      <c r="BK178" s="182">
        <v>0</v>
      </c>
    </row>
    <row r="179" s="12" customFormat="1" ht="22.8" customHeight="1">
      <c r="A179" s="12"/>
      <c r="B179" s="173"/>
      <c r="C179" s="12"/>
      <c r="D179" s="174" t="s">
        <v>73</v>
      </c>
      <c r="E179" s="183" t="s">
        <v>440</v>
      </c>
      <c r="F179" s="183" t="s">
        <v>441</v>
      </c>
      <c r="G179" s="12"/>
      <c r="H179" s="12"/>
      <c r="I179" s="176"/>
      <c r="J179" s="184">
        <f>BK179</f>
        <v>0</v>
      </c>
      <c r="K179" s="12"/>
      <c r="L179" s="173"/>
      <c r="M179" s="177"/>
      <c r="N179" s="178"/>
      <c r="O179" s="178"/>
      <c r="P179" s="179">
        <f>SUM(P180:P185)</f>
        <v>0</v>
      </c>
      <c r="Q179" s="178"/>
      <c r="R179" s="179">
        <f>SUM(R180:R185)</f>
        <v>1.56135845</v>
      </c>
      <c r="S179" s="178"/>
      <c r="T179" s="180">
        <f>SUM(T180:T185)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74" t="s">
        <v>84</v>
      </c>
      <c r="AT179" s="181" t="s">
        <v>73</v>
      </c>
      <c r="AU179" s="181" t="s">
        <v>80</v>
      </c>
      <c r="AY179" s="174" t="s">
        <v>136</v>
      </c>
      <c r="BK179" s="182">
        <f>SUM(BK180:BK185)</f>
        <v>0</v>
      </c>
    </row>
    <row r="180" s="2" customFormat="1" ht="33" customHeight="1">
      <c r="A180" s="34"/>
      <c r="B180" s="185"/>
      <c r="C180" s="186" t="s">
        <v>288</v>
      </c>
      <c r="D180" s="186" t="s">
        <v>138</v>
      </c>
      <c r="E180" s="187" t="s">
        <v>442</v>
      </c>
      <c r="F180" s="188" t="s">
        <v>443</v>
      </c>
      <c r="G180" s="189" t="s">
        <v>256</v>
      </c>
      <c r="H180" s="190">
        <v>306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40</v>
      </c>
      <c r="O180" s="78"/>
      <c r="P180" s="196">
        <f>O180*H180</f>
        <v>0</v>
      </c>
      <c r="Q180" s="196">
        <v>9.0000000000000006E-05</v>
      </c>
      <c r="R180" s="196">
        <f>Q180*H180</f>
        <v>0.027540000000000002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202</v>
      </c>
      <c r="AT180" s="198" t="s">
        <v>138</v>
      </c>
      <c r="AU180" s="198" t="s">
        <v>84</v>
      </c>
      <c r="AY180" s="15" t="s">
        <v>136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84</v>
      </c>
      <c r="BK180" s="199">
        <f>ROUND(I180*H180,2)</f>
        <v>0</v>
      </c>
      <c r="BL180" s="15" t="s">
        <v>202</v>
      </c>
      <c r="BM180" s="198" t="s">
        <v>444</v>
      </c>
    </row>
    <row r="181" s="2" customFormat="1" ht="24.15" customHeight="1">
      <c r="A181" s="34"/>
      <c r="B181" s="185"/>
      <c r="C181" s="186" t="s">
        <v>292</v>
      </c>
      <c r="D181" s="186" t="s">
        <v>138</v>
      </c>
      <c r="E181" s="187" t="s">
        <v>445</v>
      </c>
      <c r="F181" s="188" t="s">
        <v>446</v>
      </c>
      <c r="G181" s="189" t="s">
        <v>180</v>
      </c>
      <c r="H181" s="190">
        <v>15.699999999999999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40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202</v>
      </c>
      <c r="AT181" s="198" t="s">
        <v>138</v>
      </c>
      <c r="AU181" s="198" t="s">
        <v>84</v>
      </c>
      <c r="AY181" s="15" t="s">
        <v>136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84</v>
      </c>
      <c r="BK181" s="199">
        <f>ROUND(I181*H181,2)</f>
        <v>0</v>
      </c>
      <c r="BL181" s="15" t="s">
        <v>202</v>
      </c>
      <c r="BM181" s="198" t="s">
        <v>447</v>
      </c>
    </row>
    <row r="182" s="2" customFormat="1" ht="33" customHeight="1">
      <c r="A182" s="34"/>
      <c r="B182" s="185"/>
      <c r="C182" s="200" t="s">
        <v>296</v>
      </c>
      <c r="D182" s="200" t="s">
        <v>155</v>
      </c>
      <c r="E182" s="201" t="s">
        <v>448</v>
      </c>
      <c r="F182" s="202" t="s">
        <v>449</v>
      </c>
      <c r="G182" s="203" t="s">
        <v>141</v>
      </c>
      <c r="H182" s="204">
        <v>0.86399999999999999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40</v>
      </c>
      <c r="O182" s="78"/>
      <c r="P182" s="196">
        <f>O182*H182</f>
        <v>0</v>
      </c>
      <c r="Q182" s="196">
        <v>0.55000000000000004</v>
      </c>
      <c r="R182" s="196">
        <f>Q182*H182</f>
        <v>0.47520000000000001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270</v>
      </c>
      <c r="AT182" s="198" t="s">
        <v>155</v>
      </c>
      <c r="AU182" s="198" t="s">
        <v>84</v>
      </c>
      <c r="AY182" s="15" t="s">
        <v>136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84</v>
      </c>
      <c r="BK182" s="199">
        <f>ROUND(I182*H182,2)</f>
        <v>0</v>
      </c>
      <c r="BL182" s="15" t="s">
        <v>202</v>
      </c>
      <c r="BM182" s="198" t="s">
        <v>450</v>
      </c>
    </row>
    <row r="183" s="2" customFormat="1" ht="24.15" customHeight="1">
      <c r="A183" s="34"/>
      <c r="B183" s="185"/>
      <c r="C183" s="186" t="s">
        <v>300</v>
      </c>
      <c r="D183" s="186" t="s">
        <v>138</v>
      </c>
      <c r="E183" s="187" t="s">
        <v>451</v>
      </c>
      <c r="F183" s="188" t="s">
        <v>452</v>
      </c>
      <c r="G183" s="189" t="s">
        <v>256</v>
      </c>
      <c r="H183" s="190">
        <v>124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40</v>
      </c>
      <c r="O183" s="78"/>
      <c r="P183" s="196">
        <f>O183*H183</f>
        <v>0</v>
      </c>
      <c r="Q183" s="196">
        <v>0.00025999999999999998</v>
      </c>
      <c r="R183" s="196">
        <f>Q183*H183</f>
        <v>0.032239999999999998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202</v>
      </c>
      <c r="AT183" s="198" t="s">
        <v>138</v>
      </c>
      <c r="AU183" s="198" t="s">
        <v>84</v>
      </c>
      <c r="AY183" s="15" t="s">
        <v>136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84</v>
      </c>
      <c r="BK183" s="199">
        <f>ROUND(I183*H183,2)</f>
        <v>0</v>
      </c>
      <c r="BL183" s="15" t="s">
        <v>202</v>
      </c>
      <c r="BM183" s="198" t="s">
        <v>453</v>
      </c>
    </row>
    <row r="184" s="2" customFormat="1" ht="33" customHeight="1">
      <c r="A184" s="34"/>
      <c r="B184" s="185"/>
      <c r="C184" s="200" t="s">
        <v>306</v>
      </c>
      <c r="D184" s="200" t="s">
        <v>155</v>
      </c>
      <c r="E184" s="201" t="s">
        <v>454</v>
      </c>
      <c r="F184" s="202" t="s">
        <v>455</v>
      </c>
      <c r="G184" s="203" t="s">
        <v>141</v>
      </c>
      <c r="H184" s="204">
        <v>1.9650000000000001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40</v>
      </c>
      <c r="O184" s="78"/>
      <c r="P184" s="196">
        <f>O184*H184</f>
        <v>0</v>
      </c>
      <c r="Q184" s="196">
        <v>0.5</v>
      </c>
      <c r="R184" s="196">
        <f>Q184*H184</f>
        <v>0.98250000000000004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270</v>
      </c>
      <c r="AT184" s="198" t="s">
        <v>155</v>
      </c>
      <c r="AU184" s="198" t="s">
        <v>84</v>
      </c>
      <c r="AY184" s="15" t="s">
        <v>136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84</v>
      </c>
      <c r="BK184" s="199">
        <f>ROUND(I184*H184,2)</f>
        <v>0</v>
      </c>
      <c r="BL184" s="15" t="s">
        <v>202</v>
      </c>
      <c r="BM184" s="198" t="s">
        <v>456</v>
      </c>
    </row>
    <row r="185" s="2" customFormat="1" ht="44.25" customHeight="1">
      <c r="A185" s="34"/>
      <c r="B185" s="185"/>
      <c r="C185" s="186" t="s">
        <v>457</v>
      </c>
      <c r="D185" s="186" t="s">
        <v>138</v>
      </c>
      <c r="E185" s="187" t="s">
        <v>458</v>
      </c>
      <c r="F185" s="188" t="s">
        <v>459</v>
      </c>
      <c r="G185" s="189" t="s">
        <v>141</v>
      </c>
      <c r="H185" s="190">
        <v>1.9650000000000001</v>
      </c>
      <c r="I185" s="191"/>
      <c r="J185" s="192">
        <f>ROUND(I185*H185,2)</f>
        <v>0</v>
      </c>
      <c r="K185" s="193"/>
      <c r="L185" s="35"/>
      <c r="M185" s="194" t="s">
        <v>1</v>
      </c>
      <c r="N185" s="195" t="s">
        <v>40</v>
      </c>
      <c r="O185" s="78"/>
      <c r="P185" s="196">
        <f>O185*H185</f>
        <v>0</v>
      </c>
      <c r="Q185" s="196">
        <v>0.022329999999999999</v>
      </c>
      <c r="R185" s="196">
        <f>Q185*H185</f>
        <v>0.043878449999999999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202</v>
      </c>
      <c r="AT185" s="198" t="s">
        <v>138</v>
      </c>
      <c r="AU185" s="198" t="s">
        <v>84</v>
      </c>
      <c r="AY185" s="15" t="s">
        <v>136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84</v>
      </c>
      <c r="BK185" s="199">
        <f>ROUND(I185*H185,2)</f>
        <v>0</v>
      </c>
      <c r="BL185" s="15" t="s">
        <v>202</v>
      </c>
      <c r="BM185" s="198" t="s">
        <v>460</v>
      </c>
    </row>
    <row r="186" s="12" customFormat="1" ht="22.8" customHeight="1">
      <c r="A186" s="12"/>
      <c r="B186" s="173"/>
      <c r="C186" s="12"/>
      <c r="D186" s="174" t="s">
        <v>73</v>
      </c>
      <c r="E186" s="183" t="s">
        <v>461</v>
      </c>
      <c r="F186" s="183" t="s">
        <v>462</v>
      </c>
      <c r="G186" s="12"/>
      <c r="H186" s="12"/>
      <c r="I186" s="176"/>
      <c r="J186" s="184">
        <f>BK186</f>
        <v>0</v>
      </c>
      <c r="K186" s="12"/>
      <c r="L186" s="173"/>
      <c r="M186" s="177"/>
      <c r="N186" s="178"/>
      <c r="O186" s="178"/>
      <c r="P186" s="179">
        <v>0</v>
      </c>
      <c r="Q186" s="178"/>
      <c r="R186" s="179">
        <v>0</v>
      </c>
      <c r="S186" s="178"/>
      <c r="T186" s="180"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74" t="s">
        <v>84</v>
      </c>
      <c r="AT186" s="181" t="s">
        <v>73</v>
      </c>
      <c r="AU186" s="181" t="s">
        <v>80</v>
      </c>
      <c r="AY186" s="174" t="s">
        <v>136</v>
      </c>
      <c r="BK186" s="182">
        <v>0</v>
      </c>
    </row>
    <row r="187" s="12" customFormat="1" ht="22.8" customHeight="1">
      <c r="A187" s="12"/>
      <c r="B187" s="173"/>
      <c r="C187" s="12"/>
      <c r="D187" s="174" t="s">
        <v>73</v>
      </c>
      <c r="E187" s="183" t="s">
        <v>463</v>
      </c>
      <c r="F187" s="183" t="s">
        <v>464</v>
      </c>
      <c r="G187" s="12"/>
      <c r="H187" s="12"/>
      <c r="I187" s="176"/>
      <c r="J187" s="184">
        <f>BK187</f>
        <v>0</v>
      </c>
      <c r="K187" s="12"/>
      <c r="L187" s="173"/>
      <c r="M187" s="177"/>
      <c r="N187" s="178"/>
      <c r="O187" s="178"/>
      <c r="P187" s="179">
        <f>SUM(P188:P199)</f>
        <v>0</v>
      </c>
      <c r="Q187" s="178"/>
      <c r="R187" s="179">
        <f>SUM(R188:R199)</f>
        <v>5.2743499199999988</v>
      </c>
      <c r="S187" s="178"/>
      <c r="T187" s="180">
        <f>SUM(T188:T199)</f>
        <v>14.196721200000003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74" t="s">
        <v>84</v>
      </c>
      <c r="AT187" s="181" t="s">
        <v>73</v>
      </c>
      <c r="AU187" s="181" t="s">
        <v>80</v>
      </c>
      <c r="AY187" s="174" t="s">
        <v>136</v>
      </c>
      <c r="BK187" s="182">
        <f>SUM(BK188:BK199)</f>
        <v>0</v>
      </c>
    </row>
    <row r="188" s="2" customFormat="1" ht="24.15" customHeight="1">
      <c r="A188" s="34"/>
      <c r="B188" s="185"/>
      <c r="C188" s="186" t="s">
        <v>465</v>
      </c>
      <c r="D188" s="186" t="s">
        <v>138</v>
      </c>
      <c r="E188" s="187" t="s">
        <v>466</v>
      </c>
      <c r="F188" s="188" t="s">
        <v>467</v>
      </c>
      <c r="G188" s="189" t="s">
        <v>256</v>
      </c>
      <c r="H188" s="190">
        <v>43</v>
      </c>
      <c r="I188" s="191"/>
      <c r="J188" s="192">
        <f>ROUND(I188*H188,2)</f>
        <v>0</v>
      </c>
      <c r="K188" s="193"/>
      <c r="L188" s="35"/>
      <c r="M188" s="194" t="s">
        <v>1</v>
      </c>
      <c r="N188" s="195" t="s">
        <v>40</v>
      </c>
      <c r="O188" s="78"/>
      <c r="P188" s="196">
        <f>O188*H188</f>
        <v>0</v>
      </c>
      <c r="Q188" s="196">
        <v>0.0068700000000000002</v>
      </c>
      <c r="R188" s="196">
        <f>Q188*H188</f>
        <v>0.29541000000000001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202</v>
      </c>
      <c r="AT188" s="198" t="s">
        <v>138</v>
      </c>
      <c r="AU188" s="198" t="s">
        <v>84</v>
      </c>
      <c r="AY188" s="15" t="s">
        <v>136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84</v>
      </c>
      <c r="BK188" s="199">
        <f>ROUND(I188*H188,2)</f>
        <v>0</v>
      </c>
      <c r="BL188" s="15" t="s">
        <v>202</v>
      </c>
      <c r="BM188" s="198" t="s">
        <v>468</v>
      </c>
    </row>
    <row r="189" s="2" customFormat="1" ht="24.15" customHeight="1">
      <c r="A189" s="34"/>
      <c r="B189" s="185"/>
      <c r="C189" s="186" t="s">
        <v>469</v>
      </c>
      <c r="D189" s="186" t="s">
        <v>138</v>
      </c>
      <c r="E189" s="187" t="s">
        <v>470</v>
      </c>
      <c r="F189" s="188" t="s">
        <v>471</v>
      </c>
      <c r="G189" s="189" t="s">
        <v>256</v>
      </c>
      <c r="H189" s="190">
        <v>24</v>
      </c>
      <c r="I189" s="191"/>
      <c r="J189" s="192">
        <f>ROUND(I189*H189,2)</f>
        <v>0</v>
      </c>
      <c r="K189" s="193"/>
      <c r="L189" s="35"/>
      <c r="M189" s="194" t="s">
        <v>1</v>
      </c>
      <c r="N189" s="195" t="s">
        <v>40</v>
      </c>
      <c r="O189" s="78"/>
      <c r="P189" s="196">
        <f>O189*H189</f>
        <v>0</v>
      </c>
      <c r="Q189" s="196">
        <v>0.00076999999999999996</v>
      </c>
      <c r="R189" s="196">
        <f>Q189*H189</f>
        <v>0.01848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202</v>
      </c>
      <c r="AT189" s="198" t="s">
        <v>138</v>
      </c>
      <c r="AU189" s="198" t="s">
        <v>84</v>
      </c>
      <c r="AY189" s="15" t="s">
        <v>136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84</v>
      </c>
      <c r="BK189" s="199">
        <f>ROUND(I189*H189,2)</f>
        <v>0</v>
      </c>
      <c r="BL189" s="15" t="s">
        <v>202</v>
      </c>
      <c r="BM189" s="198" t="s">
        <v>472</v>
      </c>
    </row>
    <row r="190" s="2" customFormat="1" ht="21.75" customHeight="1">
      <c r="A190" s="34"/>
      <c r="B190" s="185"/>
      <c r="C190" s="186" t="s">
        <v>473</v>
      </c>
      <c r="D190" s="186" t="s">
        <v>138</v>
      </c>
      <c r="E190" s="187" t="s">
        <v>474</v>
      </c>
      <c r="F190" s="188" t="s">
        <v>475</v>
      </c>
      <c r="G190" s="189" t="s">
        <v>180</v>
      </c>
      <c r="H190" s="190">
        <v>1259.5419999999999</v>
      </c>
      <c r="I190" s="191"/>
      <c r="J190" s="192">
        <f>ROUND(I190*H190,2)</f>
        <v>0</v>
      </c>
      <c r="K190" s="193"/>
      <c r="L190" s="35"/>
      <c r="M190" s="194" t="s">
        <v>1</v>
      </c>
      <c r="N190" s="195" t="s">
        <v>40</v>
      </c>
      <c r="O190" s="78"/>
      <c r="P190" s="196">
        <f>O190*H190</f>
        <v>0</v>
      </c>
      <c r="Q190" s="196">
        <v>0.00016000000000000001</v>
      </c>
      <c r="R190" s="196">
        <f>Q190*H190</f>
        <v>0.20152671999999999</v>
      </c>
      <c r="S190" s="196">
        <v>0</v>
      </c>
      <c r="T190" s="197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8" t="s">
        <v>202</v>
      </c>
      <c r="AT190" s="198" t="s">
        <v>138</v>
      </c>
      <c r="AU190" s="198" t="s">
        <v>84</v>
      </c>
      <c r="AY190" s="15" t="s">
        <v>136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84</v>
      </c>
      <c r="BK190" s="199">
        <f>ROUND(I190*H190,2)</f>
        <v>0</v>
      </c>
      <c r="BL190" s="15" t="s">
        <v>202</v>
      </c>
      <c r="BM190" s="198" t="s">
        <v>476</v>
      </c>
    </row>
    <row r="191" s="2" customFormat="1" ht="33" customHeight="1">
      <c r="A191" s="34"/>
      <c r="B191" s="185"/>
      <c r="C191" s="186" t="s">
        <v>477</v>
      </c>
      <c r="D191" s="186" t="s">
        <v>138</v>
      </c>
      <c r="E191" s="187" t="s">
        <v>478</v>
      </c>
      <c r="F191" s="188" t="s">
        <v>479</v>
      </c>
      <c r="G191" s="189" t="s">
        <v>180</v>
      </c>
      <c r="H191" s="190">
        <v>593.87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40</v>
      </c>
      <c r="O191" s="78"/>
      <c r="P191" s="196">
        <f>O191*H191</f>
        <v>0</v>
      </c>
      <c r="Q191" s="196">
        <v>0.0073600000000000002</v>
      </c>
      <c r="R191" s="196">
        <f>Q191*H191</f>
        <v>4.3708831999999997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202</v>
      </c>
      <c r="AT191" s="198" t="s">
        <v>138</v>
      </c>
      <c r="AU191" s="198" t="s">
        <v>84</v>
      </c>
      <c r="AY191" s="15" t="s">
        <v>136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84</v>
      </c>
      <c r="BK191" s="199">
        <f>ROUND(I191*H191,2)</f>
        <v>0</v>
      </c>
      <c r="BL191" s="15" t="s">
        <v>202</v>
      </c>
      <c r="BM191" s="198" t="s">
        <v>480</v>
      </c>
    </row>
    <row r="192" s="2" customFormat="1" ht="24.15" customHeight="1">
      <c r="A192" s="34"/>
      <c r="B192" s="185"/>
      <c r="C192" s="186" t="s">
        <v>481</v>
      </c>
      <c r="D192" s="186" t="s">
        <v>138</v>
      </c>
      <c r="E192" s="187" t="s">
        <v>482</v>
      </c>
      <c r="F192" s="188" t="s">
        <v>483</v>
      </c>
      <c r="G192" s="189" t="s">
        <v>180</v>
      </c>
      <c r="H192" s="190">
        <v>1853.4100000000001</v>
      </c>
      <c r="I192" s="191"/>
      <c r="J192" s="192">
        <f>ROUND(I192*H192,2)</f>
        <v>0</v>
      </c>
      <c r="K192" s="193"/>
      <c r="L192" s="35"/>
      <c r="M192" s="194" t="s">
        <v>1</v>
      </c>
      <c r="N192" s="195" t="s">
        <v>40</v>
      </c>
      <c r="O192" s="78"/>
      <c r="P192" s="196">
        <f>O192*H192</f>
        <v>0</v>
      </c>
      <c r="Q192" s="196">
        <v>0</v>
      </c>
      <c r="R192" s="196">
        <f>Q192*H192</f>
        <v>0</v>
      </c>
      <c r="S192" s="196">
        <v>0.0073200000000000001</v>
      </c>
      <c r="T192" s="197">
        <f>S192*H192</f>
        <v>13.566961200000002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8" t="s">
        <v>202</v>
      </c>
      <c r="AT192" s="198" t="s">
        <v>138</v>
      </c>
      <c r="AU192" s="198" t="s">
        <v>84</v>
      </c>
      <c r="AY192" s="15" t="s">
        <v>136</v>
      </c>
      <c r="BE192" s="199">
        <f>IF(N192="základná",J192,0)</f>
        <v>0</v>
      </c>
      <c r="BF192" s="199">
        <f>IF(N192="znížená",J192,0)</f>
        <v>0</v>
      </c>
      <c r="BG192" s="199">
        <f>IF(N192="zákl. prenesená",J192,0)</f>
        <v>0</v>
      </c>
      <c r="BH192" s="199">
        <f>IF(N192="zníž. prenesená",J192,0)</f>
        <v>0</v>
      </c>
      <c r="BI192" s="199">
        <f>IF(N192="nulová",J192,0)</f>
        <v>0</v>
      </c>
      <c r="BJ192" s="15" t="s">
        <v>84</v>
      </c>
      <c r="BK192" s="199">
        <f>ROUND(I192*H192,2)</f>
        <v>0</v>
      </c>
      <c r="BL192" s="15" t="s">
        <v>202</v>
      </c>
      <c r="BM192" s="198" t="s">
        <v>484</v>
      </c>
    </row>
    <row r="193" s="2" customFormat="1" ht="24.15" customHeight="1">
      <c r="A193" s="34"/>
      <c r="B193" s="185"/>
      <c r="C193" s="186" t="s">
        <v>485</v>
      </c>
      <c r="D193" s="186" t="s">
        <v>138</v>
      </c>
      <c r="E193" s="187" t="s">
        <v>486</v>
      </c>
      <c r="F193" s="188" t="s">
        <v>487</v>
      </c>
      <c r="G193" s="189" t="s">
        <v>256</v>
      </c>
      <c r="H193" s="190">
        <v>141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40</v>
      </c>
      <c r="O193" s="78"/>
      <c r="P193" s="196">
        <f>O193*H193</f>
        <v>0</v>
      </c>
      <c r="Q193" s="196">
        <v>0.00215</v>
      </c>
      <c r="R193" s="196">
        <f>Q193*H193</f>
        <v>0.30314999999999998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202</v>
      </c>
      <c r="AT193" s="198" t="s">
        <v>138</v>
      </c>
      <c r="AU193" s="198" t="s">
        <v>84</v>
      </c>
      <c r="AY193" s="15" t="s">
        <v>136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84</v>
      </c>
      <c r="BK193" s="199">
        <f>ROUND(I193*H193,2)</f>
        <v>0</v>
      </c>
      <c r="BL193" s="15" t="s">
        <v>202</v>
      </c>
      <c r="BM193" s="198" t="s">
        <v>488</v>
      </c>
    </row>
    <row r="194" s="2" customFormat="1" ht="33" customHeight="1">
      <c r="A194" s="34"/>
      <c r="B194" s="185"/>
      <c r="C194" s="186" t="s">
        <v>489</v>
      </c>
      <c r="D194" s="186" t="s">
        <v>138</v>
      </c>
      <c r="E194" s="187" t="s">
        <v>490</v>
      </c>
      <c r="F194" s="188" t="s">
        <v>491</v>
      </c>
      <c r="G194" s="189" t="s">
        <v>409</v>
      </c>
      <c r="H194" s="190">
        <v>10</v>
      </c>
      <c r="I194" s="191"/>
      <c r="J194" s="192">
        <f>ROUND(I194*H194,2)</f>
        <v>0</v>
      </c>
      <c r="K194" s="193"/>
      <c r="L194" s="35"/>
      <c r="M194" s="194" t="s">
        <v>1</v>
      </c>
      <c r="N194" s="195" t="s">
        <v>40</v>
      </c>
      <c r="O194" s="78"/>
      <c r="P194" s="196">
        <f>O194*H194</f>
        <v>0</v>
      </c>
      <c r="Q194" s="196">
        <v>0.00158</v>
      </c>
      <c r="R194" s="196">
        <f>Q194*H194</f>
        <v>0.015800000000000002</v>
      </c>
      <c r="S194" s="196">
        <v>0</v>
      </c>
      <c r="T194" s="197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8" t="s">
        <v>202</v>
      </c>
      <c r="AT194" s="198" t="s">
        <v>138</v>
      </c>
      <c r="AU194" s="198" t="s">
        <v>84</v>
      </c>
      <c r="AY194" s="15" t="s">
        <v>136</v>
      </c>
      <c r="BE194" s="199">
        <f>IF(N194="základná",J194,0)</f>
        <v>0</v>
      </c>
      <c r="BF194" s="199">
        <f>IF(N194="znížená",J194,0)</f>
        <v>0</v>
      </c>
      <c r="BG194" s="199">
        <f>IF(N194="zákl. prenesená",J194,0)</f>
        <v>0</v>
      </c>
      <c r="BH194" s="199">
        <f>IF(N194="zníž. prenesená",J194,0)</f>
        <v>0</v>
      </c>
      <c r="BI194" s="199">
        <f>IF(N194="nulová",J194,0)</f>
        <v>0</v>
      </c>
      <c r="BJ194" s="15" t="s">
        <v>84</v>
      </c>
      <c r="BK194" s="199">
        <f>ROUND(I194*H194,2)</f>
        <v>0</v>
      </c>
      <c r="BL194" s="15" t="s">
        <v>202</v>
      </c>
      <c r="BM194" s="198" t="s">
        <v>492</v>
      </c>
    </row>
    <row r="195" s="2" customFormat="1" ht="16.5" customHeight="1">
      <c r="A195" s="34"/>
      <c r="B195" s="185"/>
      <c r="C195" s="186" t="s">
        <v>493</v>
      </c>
      <c r="D195" s="186" t="s">
        <v>138</v>
      </c>
      <c r="E195" s="187" t="s">
        <v>494</v>
      </c>
      <c r="F195" s="188" t="s">
        <v>495</v>
      </c>
      <c r="G195" s="189" t="s">
        <v>409</v>
      </c>
      <c r="H195" s="190">
        <v>1968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40</v>
      </c>
      <c r="O195" s="78"/>
      <c r="P195" s="196">
        <f>O195*H195</f>
        <v>0</v>
      </c>
      <c r="Q195" s="196">
        <v>0</v>
      </c>
      <c r="R195" s="196">
        <f>Q195*H195</f>
        <v>0</v>
      </c>
      <c r="S195" s="196">
        <v>0.00032000000000000003</v>
      </c>
      <c r="T195" s="197">
        <f>S195*H195</f>
        <v>0.6297600000000001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202</v>
      </c>
      <c r="AT195" s="198" t="s">
        <v>138</v>
      </c>
      <c r="AU195" s="198" t="s">
        <v>84</v>
      </c>
      <c r="AY195" s="15" t="s">
        <v>136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84</v>
      </c>
      <c r="BK195" s="199">
        <f>ROUND(I195*H195,2)</f>
        <v>0</v>
      </c>
      <c r="BL195" s="15" t="s">
        <v>202</v>
      </c>
      <c r="BM195" s="198" t="s">
        <v>496</v>
      </c>
    </row>
    <row r="196" s="2" customFormat="1" ht="33" customHeight="1">
      <c r="A196" s="34"/>
      <c r="B196" s="185"/>
      <c r="C196" s="186" t="s">
        <v>497</v>
      </c>
      <c r="D196" s="186" t="s">
        <v>138</v>
      </c>
      <c r="E196" s="187" t="s">
        <v>498</v>
      </c>
      <c r="F196" s="188" t="s">
        <v>499</v>
      </c>
      <c r="G196" s="189" t="s">
        <v>409</v>
      </c>
      <c r="H196" s="190">
        <v>20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40</v>
      </c>
      <c r="O196" s="78"/>
      <c r="P196" s="196">
        <f>O196*H196</f>
        <v>0</v>
      </c>
      <c r="Q196" s="196">
        <v>0.00010000000000000001</v>
      </c>
      <c r="R196" s="196">
        <f>Q196*H196</f>
        <v>0.002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202</v>
      </c>
      <c r="AT196" s="198" t="s">
        <v>138</v>
      </c>
      <c r="AU196" s="198" t="s">
        <v>84</v>
      </c>
      <c r="AY196" s="15" t="s">
        <v>136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84</v>
      </c>
      <c r="BK196" s="199">
        <f>ROUND(I196*H196,2)</f>
        <v>0</v>
      </c>
      <c r="BL196" s="15" t="s">
        <v>202</v>
      </c>
      <c r="BM196" s="198" t="s">
        <v>500</v>
      </c>
    </row>
    <row r="197" s="2" customFormat="1" ht="21.75" customHeight="1">
      <c r="A197" s="34"/>
      <c r="B197" s="185"/>
      <c r="C197" s="200" t="s">
        <v>501</v>
      </c>
      <c r="D197" s="200" t="s">
        <v>155</v>
      </c>
      <c r="E197" s="201" t="s">
        <v>502</v>
      </c>
      <c r="F197" s="202" t="s">
        <v>503</v>
      </c>
      <c r="G197" s="203" t="s">
        <v>409</v>
      </c>
      <c r="H197" s="204">
        <v>20</v>
      </c>
      <c r="I197" s="205"/>
      <c r="J197" s="206">
        <f>ROUND(I197*H197,2)</f>
        <v>0</v>
      </c>
      <c r="K197" s="207"/>
      <c r="L197" s="208"/>
      <c r="M197" s="209" t="s">
        <v>1</v>
      </c>
      <c r="N197" s="210" t="s">
        <v>40</v>
      </c>
      <c r="O197" s="78"/>
      <c r="P197" s="196">
        <f>O197*H197</f>
        <v>0</v>
      </c>
      <c r="Q197" s="196">
        <v>0.00025000000000000001</v>
      </c>
      <c r="R197" s="196">
        <f>Q197*H197</f>
        <v>0.0050000000000000001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270</v>
      </c>
      <c r="AT197" s="198" t="s">
        <v>155</v>
      </c>
      <c r="AU197" s="198" t="s">
        <v>84</v>
      </c>
      <c r="AY197" s="15" t="s">
        <v>136</v>
      </c>
      <c r="BE197" s="199">
        <f>IF(N197="základná",J197,0)</f>
        <v>0</v>
      </c>
      <c r="BF197" s="199">
        <f>IF(N197="znížená",J197,0)</f>
        <v>0</v>
      </c>
      <c r="BG197" s="199">
        <f>IF(N197="zákl. prenesená",J197,0)</f>
        <v>0</v>
      </c>
      <c r="BH197" s="199">
        <f>IF(N197="zníž. prenesená",J197,0)</f>
        <v>0</v>
      </c>
      <c r="BI197" s="199">
        <f>IF(N197="nulová",J197,0)</f>
        <v>0</v>
      </c>
      <c r="BJ197" s="15" t="s">
        <v>84</v>
      </c>
      <c r="BK197" s="199">
        <f>ROUND(I197*H197,2)</f>
        <v>0</v>
      </c>
      <c r="BL197" s="15" t="s">
        <v>202</v>
      </c>
      <c r="BM197" s="198" t="s">
        <v>504</v>
      </c>
    </row>
    <row r="198" s="2" customFormat="1" ht="24.15" customHeight="1">
      <c r="A198" s="34"/>
      <c r="B198" s="185"/>
      <c r="C198" s="186" t="s">
        <v>505</v>
      </c>
      <c r="D198" s="186" t="s">
        <v>138</v>
      </c>
      <c r="E198" s="187" t="s">
        <v>506</v>
      </c>
      <c r="F198" s="188" t="s">
        <v>507</v>
      </c>
      <c r="G198" s="189" t="s">
        <v>256</v>
      </c>
      <c r="H198" s="190">
        <v>30</v>
      </c>
      <c r="I198" s="191"/>
      <c r="J198" s="192">
        <f>ROUND(I198*H198,2)</f>
        <v>0</v>
      </c>
      <c r="K198" s="193"/>
      <c r="L198" s="35"/>
      <c r="M198" s="194" t="s">
        <v>1</v>
      </c>
      <c r="N198" s="195" t="s">
        <v>40</v>
      </c>
      <c r="O198" s="78"/>
      <c r="P198" s="196">
        <f>O198*H198</f>
        <v>0</v>
      </c>
      <c r="Q198" s="196">
        <v>0.0020699999999999998</v>
      </c>
      <c r="R198" s="196">
        <f>Q198*H198</f>
        <v>0.062099999999999995</v>
      </c>
      <c r="S198" s="196">
        <v>0</v>
      </c>
      <c r="T198" s="197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8" t="s">
        <v>202</v>
      </c>
      <c r="AT198" s="198" t="s">
        <v>138</v>
      </c>
      <c r="AU198" s="198" t="s">
        <v>84</v>
      </c>
      <c r="AY198" s="15" t="s">
        <v>136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84</v>
      </c>
      <c r="BK198" s="199">
        <f>ROUND(I198*H198,2)</f>
        <v>0</v>
      </c>
      <c r="BL198" s="15" t="s">
        <v>202</v>
      </c>
      <c r="BM198" s="198" t="s">
        <v>508</v>
      </c>
    </row>
    <row r="199" s="2" customFormat="1" ht="24.15" customHeight="1">
      <c r="A199" s="34"/>
      <c r="B199" s="185"/>
      <c r="C199" s="186" t="s">
        <v>509</v>
      </c>
      <c r="D199" s="186" t="s">
        <v>138</v>
      </c>
      <c r="E199" s="187" t="s">
        <v>510</v>
      </c>
      <c r="F199" s="188" t="s">
        <v>511</v>
      </c>
      <c r="G199" s="189" t="s">
        <v>158</v>
      </c>
      <c r="H199" s="190">
        <v>5.274</v>
      </c>
      <c r="I199" s="191"/>
      <c r="J199" s="192">
        <f>ROUND(I199*H199,2)</f>
        <v>0</v>
      </c>
      <c r="K199" s="193"/>
      <c r="L199" s="35"/>
      <c r="M199" s="194" t="s">
        <v>1</v>
      </c>
      <c r="N199" s="195" t="s">
        <v>40</v>
      </c>
      <c r="O199" s="78"/>
      <c r="P199" s="196">
        <f>O199*H199</f>
        <v>0</v>
      </c>
      <c r="Q199" s="196">
        <v>0</v>
      </c>
      <c r="R199" s="196">
        <f>Q199*H199</f>
        <v>0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202</v>
      </c>
      <c r="AT199" s="198" t="s">
        <v>138</v>
      </c>
      <c r="AU199" s="198" t="s">
        <v>84</v>
      </c>
      <c r="AY199" s="15" t="s">
        <v>136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84</v>
      </c>
      <c r="BK199" s="199">
        <f>ROUND(I199*H199,2)</f>
        <v>0</v>
      </c>
      <c r="BL199" s="15" t="s">
        <v>202</v>
      </c>
      <c r="BM199" s="198" t="s">
        <v>512</v>
      </c>
    </row>
    <row r="200" s="12" customFormat="1" ht="22.8" customHeight="1">
      <c r="A200" s="12"/>
      <c r="B200" s="173"/>
      <c r="C200" s="12"/>
      <c r="D200" s="174" t="s">
        <v>73</v>
      </c>
      <c r="E200" s="183" t="s">
        <v>304</v>
      </c>
      <c r="F200" s="183" t="s">
        <v>513</v>
      </c>
      <c r="G200" s="12"/>
      <c r="H200" s="12"/>
      <c r="I200" s="176"/>
      <c r="J200" s="184">
        <f>BK200</f>
        <v>0</v>
      </c>
      <c r="K200" s="12"/>
      <c r="L200" s="173"/>
      <c r="M200" s="177"/>
      <c r="N200" s="178"/>
      <c r="O200" s="178"/>
      <c r="P200" s="179">
        <f>SUM(P201:P236)</f>
        <v>0</v>
      </c>
      <c r="Q200" s="178"/>
      <c r="R200" s="179">
        <f>SUM(R201:R236)</f>
        <v>46.646157859999995</v>
      </c>
      <c r="S200" s="178"/>
      <c r="T200" s="180">
        <f>SUM(T201:T236)</f>
        <v>0.20000000000000001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74" t="s">
        <v>84</v>
      </c>
      <c r="AT200" s="181" t="s">
        <v>73</v>
      </c>
      <c r="AU200" s="181" t="s">
        <v>80</v>
      </c>
      <c r="AY200" s="174" t="s">
        <v>136</v>
      </c>
      <c r="BK200" s="182">
        <f>SUM(BK201:BK236)</f>
        <v>0</v>
      </c>
    </row>
    <row r="201" s="2" customFormat="1" ht="33" customHeight="1">
      <c r="A201" s="34"/>
      <c r="B201" s="185"/>
      <c r="C201" s="186" t="s">
        <v>514</v>
      </c>
      <c r="D201" s="186" t="s">
        <v>138</v>
      </c>
      <c r="E201" s="187" t="s">
        <v>515</v>
      </c>
      <c r="F201" s="188" t="s">
        <v>516</v>
      </c>
      <c r="G201" s="189" t="s">
        <v>256</v>
      </c>
      <c r="H201" s="190">
        <v>61.840000000000003</v>
      </c>
      <c r="I201" s="191"/>
      <c r="J201" s="192">
        <f>ROUND(I201*H201,2)</f>
        <v>0</v>
      </c>
      <c r="K201" s="193"/>
      <c r="L201" s="35"/>
      <c r="M201" s="194" t="s">
        <v>1</v>
      </c>
      <c r="N201" s="195" t="s">
        <v>40</v>
      </c>
      <c r="O201" s="78"/>
      <c r="P201" s="196">
        <f>O201*H201</f>
        <v>0</v>
      </c>
      <c r="Q201" s="196">
        <v>0.0011900000000000001</v>
      </c>
      <c r="R201" s="196">
        <f>Q201*H201</f>
        <v>0.073589600000000005</v>
      </c>
      <c r="S201" s="196">
        <v>0</v>
      </c>
      <c r="T201" s="197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8" t="s">
        <v>202</v>
      </c>
      <c r="AT201" s="198" t="s">
        <v>138</v>
      </c>
      <c r="AU201" s="198" t="s">
        <v>84</v>
      </c>
      <c r="AY201" s="15" t="s">
        <v>136</v>
      </c>
      <c r="BE201" s="199">
        <f>IF(N201="základná",J201,0)</f>
        <v>0</v>
      </c>
      <c r="BF201" s="199">
        <f>IF(N201="znížená",J201,0)</f>
        <v>0</v>
      </c>
      <c r="BG201" s="199">
        <f>IF(N201="zákl. prenesená",J201,0)</f>
        <v>0</v>
      </c>
      <c r="BH201" s="199">
        <f>IF(N201="zníž. prenesená",J201,0)</f>
        <v>0</v>
      </c>
      <c r="BI201" s="199">
        <f>IF(N201="nulová",J201,0)</f>
        <v>0</v>
      </c>
      <c r="BJ201" s="15" t="s">
        <v>84</v>
      </c>
      <c r="BK201" s="199">
        <f>ROUND(I201*H201,2)</f>
        <v>0</v>
      </c>
      <c r="BL201" s="15" t="s">
        <v>202</v>
      </c>
      <c r="BM201" s="198" t="s">
        <v>517</v>
      </c>
    </row>
    <row r="202" s="2" customFormat="1" ht="24.15" customHeight="1">
      <c r="A202" s="34"/>
      <c r="B202" s="185"/>
      <c r="C202" s="200" t="s">
        <v>518</v>
      </c>
      <c r="D202" s="200" t="s">
        <v>155</v>
      </c>
      <c r="E202" s="201" t="s">
        <v>519</v>
      </c>
      <c r="F202" s="202" t="s">
        <v>520</v>
      </c>
      <c r="G202" s="203" t="s">
        <v>256</v>
      </c>
      <c r="H202" s="204">
        <v>61.840000000000003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40</v>
      </c>
      <c r="O202" s="78"/>
      <c r="P202" s="196">
        <f>O202*H202</f>
        <v>0</v>
      </c>
      <c r="Q202" s="196">
        <v>0.042000000000000003</v>
      </c>
      <c r="R202" s="196">
        <f>Q202*H202</f>
        <v>2.5972800000000005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270</v>
      </c>
      <c r="AT202" s="198" t="s">
        <v>155</v>
      </c>
      <c r="AU202" s="198" t="s">
        <v>84</v>
      </c>
      <c r="AY202" s="15" t="s">
        <v>136</v>
      </c>
      <c r="BE202" s="199">
        <f>IF(N202="základná",J202,0)</f>
        <v>0</v>
      </c>
      <c r="BF202" s="199">
        <f>IF(N202="znížená",J202,0)</f>
        <v>0</v>
      </c>
      <c r="BG202" s="199">
        <f>IF(N202="zákl. prenesená",J202,0)</f>
        <v>0</v>
      </c>
      <c r="BH202" s="199">
        <f>IF(N202="zníž. prenesená",J202,0)</f>
        <v>0</v>
      </c>
      <c r="BI202" s="199">
        <f>IF(N202="nulová",J202,0)</f>
        <v>0</v>
      </c>
      <c r="BJ202" s="15" t="s">
        <v>84</v>
      </c>
      <c r="BK202" s="199">
        <f>ROUND(I202*H202,2)</f>
        <v>0</v>
      </c>
      <c r="BL202" s="15" t="s">
        <v>202</v>
      </c>
      <c r="BM202" s="198" t="s">
        <v>521</v>
      </c>
    </row>
    <row r="203" s="2" customFormat="1" ht="24.15" customHeight="1">
      <c r="A203" s="34"/>
      <c r="B203" s="185"/>
      <c r="C203" s="186" t="s">
        <v>522</v>
      </c>
      <c r="D203" s="186" t="s">
        <v>138</v>
      </c>
      <c r="E203" s="187" t="s">
        <v>523</v>
      </c>
      <c r="F203" s="188" t="s">
        <v>524</v>
      </c>
      <c r="G203" s="189" t="s">
        <v>409</v>
      </c>
      <c r="H203" s="190">
        <v>2</v>
      </c>
      <c r="I203" s="191"/>
      <c r="J203" s="192">
        <f>ROUND(I203*H203,2)</f>
        <v>0</v>
      </c>
      <c r="K203" s="193"/>
      <c r="L203" s="35"/>
      <c r="M203" s="194" t="s">
        <v>1</v>
      </c>
      <c r="N203" s="195" t="s">
        <v>40</v>
      </c>
      <c r="O203" s="78"/>
      <c r="P203" s="196">
        <f>O203*H203</f>
        <v>0</v>
      </c>
      <c r="Q203" s="196">
        <v>0.00046000000000000001</v>
      </c>
      <c r="R203" s="196">
        <f>Q203*H203</f>
        <v>0.00092000000000000003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202</v>
      </c>
      <c r="AT203" s="198" t="s">
        <v>138</v>
      </c>
      <c r="AU203" s="198" t="s">
        <v>84</v>
      </c>
      <c r="AY203" s="15" t="s">
        <v>136</v>
      </c>
      <c r="BE203" s="199">
        <f>IF(N203="základná",J203,0)</f>
        <v>0</v>
      </c>
      <c r="BF203" s="199">
        <f>IF(N203="znížená",J203,0)</f>
        <v>0</v>
      </c>
      <c r="BG203" s="199">
        <f>IF(N203="zákl. prenesená",J203,0)</f>
        <v>0</v>
      </c>
      <c r="BH203" s="199">
        <f>IF(N203="zníž. prenesená",J203,0)</f>
        <v>0</v>
      </c>
      <c r="BI203" s="199">
        <f>IF(N203="nulová",J203,0)</f>
        <v>0</v>
      </c>
      <c r="BJ203" s="15" t="s">
        <v>84</v>
      </c>
      <c r="BK203" s="199">
        <f>ROUND(I203*H203,2)</f>
        <v>0</v>
      </c>
      <c r="BL203" s="15" t="s">
        <v>202</v>
      </c>
      <c r="BM203" s="198" t="s">
        <v>525</v>
      </c>
    </row>
    <row r="204" s="2" customFormat="1" ht="33" customHeight="1">
      <c r="A204" s="34"/>
      <c r="B204" s="185"/>
      <c r="C204" s="186" t="s">
        <v>526</v>
      </c>
      <c r="D204" s="186" t="s">
        <v>138</v>
      </c>
      <c r="E204" s="187" t="s">
        <v>527</v>
      </c>
      <c r="F204" s="188" t="s">
        <v>528</v>
      </c>
      <c r="G204" s="189" t="s">
        <v>409</v>
      </c>
      <c r="H204" s="190">
        <v>5</v>
      </c>
      <c r="I204" s="191"/>
      <c r="J204" s="192">
        <f>ROUND(I204*H204,2)</f>
        <v>0</v>
      </c>
      <c r="K204" s="193"/>
      <c r="L204" s="35"/>
      <c r="M204" s="194" t="s">
        <v>1</v>
      </c>
      <c r="N204" s="195" t="s">
        <v>40</v>
      </c>
      <c r="O204" s="78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202</v>
      </c>
      <c r="AT204" s="198" t="s">
        <v>138</v>
      </c>
      <c r="AU204" s="198" t="s">
        <v>84</v>
      </c>
      <c r="AY204" s="15" t="s">
        <v>136</v>
      </c>
      <c r="BE204" s="199">
        <f>IF(N204="základná",J204,0)</f>
        <v>0</v>
      </c>
      <c r="BF204" s="199">
        <f>IF(N204="znížená",J204,0)</f>
        <v>0</v>
      </c>
      <c r="BG204" s="199">
        <f>IF(N204="zákl. prenesená",J204,0)</f>
        <v>0</v>
      </c>
      <c r="BH204" s="199">
        <f>IF(N204="zníž. prenesená",J204,0)</f>
        <v>0</v>
      </c>
      <c r="BI204" s="199">
        <f>IF(N204="nulová",J204,0)</f>
        <v>0</v>
      </c>
      <c r="BJ204" s="15" t="s">
        <v>84</v>
      </c>
      <c r="BK204" s="199">
        <f>ROUND(I204*H204,2)</f>
        <v>0</v>
      </c>
      <c r="BL204" s="15" t="s">
        <v>202</v>
      </c>
      <c r="BM204" s="198" t="s">
        <v>529</v>
      </c>
    </row>
    <row r="205" s="2" customFormat="1" ht="16.5" customHeight="1">
      <c r="A205" s="34"/>
      <c r="B205" s="185"/>
      <c r="C205" s="200" t="s">
        <v>530</v>
      </c>
      <c r="D205" s="200" t="s">
        <v>155</v>
      </c>
      <c r="E205" s="201" t="s">
        <v>531</v>
      </c>
      <c r="F205" s="202" t="s">
        <v>532</v>
      </c>
      <c r="G205" s="203" t="s">
        <v>409</v>
      </c>
      <c r="H205" s="204">
        <v>1</v>
      </c>
      <c r="I205" s="205"/>
      <c r="J205" s="206">
        <f>ROUND(I205*H205,2)</f>
        <v>0</v>
      </c>
      <c r="K205" s="207"/>
      <c r="L205" s="208"/>
      <c r="M205" s="209" t="s">
        <v>1</v>
      </c>
      <c r="N205" s="210" t="s">
        <v>40</v>
      </c>
      <c r="O205" s="78"/>
      <c r="P205" s="196">
        <f>O205*H205</f>
        <v>0</v>
      </c>
      <c r="Q205" s="196">
        <v>0.47899999999999998</v>
      </c>
      <c r="R205" s="196">
        <f>Q205*H205</f>
        <v>0.47899999999999998</v>
      </c>
      <c r="S205" s="196">
        <v>0</v>
      </c>
      <c r="T205" s="197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8" t="s">
        <v>270</v>
      </c>
      <c r="AT205" s="198" t="s">
        <v>155</v>
      </c>
      <c r="AU205" s="198" t="s">
        <v>84</v>
      </c>
      <c r="AY205" s="15" t="s">
        <v>136</v>
      </c>
      <c r="BE205" s="199">
        <f>IF(N205="základná",J205,0)</f>
        <v>0</v>
      </c>
      <c r="BF205" s="199">
        <f>IF(N205="znížená",J205,0)</f>
        <v>0</v>
      </c>
      <c r="BG205" s="199">
        <f>IF(N205="zákl. prenesená",J205,0)</f>
        <v>0</v>
      </c>
      <c r="BH205" s="199">
        <f>IF(N205="zníž. prenesená",J205,0)</f>
        <v>0</v>
      </c>
      <c r="BI205" s="199">
        <f>IF(N205="nulová",J205,0)</f>
        <v>0</v>
      </c>
      <c r="BJ205" s="15" t="s">
        <v>84</v>
      </c>
      <c r="BK205" s="199">
        <f>ROUND(I205*H205,2)</f>
        <v>0</v>
      </c>
      <c r="BL205" s="15" t="s">
        <v>202</v>
      </c>
      <c r="BM205" s="198" t="s">
        <v>533</v>
      </c>
    </row>
    <row r="206" s="2" customFormat="1" ht="37.8" customHeight="1">
      <c r="A206" s="34"/>
      <c r="B206" s="185"/>
      <c r="C206" s="200" t="s">
        <v>534</v>
      </c>
      <c r="D206" s="200" t="s">
        <v>155</v>
      </c>
      <c r="E206" s="201" t="s">
        <v>535</v>
      </c>
      <c r="F206" s="202" t="s">
        <v>536</v>
      </c>
      <c r="G206" s="203" t="s">
        <v>409</v>
      </c>
      <c r="H206" s="204">
        <v>1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40</v>
      </c>
      <c r="O206" s="78"/>
      <c r="P206" s="196">
        <f>O206*H206</f>
        <v>0</v>
      </c>
      <c r="Q206" s="196">
        <v>0.17999999999999999</v>
      </c>
      <c r="R206" s="196">
        <f>Q206*H206</f>
        <v>0.17999999999999999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270</v>
      </c>
      <c r="AT206" s="198" t="s">
        <v>155</v>
      </c>
      <c r="AU206" s="198" t="s">
        <v>84</v>
      </c>
      <c r="AY206" s="15" t="s">
        <v>136</v>
      </c>
      <c r="BE206" s="199">
        <f>IF(N206="základná",J206,0)</f>
        <v>0</v>
      </c>
      <c r="BF206" s="199">
        <f>IF(N206="znížená",J206,0)</f>
        <v>0</v>
      </c>
      <c r="BG206" s="199">
        <f>IF(N206="zákl. prenesená",J206,0)</f>
        <v>0</v>
      </c>
      <c r="BH206" s="199">
        <f>IF(N206="zníž. prenesená",J206,0)</f>
        <v>0</v>
      </c>
      <c r="BI206" s="199">
        <f>IF(N206="nulová",J206,0)</f>
        <v>0</v>
      </c>
      <c r="BJ206" s="15" t="s">
        <v>84</v>
      </c>
      <c r="BK206" s="199">
        <f>ROUND(I206*H206,2)</f>
        <v>0</v>
      </c>
      <c r="BL206" s="15" t="s">
        <v>202</v>
      </c>
      <c r="BM206" s="198" t="s">
        <v>537</v>
      </c>
    </row>
    <row r="207" s="2" customFormat="1" ht="16.5" customHeight="1">
      <c r="A207" s="34"/>
      <c r="B207" s="185"/>
      <c r="C207" s="200" t="s">
        <v>538</v>
      </c>
      <c r="D207" s="200" t="s">
        <v>155</v>
      </c>
      <c r="E207" s="201" t="s">
        <v>539</v>
      </c>
      <c r="F207" s="202" t="s">
        <v>540</v>
      </c>
      <c r="G207" s="203" t="s">
        <v>409</v>
      </c>
      <c r="H207" s="204">
        <v>1</v>
      </c>
      <c r="I207" s="205"/>
      <c r="J207" s="206">
        <f>ROUND(I207*H207,2)</f>
        <v>0</v>
      </c>
      <c r="K207" s="207"/>
      <c r="L207" s="208"/>
      <c r="M207" s="209" t="s">
        <v>1</v>
      </c>
      <c r="N207" s="210" t="s">
        <v>40</v>
      </c>
      <c r="O207" s="78"/>
      <c r="P207" s="196">
        <f>O207*H207</f>
        <v>0</v>
      </c>
      <c r="Q207" s="196">
        <v>0.37780000000000002</v>
      </c>
      <c r="R207" s="196">
        <f>Q207*H207</f>
        <v>0.37780000000000002</v>
      </c>
      <c r="S207" s="196">
        <v>0</v>
      </c>
      <c r="T207" s="197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8" t="s">
        <v>270</v>
      </c>
      <c r="AT207" s="198" t="s">
        <v>155</v>
      </c>
      <c r="AU207" s="198" t="s">
        <v>84</v>
      </c>
      <c r="AY207" s="15" t="s">
        <v>136</v>
      </c>
      <c r="BE207" s="199">
        <f>IF(N207="základná",J207,0)</f>
        <v>0</v>
      </c>
      <c r="BF207" s="199">
        <f>IF(N207="znížená",J207,0)</f>
        <v>0</v>
      </c>
      <c r="BG207" s="199">
        <f>IF(N207="zákl. prenesená",J207,0)</f>
        <v>0</v>
      </c>
      <c r="BH207" s="199">
        <f>IF(N207="zníž. prenesená",J207,0)</f>
        <v>0</v>
      </c>
      <c r="BI207" s="199">
        <f>IF(N207="nulová",J207,0)</f>
        <v>0</v>
      </c>
      <c r="BJ207" s="15" t="s">
        <v>84</v>
      </c>
      <c r="BK207" s="199">
        <f>ROUND(I207*H207,2)</f>
        <v>0</v>
      </c>
      <c r="BL207" s="15" t="s">
        <v>202</v>
      </c>
      <c r="BM207" s="198" t="s">
        <v>541</v>
      </c>
    </row>
    <row r="208" s="2" customFormat="1" ht="16.5" customHeight="1">
      <c r="A208" s="34"/>
      <c r="B208" s="185"/>
      <c r="C208" s="200" t="s">
        <v>542</v>
      </c>
      <c r="D208" s="200" t="s">
        <v>155</v>
      </c>
      <c r="E208" s="201" t="s">
        <v>543</v>
      </c>
      <c r="F208" s="202" t="s">
        <v>544</v>
      </c>
      <c r="G208" s="203" t="s">
        <v>409</v>
      </c>
      <c r="H208" s="204">
        <v>3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40</v>
      </c>
      <c r="O208" s="78"/>
      <c r="P208" s="196">
        <f>O208*H208</f>
        <v>0</v>
      </c>
      <c r="Q208" s="196">
        <v>0.42670000000000002</v>
      </c>
      <c r="R208" s="196">
        <f>Q208*H208</f>
        <v>1.2801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270</v>
      </c>
      <c r="AT208" s="198" t="s">
        <v>155</v>
      </c>
      <c r="AU208" s="198" t="s">
        <v>84</v>
      </c>
      <c r="AY208" s="15" t="s">
        <v>136</v>
      </c>
      <c r="BE208" s="199">
        <f>IF(N208="základná",J208,0)</f>
        <v>0</v>
      </c>
      <c r="BF208" s="199">
        <f>IF(N208="znížená",J208,0)</f>
        <v>0</v>
      </c>
      <c r="BG208" s="199">
        <f>IF(N208="zákl. prenesená",J208,0)</f>
        <v>0</v>
      </c>
      <c r="BH208" s="199">
        <f>IF(N208="zníž. prenesená",J208,0)</f>
        <v>0</v>
      </c>
      <c r="BI208" s="199">
        <f>IF(N208="nulová",J208,0)</f>
        <v>0</v>
      </c>
      <c r="BJ208" s="15" t="s">
        <v>84</v>
      </c>
      <c r="BK208" s="199">
        <f>ROUND(I208*H208,2)</f>
        <v>0</v>
      </c>
      <c r="BL208" s="15" t="s">
        <v>202</v>
      </c>
      <c r="BM208" s="198" t="s">
        <v>545</v>
      </c>
    </row>
    <row r="209" s="2" customFormat="1" ht="24.15" customHeight="1">
      <c r="A209" s="34"/>
      <c r="B209" s="185"/>
      <c r="C209" s="200" t="s">
        <v>546</v>
      </c>
      <c r="D209" s="200" t="s">
        <v>155</v>
      </c>
      <c r="E209" s="201" t="s">
        <v>547</v>
      </c>
      <c r="F209" s="202" t="s">
        <v>548</v>
      </c>
      <c r="G209" s="203" t="s">
        <v>409</v>
      </c>
      <c r="H209" s="204">
        <v>2</v>
      </c>
      <c r="I209" s="205"/>
      <c r="J209" s="206">
        <f>ROUND(I209*H209,2)</f>
        <v>0</v>
      </c>
      <c r="K209" s="207"/>
      <c r="L209" s="208"/>
      <c r="M209" s="209" t="s">
        <v>1</v>
      </c>
      <c r="N209" s="210" t="s">
        <v>40</v>
      </c>
      <c r="O209" s="78"/>
      <c r="P209" s="196">
        <f>O209*H209</f>
        <v>0</v>
      </c>
      <c r="Q209" s="196">
        <v>0.19500000000000001</v>
      </c>
      <c r="R209" s="196">
        <f>Q209*H209</f>
        <v>0.39000000000000001</v>
      </c>
      <c r="S209" s="196">
        <v>0</v>
      </c>
      <c r="T209" s="197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8" t="s">
        <v>270</v>
      </c>
      <c r="AT209" s="198" t="s">
        <v>155</v>
      </c>
      <c r="AU209" s="198" t="s">
        <v>84</v>
      </c>
      <c r="AY209" s="15" t="s">
        <v>136</v>
      </c>
      <c r="BE209" s="199">
        <f>IF(N209="základná",J209,0)</f>
        <v>0</v>
      </c>
      <c r="BF209" s="199">
        <f>IF(N209="znížená",J209,0)</f>
        <v>0</v>
      </c>
      <c r="BG209" s="199">
        <f>IF(N209="zákl. prenesená",J209,0)</f>
        <v>0</v>
      </c>
      <c r="BH209" s="199">
        <f>IF(N209="zníž. prenesená",J209,0)</f>
        <v>0</v>
      </c>
      <c r="BI209" s="199">
        <f>IF(N209="nulová",J209,0)</f>
        <v>0</v>
      </c>
      <c r="BJ209" s="15" t="s">
        <v>84</v>
      </c>
      <c r="BK209" s="199">
        <f>ROUND(I209*H209,2)</f>
        <v>0</v>
      </c>
      <c r="BL209" s="15" t="s">
        <v>202</v>
      </c>
      <c r="BM209" s="198" t="s">
        <v>549</v>
      </c>
    </row>
    <row r="210" s="2" customFormat="1" ht="24.15" customHeight="1">
      <c r="A210" s="34"/>
      <c r="B210" s="185"/>
      <c r="C210" s="200" t="s">
        <v>550</v>
      </c>
      <c r="D210" s="200" t="s">
        <v>155</v>
      </c>
      <c r="E210" s="201" t="s">
        <v>551</v>
      </c>
      <c r="F210" s="202" t="s">
        <v>552</v>
      </c>
      <c r="G210" s="203" t="s">
        <v>409</v>
      </c>
      <c r="H210" s="204">
        <v>1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40</v>
      </c>
      <c r="O210" s="78"/>
      <c r="P210" s="196">
        <f>O210*H210</f>
        <v>0</v>
      </c>
      <c r="Q210" s="196">
        <v>0.20999999999999999</v>
      </c>
      <c r="R210" s="196">
        <f>Q210*H210</f>
        <v>0.20999999999999999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270</v>
      </c>
      <c r="AT210" s="198" t="s">
        <v>155</v>
      </c>
      <c r="AU210" s="198" t="s">
        <v>84</v>
      </c>
      <c r="AY210" s="15" t="s">
        <v>136</v>
      </c>
      <c r="BE210" s="199">
        <f>IF(N210="základná",J210,0)</f>
        <v>0</v>
      </c>
      <c r="BF210" s="199">
        <f>IF(N210="znížená",J210,0)</f>
        <v>0</v>
      </c>
      <c r="BG210" s="199">
        <f>IF(N210="zákl. prenesená",J210,0)</f>
        <v>0</v>
      </c>
      <c r="BH210" s="199">
        <f>IF(N210="zníž. prenesená",J210,0)</f>
        <v>0</v>
      </c>
      <c r="BI210" s="199">
        <f>IF(N210="nulová",J210,0)</f>
        <v>0</v>
      </c>
      <c r="BJ210" s="15" t="s">
        <v>84</v>
      </c>
      <c r="BK210" s="199">
        <f>ROUND(I210*H210,2)</f>
        <v>0</v>
      </c>
      <c r="BL210" s="15" t="s">
        <v>202</v>
      </c>
      <c r="BM210" s="198" t="s">
        <v>553</v>
      </c>
    </row>
    <row r="211" s="2" customFormat="1" ht="37.8" customHeight="1">
      <c r="A211" s="34"/>
      <c r="B211" s="185"/>
      <c r="C211" s="200" t="s">
        <v>554</v>
      </c>
      <c r="D211" s="200" t="s">
        <v>155</v>
      </c>
      <c r="E211" s="201" t="s">
        <v>555</v>
      </c>
      <c r="F211" s="202" t="s">
        <v>556</v>
      </c>
      <c r="G211" s="203" t="s">
        <v>409</v>
      </c>
      <c r="H211" s="204">
        <v>1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40</v>
      </c>
      <c r="O211" s="78"/>
      <c r="P211" s="196">
        <f>O211*H211</f>
        <v>0</v>
      </c>
      <c r="Q211" s="196">
        <v>0.23999999999999999</v>
      </c>
      <c r="R211" s="196">
        <f>Q211*H211</f>
        <v>0.23999999999999999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270</v>
      </c>
      <c r="AT211" s="198" t="s">
        <v>155</v>
      </c>
      <c r="AU211" s="198" t="s">
        <v>84</v>
      </c>
      <c r="AY211" s="15" t="s">
        <v>136</v>
      </c>
      <c r="BE211" s="199">
        <f>IF(N211="základná",J211,0)</f>
        <v>0</v>
      </c>
      <c r="BF211" s="199">
        <f>IF(N211="znížená",J211,0)</f>
        <v>0</v>
      </c>
      <c r="BG211" s="199">
        <f>IF(N211="zákl. prenesená",J211,0)</f>
        <v>0</v>
      </c>
      <c r="BH211" s="199">
        <f>IF(N211="zníž. prenesená",J211,0)</f>
        <v>0</v>
      </c>
      <c r="BI211" s="199">
        <f>IF(N211="nulová",J211,0)</f>
        <v>0</v>
      </c>
      <c r="BJ211" s="15" t="s">
        <v>84</v>
      </c>
      <c r="BK211" s="199">
        <f>ROUND(I211*H211,2)</f>
        <v>0</v>
      </c>
      <c r="BL211" s="15" t="s">
        <v>202</v>
      </c>
      <c r="BM211" s="198" t="s">
        <v>557</v>
      </c>
    </row>
    <row r="212" s="2" customFormat="1" ht="21.75" customHeight="1">
      <c r="A212" s="34"/>
      <c r="B212" s="185"/>
      <c r="C212" s="186" t="s">
        <v>558</v>
      </c>
      <c r="D212" s="186" t="s">
        <v>138</v>
      </c>
      <c r="E212" s="187" t="s">
        <v>559</v>
      </c>
      <c r="F212" s="188" t="s">
        <v>560</v>
      </c>
      <c r="G212" s="189" t="s">
        <v>180</v>
      </c>
      <c r="H212" s="190">
        <v>65.025000000000006</v>
      </c>
      <c r="I212" s="191"/>
      <c r="J212" s="192">
        <f>ROUND(I212*H212,2)</f>
        <v>0</v>
      </c>
      <c r="K212" s="193"/>
      <c r="L212" s="35"/>
      <c r="M212" s="194" t="s">
        <v>1</v>
      </c>
      <c r="N212" s="195" t="s">
        <v>40</v>
      </c>
      <c r="O212" s="78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202</v>
      </c>
      <c r="AT212" s="198" t="s">
        <v>138</v>
      </c>
      <c r="AU212" s="198" t="s">
        <v>84</v>
      </c>
      <c r="AY212" s="15" t="s">
        <v>136</v>
      </c>
      <c r="BE212" s="199">
        <f>IF(N212="základná",J212,0)</f>
        <v>0</v>
      </c>
      <c r="BF212" s="199">
        <f>IF(N212="znížená",J212,0)</f>
        <v>0</v>
      </c>
      <c r="BG212" s="199">
        <f>IF(N212="zákl. prenesená",J212,0)</f>
        <v>0</v>
      </c>
      <c r="BH212" s="199">
        <f>IF(N212="zníž. prenesená",J212,0)</f>
        <v>0</v>
      </c>
      <c r="BI212" s="199">
        <f>IF(N212="nulová",J212,0)</f>
        <v>0</v>
      </c>
      <c r="BJ212" s="15" t="s">
        <v>84</v>
      </c>
      <c r="BK212" s="199">
        <f>ROUND(I212*H212,2)</f>
        <v>0</v>
      </c>
      <c r="BL212" s="15" t="s">
        <v>202</v>
      </c>
      <c r="BM212" s="198" t="s">
        <v>561</v>
      </c>
    </row>
    <row r="213" s="2" customFormat="1" ht="16.5" customHeight="1">
      <c r="A213" s="34"/>
      <c r="B213" s="185"/>
      <c r="C213" s="200" t="s">
        <v>562</v>
      </c>
      <c r="D213" s="200" t="s">
        <v>155</v>
      </c>
      <c r="E213" s="201" t="s">
        <v>563</v>
      </c>
      <c r="F213" s="202" t="s">
        <v>564</v>
      </c>
      <c r="G213" s="203" t="s">
        <v>180</v>
      </c>
      <c r="H213" s="204">
        <v>65.025000000000006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40</v>
      </c>
      <c r="O213" s="78"/>
      <c r="P213" s="196">
        <f>O213*H213</f>
        <v>0</v>
      </c>
      <c r="Q213" s="196">
        <v>0.00014999999999999999</v>
      </c>
      <c r="R213" s="196">
        <f>Q213*H213</f>
        <v>0.0097537500000000003</v>
      </c>
      <c r="S213" s="196">
        <v>0</v>
      </c>
      <c r="T213" s="197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8" t="s">
        <v>270</v>
      </c>
      <c r="AT213" s="198" t="s">
        <v>155</v>
      </c>
      <c r="AU213" s="198" t="s">
        <v>84</v>
      </c>
      <c r="AY213" s="15" t="s">
        <v>136</v>
      </c>
      <c r="BE213" s="199">
        <f>IF(N213="základná",J213,0)</f>
        <v>0</v>
      </c>
      <c r="BF213" s="199">
        <f>IF(N213="znížená",J213,0)</f>
        <v>0</v>
      </c>
      <c r="BG213" s="199">
        <f>IF(N213="zákl. prenesená",J213,0)</f>
        <v>0</v>
      </c>
      <c r="BH213" s="199">
        <f>IF(N213="zníž. prenesená",J213,0)</f>
        <v>0</v>
      </c>
      <c r="BI213" s="199">
        <f>IF(N213="nulová",J213,0)</f>
        <v>0</v>
      </c>
      <c r="BJ213" s="15" t="s">
        <v>84</v>
      </c>
      <c r="BK213" s="199">
        <f>ROUND(I213*H213,2)</f>
        <v>0</v>
      </c>
      <c r="BL213" s="15" t="s">
        <v>202</v>
      </c>
      <c r="BM213" s="198" t="s">
        <v>565</v>
      </c>
    </row>
    <row r="214" s="2" customFormat="1" ht="24.15" customHeight="1">
      <c r="A214" s="34"/>
      <c r="B214" s="185"/>
      <c r="C214" s="186" t="s">
        <v>566</v>
      </c>
      <c r="D214" s="186" t="s">
        <v>138</v>
      </c>
      <c r="E214" s="187" t="s">
        <v>567</v>
      </c>
      <c r="F214" s="188" t="s">
        <v>568</v>
      </c>
      <c r="G214" s="189" t="s">
        <v>256</v>
      </c>
      <c r="H214" s="190">
        <v>200</v>
      </c>
      <c r="I214" s="191"/>
      <c r="J214" s="192">
        <f>ROUND(I214*H214,2)</f>
        <v>0</v>
      </c>
      <c r="K214" s="193"/>
      <c r="L214" s="35"/>
      <c r="M214" s="194" t="s">
        <v>1</v>
      </c>
      <c r="N214" s="195" t="s">
        <v>40</v>
      </c>
      <c r="O214" s="78"/>
      <c r="P214" s="196">
        <f>O214*H214</f>
        <v>0</v>
      </c>
      <c r="Q214" s="196">
        <v>5.0000000000000002E-05</v>
      </c>
      <c r="R214" s="196">
        <f>Q214*H214</f>
        <v>0.01</v>
      </c>
      <c r="S214" s="196">
        <v>0.001</v>
      </c>
      <c r="T214" s="197">
        <f>S214*H214</f>
        <v>0.20000000000000001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8" t="s">
        <v>202</v>
      </c>
      <c r="AT214" s="198" t="s">
        <v>138</v>
      </c>
      <c r="AU214" s="198" t="s">
        <v>84</v>
      </c>
      <c r="AY214" s="15" t="s">
        <v>136</v>
      </c>
      <c r="BE214" s="199">
        <f>IF(N214="základná",J214,0)</f>
        <v>0</v>
      </c>
      <c r="BF214" s="199">
        <f>IF(N214="znížená",J214,0)</f>
        <v>0</v>
      </c>
      <c r="BG214" s="199">
        <f>IF(N214="zákl. prenesená",J214,0)</f>
        <v>0</v>
      </c>
      <c r="BH214" s="199">
        <f>IF(N214="zníž. prenesená",J214,0)</f>
        <v>0</v>
      </c>
      <c r="BI214" s="199">
        <f>IF(N214="nulová",J214,0)</f>
        <v>0</v>
      </c>
      <c r="BJ214" s="15" t="s">
        <v>84</v>
      </c>
      <c r="BK214" s="199">
        <f>ROUND(I214*H214,2)</f>
        <v>0</v>
      </c>
      <c r="BL214" s="15" t="s">
        <v>202</v>
      </c>
      <c r="BM214" s="198" t="s">
        <v>569</v>
      </c>
    </row>
    <row r="215" s="2" customFormat="1" ht="16.5" customHeight="1">
      <c r="A215" s="34"/>
      <c r="B215" s="185"/>
      <c r="C215" s="200" t="s">
        <v>570</v>
      </c>
      <c r="D215" s="200" t="s">
        <v>155</v>
      </c>
      <c r="E215" s="201" t="s">
        <v>571</v>
      </c>
      <c r="F215" s="202" t="s">
        <v>572</v>
      </c>
      <c r="G215" s="203" t="s">
        <v>158</v>
      </c>
      <c r="H215" s="204">
        <v>14.827</v>
      </c>
      <c r="I215" s="205"/>
      <c r="J215" s="206">
        <f>ROUND(I215*H215,2)</f>
        <v>0</v>
      </c>
      <c r="K215" s="207"/>
      <c r="L215" s="208"/>
      <c r="M215" s="209" t="s">
        <v>1</v>
      </c>
      <c r="N215" s="210" t="s">
        <v>40</v>
      </c>
      <c r="O215" s="78"/>
      <c r="P215" s="196">
        <f>O215*H215</f>
        <v>0</v>
      </c>
      <c r="Q215" s="196">
        <v>1</v>
      </c>
      <c r="R215" s="196">
        <f>Q215*H215</f>
        <v>14.827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270</v>
      </c>
      <c r="AT215" s="198" t="s">
        <v>155</v>
      </c>
      <c r="AU215" s="198" t="s">
        <v>84</v>
      </c>
      <c r="AY215" s="15" t="s">
        <v>136</v>
      </c>
      <c r="BE215" s="199">
        <f>IF(N215="základná",J215,0)</f>
        <v>0</v>
      </c>
      <c r="BF215" s="199">
        <f>IF(N215="znížená",J215,0)</f>
        <v>0</v>
      </c>
      <c r="BG215" s="199">
        <f>IF(N215="zákl. prenesená",J215,0)</f>
        <v>0</v>
      </c>
      <c r="BH215" s="199">
        <f>IF(N215="zníž. prenesená",J215,0)</f>
        <v>0</v>
      </c>
      <c r="BI215" s="199">
        <f>IF(N215="nulová",J215,0)</f>
        <v>0</v>
      </c>
      <c r="BJ215" s="15" t="s">
        <v>84</v>
      </c>
      <c r="BK215" s="199">
        <f>ROUND(I215*H215,2)</f>
        <v>0</v>
      </c>
      <c r="BL215" s="15" t="s">
        <v>202</v>
      </c>
      <c r="BM215" s="198" t="s">
        <v>573</v>
      </c>
    </row>
    <row r="216" s="2" customFormat="1" ht="24.15" customHeight="1">
      <c r="A216" s="34"/>
      <c r="B216" s="185"/>
      <c r="C216" s="200" t="s">
        <v>574</v>
      </c>
      <c r="D216" s="200" t="s">
        <v>155</v>
      </c>
      <c r="E216" s="201" t="s">
        <v>575</v>
      </c>
      <c r="F216" s="202" t="s">
        <v>576</v>
      </c>
      <c r="G216" s="203" t="s">
        <v>158</v>
      </c>
      <c r="H216" s="204">
        <v>9.9000000000000004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40</v>
      </c>
      <c r="O216" s="78"/>
      <c r="P216" s="196">
        <f>O216*H216</f>
        <v>0</v>
      </c>
      <c r="Q216" s="196">
        <v>1</v>
      </c>
      <c r="R216" s="196">
        <f>Q216*H216</f>
        <v>9.9000000000000004</v>
      </c>
      <c r="S216" s="196">
        <v>0</v>
      </c>
      <c r="T216" s="197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8" t="s">
        <v>270</v>
      </c>
      <c r="AT216" s="198" t="s">
        <v>155</v>
      </c>
      <c r="AU216" s="198" t="s">
        <v>84</v>
      </c>
      <c r="AY216" s="15" t="s">
        <v>136</v>
      </c>
      <c r="BE216" s="199">
        <f>IF(N216="základná",J216,0)</f>
        <v>0</v>
      </c>
      <c r="BF216" s="199">
        <f>IF(N216="znížená",J216,0)</f>
        <v>0</v>
      </c>
      <c r="BG216" s="199">
        <f>IF(N216="zákl. prenesená",J216,0)</f>
        <v>0</v>
      </c>
      <c r="BH216" s="199">
        <f>IF(N216="zníž. prenesená",J216,0)</f>
        <v>0</v>
      </c>
      <c r="BI216" s="199">
        <f>IF(N216="nulová",J216,0)</f>
        <v>0</v>
      </c>
      <c r="BJ216" s="15" t="s">
        <v>84</v>
      </c>
      <c r="BK216" s="199">
        <f>ROUND(I216*H216,2)</f>
        <v>0</v>
      </c>
      <c r="BL216" s="15" t="s">
        <v>202</v>
      </c>
      <c r="BM216" s="198" t="s">
        <v>577</v>
      </c>
    </row>
    <row r="217" s="2" customFormat="1" ht="24.15" customHeight="1">
      <c r="A217" s="34"/>
      <c r="B217" s="185"/>
      <c r="C217" s="200" t="s">
        <v>578</v>
      </c>
      <c r="D217" s="200" t="s">
        <v>155</v>
      </c>
      <c r="E217" s="201" t="s">
        <v>579</v>
      </c>
      <c r="F217" s="202" t="s">
        <v>580</v>
      </c>
      <c r="G217" s="203" t="s">
        <v>158</v>
      </c>
      <c r="H217" s="204">
        <v>4.6900000000000004</v>
      </c>
      <c r="I217" s="205"/>
      <c r="J217" s="206">
        <f>ROUND(I217*H217,2)</f>
        <v>0</v>
      </c>
      <c r="K217" s="207"/>
      <c r="L217" s="208"/>
      <c r="M217" s="209" t="s">
        <v>1</v>
      </c>
      <c r="N217" s="210" t="s">
        <v>40</v>
      </c>
      <c r="O217" s="78"/>
      <c r="P217" s="196">
        <f>O217*H217</f>
        <v>0</v>
      </c>
      <c r="Q217" s="196">
        <v>1</v>
      </c>
      <c r="R217" s="196">
        <f>Q217*H217</f>
        <v>4.6900000000000004</v>
      </c>
      <c r="S217" s="196">
        <v>0</v>
      </c>
      <c r="T217" s="197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8" t="s">
        <v>270</v>
      </c>
      <c r="AT217" s="198" t="s">
        <v>155</v>
      </c>
      <c r="AU217" s="198" t="s">
        <v>84</v>
      </c>
      <c r="AY217" s="15" t="s">
        <v>136</v>
      </c>
      <c r="BE217" s="199">
        <f>IF(N217="základná",J217,0)</f>
        <v>0</v>
      </c>
      <c r="BF217" s="199">
        <f>IF(N217="znížená",J217,0)</f>
        <v>0</v>
      </c>
      <c r="BG217" s="199">
        <f>IF(N217="zákl. prenesená",J217,0)</f>
        <v>0</v>
      </c>
      <c r="BH217" s="199">
        <f>IF(N217="zníž. prenesená",J217,0)</f>
        <v>0</v>
      </c>
      <c r="BI217" s="199">
        <f>IF(N217="nulová",J217,0)</f>
        <v>0</v>
      </c>
      <c r="BJ217" s="15" t="s">
        <v>84</v>
      </c>
      <c r="BK217" s="199">
        <f>ROUND(I217*H217,2)</f>
        <v>0</v>
      </c>
      <c r="BL217" s="15" t="s">
        <v>202</v>
      </c>
      <c r="BM217" s="198" t="s">
        <v>581</v>
      </c>
    </row>
    <row r="218" s="2" customFormat="1" ht="16.5" customHeight="1">
      <c r="A218" s="34"/>
      <c r="B218" s="185"/>
      <c r="C218" s="186" t="s">
        <v>582</v>
      </c>
      <c r="D218" s="186" t="s">
        <v>138</v>
      </c>
      <c r="E218" s="187" t="s">
        <v>583</v>
      </c>
      <c r="F218" s="188" t="s">
        <v>584</v>
      </c>
      <c r="G218" s="189" t="s">
        <v>256</v>
      </c>
      <c r="H218" s="190">
        <v>250</v>
      </c>
      <c r="I218" s="191"/>
      <c r="J218" s="192">
        <f>ROUND(I218*H218,2)</f>
        <v>0</v>
      </c>
      <c r="K218" s="193"/>
      <c r="L218" s="35"/>
      <c r="M218" s="194" t="s">
        <v>1</v>
      </c>
      <c r="N218" s="195" t="s">
        <v>40</v>
      </c>
      <c r="O218" s="78"/>
      <c r="P218" s="196">
        <f>O218*H218</f>
        <v>0</v>
      </c>
      <c r="Q218" s="196">
        <v>0.00023000000000000001</v>
      </c>
      <c r="R218" s="196">
        <f>Q218*H218</f>
        <v>0.057500000000000002</v>
      </c>
      <c r="S218" s="196">
        <v>0</v>
      </c>
      <c r="T218" s="197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8" t="s">
        <v>202</v>
      </c>
      <c r="AT218" s="198" t="s">
        <v>138</v>
      </c>
      <c r="AU218" s="198" t="s">
        <v>84</v>
      </c>
      <c r="AY218" s="15" t="s">
        <v>136</v>
      </c>
      <c r="BE218" s="199">
        <f>IF(N218="základná",J218,0)</f>
        <v>0</v>
      </c>
      <c r="BF218" s="199">
        <f>IF(N218="znížená",J218,0)</f>
        <v>0</v>
      </c>
      <c r="BG218" s="199">
        <f>IF(N218="zákl. prenesená",J218,0)</f>
        <v>0</v>
      </c>
      <c r="BH218" s="199">
        <f>IF(N218="zníž. prenesená",J218,0)</f>
        <v>0</v>
      </c>
      <c r="BI218" s="199">
        <f>IF(N218="nulová",J218,0)</f>
        <v>0</v>
      </c>
      <c r="BJ218" s="15" t="s">
        <v>84</v>
      </c>
      <c r="BK218" s="199">
        <f>ROUND(I218*H218,2)</f>
        <v>0</v>
      </c>
      <c r="BL218" s="15" t="s">
        <v>202</v>
      </c>
      <c r="BM218" s="198" t="s">
        <v>585</v>
      </c>
    </row>
    <row r="219" s="2" customFormat="1" ht="16.5" customHeight="1">
      <c r="A219" s="34"/>
      <c r="B219" s="185"/>
      <c r="C219" s="186" t="s">
        <v>586</v>
      </c>
      <c r="D219" s="186" t="s">
        <v>138</v>
      </c>
      <c r="E219" s="187" t="s">
        <v>587</v>
      </c>
      <c r="F219" s="188" t="s">
        <v>588</v>
      </c>
      <c r="G219" s="189" t="s">
        <v>256</v>
      </c>
      <c r="H219" s="190">
        <v>250</v>
      </c>
      <c r="I219" s="191"/>
      <c r="J219" s="192">
        <f>ROUND(I219*H219,2)</f>
        <v>0</v>
      </c>
      <c r="K219" s="193"/>
      <c r="L219" s="35"/>
      <c r="M219" s="194" t="s">
        <v>1</v>
      </c>
      <c r="N219" s="195" t="s">
        <v>40</v>
      </c>
      <c r="O219" s="78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202</v>
      </c>
      <c r="AT219" s="198" t="s">
        <v>138</v>
      </c>
      <c r="AU219" s="198" t="s">
        <v>84</v>
      </c>
      <c r="AY219" s="15" t="s">
        <v>136</v>
      </c>
      <c r="BE219" s="199">
        <f>IF(N219="základná",J219,0)</f>
        <v>0</v>
      </c>
      <c r="BF219" s="199">
        <f>IF(N219="znížená",J219,0)</f>
        <v>0</v>
      </c>
      <c r="BG219" s="199">
        <f>IF(N219="zákl. prenesená",J219,0)</f>
        <v>0</v>
      </c>
      <c r="BH219" s="199">
        <f>IF(N219="zníž. prenesená",J219,0)</f>
        <v>0</v>
      </c>
      <c r="BI219" s="199">
        <f>IF(N219="nulová",J219,0)</f>
        <v>0</v>
      </c>
      <c r="BJ219" s="15" t="s">
        <v>84</v>
      </c>
      <c r="BK219" s="199">
        <f>ROUND(I219*H219,2)</f>
        <v>0</v>
      </c>
      <c r="BL219" s="15" t="s">
        <v>202</v>
      </c>
      <c r="BM219" s="198" t="s">
        <v>589</v>
      </c>
    </row>
    <row r="220" s="2" customFormat="1" ht="24.15" customHeight="1">
      <c r="A220" s="34"/>
      <c r="B220" s="185"/>
      <c r="C220" s="186" t="s">
        <v>590</v>
      </c>
      <c r="D220" s="186" t="s">
        <v>138</v>
      </c>
      <c r="E220" s="187" t="s">
        <v>591</v>
      </c>
      <c r="F220" s="188" t="s">
        <v>592</v>
      </c>
      <c r="G220" s="189" t="s">
        <v>593</v>
      </c>
      <c r="H220" s="190">
        <v>9615</v>
      </c>
      <c r="I220" s="191"/>
      <c r="J220" s="192">
        <f>ROUND(I220*H220,2)</f>
        <v>0</v>
      </c>
      <c r="K220" s="193"/>
      <c r="L220" s="35"/>
      <c r="M220" s="194" t="s">
        <v>1</v>
      </c>
      <c r="N220" s="195" t="s">
        <v>40</v>
      </c>
      <c r="O220" s="78"/>
      <c r="P220" s="196">
        <f>O220*H220</f>
        <v>0</v>
      </c>
      <c r="Q220" s="196">
        <v>5.0000000000000002E-05</v>
      </c>
      <c r="R220" s="196">
        <f>Q220*H220</f>
        <v>0.48075000000000001</v>
      </c>
      <c r="S220" s="196">
        <v>0</v>
      </c>
      <c r="T220" s="197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8" t="s">
        <v>202</v>
      </c>
      <c r="AT220" s="198" t="s">
        <v>138</v>
      </c>
      <c r="AU220" s="198" t="s">
        <v>84</v>
      </c>
      <c r="AY220" s="15" t="s">
        <v>136</v>
      </c>
      <c r="BE220" s="199">
        <f>IF(N220="základná",J220,0)</f>
        <v>0</v>
      </c>
      <c r="BF220" s="199">
        <f>IF(N220="znížená",J220,0)</f>
        <v>0</v>
      </c>
      <c r="BG220" s="199">
        <f>IF(N220="zákl. prenesená",J220,0)</f>
        <v>0</v>
      </c>
      <c r="BH220" s="199">
        <f>IF(N220="zníž. prenesená",J220,0)</f>
        <v>0</v>
      </c>
      <c r="BI220" s="199">
        <f>IF(N220="nulová",J220,0)</f>
        <v>0</v>
      </c>
      <c r="BJ220" s="15" t="s">
        <v>84</v>
      </c>
      <c r="BK220" s="199">
        <f>ROUND(I220*H220,2)</f>
        <v>0</v>
      </c>
      <c r="BL220" s="15" t="s">
        <v>202</v>
      </c>
      <c r="BM220" s="198" t="s">
        <v>594</v>
      </c>
    </row>
    <row r="221" s="2" customFormat="1" ht="24.15" customHeight="1">
      <c r="A221" s="34"/>
      <c r="B221" s="185"/>
      <c r="C221" s="186" t="s">
        <v>595</v>
      </c>
      <c r="D221" s="186" t="s">
        <v>138</v>
      </c>
      <c r="E221" s="187" t="s">
        <v>596</v>
      </c>
      <c r="F221" s="188" t="s">
        <v>597</v>
      </c>
      <c r="G221" s="189" t="s">
        <v>593</v>
      </c>
      <c r="H221" s="190">
        <v>14590</v>
      </c>
      <c r="I221" s="191"/>
      <c r="J221" s="192">
        <f>ROUND(I221*H221,2)</f>
        <v>0</v>
      </c>
      <c r="K221" s="193"/>
      <c r="L221" s="35"/>
      <c r="M221" s="194" t="s">
        <v>1</v>
      </c>
      <c r="N221" s="195" t="s">
        <v>40</v>
      </c>
      <c r="O221" s="78"/>
      <c r="P221" s="196">
        <f>O221*H221</f>
        <v>0</v>
      </c>
      <c r="Q221" s="196">
        <v>5.0000000000000002E-05</v>
      </c>
      <c r="R221" s="196">
        <f>Q221*H221</f>
        <v>0.72950000000000004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202</v>
      </c>
      <c r="AT221" s="198" t="s">
        <v>138</v>
      </c>
      <c r="AU221" s="198" t="s">
        <v>84</v>
      </c>
      <c r="AY221" s="15" t="s">
        <v>136</v>
      </c>
      <c r="BE221" s="199">
        <f>IF(N221="základná",J221,0)</f>
        <v>0</v>
      </c>
      <c r="BF221" s="199">
        <f>IF(N221="znížená",J221,0)</f>
        <v>0</v>
      </c>
      <c r="BG221" s="199">
        <f>IF(N221="zákl. prenesená",J221,0)</f>
        <v>0</v>
      </c>
      <c r="BH221" s="199">
        <f>IF(N221="zníž. prenesená",J221,0)</f>
        <v>0</v>
      </c>
      <c r="BI221" s="199">
        <f>IF(N221="nulová",J221,0)</f>
        <v>0</v>
      </c>
      <c r="BJ221" s="15" t="s">
        <v>84</v>
      </c>
      <c r="BK221" s="199">
        <f>ROUND(I221*H221,2)</f>
        <v>0</v>
      </c>
      <c r="BL221" s="15" t="s">
        <v>202</v>
      </c>
      <c r="BM221" s="198" t="s">
        <v>598</v>
      </c>
    </row>
    <row r="222" s="2" customFormat="1" ht="24.15" customHeight="1">
      <c r="A222" s="34"/>
      <c r="B222" s="185"/>
      <c r="C222" s="186" t="s">
        <v>599</v>
      </c>
      <c r="D222" s="186" t="s">
        <v>138</v>
      </c>
      <c r="E222" s="187" t="s">
        <v>600</v>
      </c>
      <c r="F222" s="188" t="s">
        <v>601</v>
      </c>
      <c r="G222" s="189" t="s">
        <v>256</v>
      </c>
      <c r="H222" s="190">
        <v>1020</v>
      </c>
      <c r="I222" s="191"/>
      <c r="J222" s="192">
        <f>ROUND(I222*H222,2)</f>
        <v>0</v>
      </c>
      <c r="K222" s="193"/>
      <c r="L222" s="35"/>
      <c r="M222" s="194" t="s">
        <v>1</v>
      </c>
      <c r="N222" s="195" t="s">
        <v>40</v>
      </c>
      <c r="O222" s="78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8" t="s">
        <v>202</v>
      </c>
      <c r="AT222" s="198" t="s">
        <v>138</v>
      </c>
      <c r="AU222" s="198" t="s">
        <v>84</v>
      </c>
      <c r="AY222" s="15" t="s">
        <v>136</v>
      </c>
      <c r="BE222" s="199">
        <f>IF(N222="základná",J222,0)</f>
        <v>0</v>
      </c>
      <c r="BF222" s="199">
        <f>IF(N222="znížená",J222,0)</f>
        <v>0</v>
      </c>
      <c r="BG222" s="199">
        <f>IF(N222="zákl. prenesená",J222,0)</f>
        <v>0</v>
      </c>
      <c r="BH222" s="199">
        <f>IF(N222="zníž. prenesená",J222,0)</f>
        <v>0</v>
      </c>
      <c r="BI222" s="199">
        <f>IF(N222="nulová",J222,0)</f>
        <v>0</v>
      </c>
      <c r="BJ222" s="15" t="s">
        <v>84</v>
      </c>
      <c r="BK222" s="199">
        <f>ROUND(I222*H222,2)</f>
        <v>0</v>
      </c>
      <c r="BL222" s="15" t="s">
        <v>202</v>
      </c>
      <c r="BM222" s="198" t="s">
        <v>602</v>
      </c>
    </row>
    <row r="223" s="2" customFormat="1" ht="24.15" customHeight="1">
      <c r="A223" s="34"/>
      <c r="B223" s="185"/>
      <c r="C223" s="200" t="s">
        <v>603</v>
      </c>
      <c r="D223" s="200" t="s">
        <v>155</v>
      </c>
      <c r="E223" s="201" t="s">
        <v>604</v>
      </c>
      <c r="F223" s="202" t="s">
        <v>605</v>
      </c>
      <c r="G223" s="203" t="s">
        <v>593</v>
      </c>
      <c r="H223" s="204">
        <v>46.997999999999998</v>
      </c>
      <c r="I223" s="205"/>
      <c r="J223" s="206">
        <f>ROUND(I223*H223,2)</f>
        <v>0</v>
      </c>
      <c r="K223" s="207"/>
      <c r="L223" s="208"/>
      <c r="M223" s="209" t="s">
        <v>1</v>
      </c>
      <c r="N223" s="210" t="s">
        <v>40</v>
      </c>
      <c r="O223" s="78"/>
      <c r="P223" s="196">
        <f>O223*H223</f>
        <v>0</v>
      </c>
      <c r="Q223" s="196">
        <v>0.001</v>
      </c>
      <c r="R223" s="196">
        <f>Q223*H223</f>
        <v>0.046997999999999998</v>
      </c>
      <c r="S223" s="196">
        <v>0</v>
      </c>
      <c r="T223" s="197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8" t="s">
        <v>270</v>
      </c>
      <c r="AT223" s="198" t="s">
        <v>155</v>
      </c>
      <c r="AU223" s="198" t="s">
        <v>84</v>
      </c>
      <c r="AY223" s="15" t="s">
        <v>136</v>
      </c>
      <c r="BE223" s="199">
        <f>IF(N223="základná",J223,0)</f>
        <v>0</v>
      </c>
      <c r="BF223" s="199">
        <f>IF(N223="znížená",J223,0)</f>
        <v>0</v>
      </c>
      <c r="BG223" s="199">
        <f>IF(N223="zákl. prenesená",J223,0)</f>
        <v>0</v>
      </c>
      <c r="BH223" s="199">
        <f>IF(N223="zníž. prenesená",J223,0)</f>
        <v>0</v>
      </c>
      <c r="BI223" s="199">
        <f>IF(N223="nulová",J223,0)</f>
        <v>0</v>
      </c>
      <c r="BJ223" s="15" t="s">
        <v>84</v>
      </c>
      <c r="BK223" s="199">
        <f>ROUND(I223*H223,2)</f>
        <v>0</v>
      </c>
      <c r="BL223" s="15" t="s">
        <v>202</v>
      </c>
      <c r="BM223" s="198" t="s">
        <v>606</v>
      </c>
    </row>
    <row r="224" s="2" customFormat="1" ht="24.15" customHeight="1">
      <c r="A224" s="34"/>
      <c r="B224" s="185"/>
      <c r="C224" s="200" t="s">
        <v>607</v>
      </c>
      <c r="D224" s="200" t="s">
        <v>155</v>
      </c>
      <c r="E224" s="201" t="s">
        <v>608</v>
      </c>
      <c r="F224" s="202" t="s">
        <v>609</v>
      </c>
      <c r="G224" s="203" t="s">
        <v>256</v>
      </c>
      <c r="H224" s="204">
        <v>48.825000000000003</v>
      </c>
      <c r="I224" s="205"/>
      <c r="J224" s="206">
        <f>ROUND(I224*H224,2)</f>
        <v>0</v>
      </c>
      <c r="K224" s="207"/>
      <c r="L224" s="208"/>
      <c r="M224" s="209" t="s">
        <v>1</v>
      </c>
      <c r="N224" s="210" t="s">
        <v>40</v>
      </c>
      <c r="O224" s="78"/>
      <c r="P224" s="196">
        <f>O224*H224</f>
        <v>0</v>
      </c>
      <c r="Q224" s="196">
        <v>0.0096699999999999998</v>
      </c>
      <c r="R224" s="196">
        <f>Q224*H224</f>
        <v>0.47213775000000002</v>
      </c>
      <c r="S224" s="196">
        <v>0</v>
      </c>
      <c r="T224" s="197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8" t="s">
        <v>270</v>
      </c>
      <c r="AT224" s="198" t="s">
        <v>155</v>
      </c>
      <c r="AU224" s="198" t="s">
        <v>84</v>
      </c>
      <c r="AY224" s="15" t="s">
        <v>136</v>
      </c>
      <c r="BE224" s="199">
        <f>IF(N224="základná",J224,0)</f>
        <v>0</v>
      </c>
      <c r="BF224" s="199">
        <f>IF(N224="znížená",J224,0)</f>
        <v>0</v>
      </c>
      <c r="BG224" s="199">
        <f>IF(N224="zákl. prenesená",J224,0)</f>
        <v>0</v>
      </c>
      <c r="BH224" s="199">
        <f>IF(N224="zníž. prenesená",J224,0)</f>
        <v>0</v>
      </c>
      <c r="BI224" s="199">
        <f>IF(N224="nulová",J224,0)</f>
        <v>0</v>
      </c>
      <c r="BJ224" s="15" t="s">
        <v>84</v>
      </c>
      <c r="BK224" s="199">
        <f>ROUND(I224*H224,2)</f>
        <v>0</v>
      </c>
      <c r="BL224" s="15" t="s">
        <v>202</v>
      </c>
      <c r="BM224" s="198" t="s">
        <v>610</v>
      </c>
    </row>
    <row r="225" s="2" customFormat="1" ht="24.15" customHeight="1">
      <c r="A225" s="34"/>
      <c r="B225" s="185"/>
      <c r="C225" s="200" t="s">
        <v>611</v>
      </c>
      <c r="D225" s="200" t="s">
        <v>155</v>
      </c>
      <c r="E225" s="201" t="s">
        <v>612</v>
      </c>
      <c r="F225" s="202" t="s">
        <v>613</v>
      </c>
      <c r="G225" s="203" t="s">
        <v>256</v>
      </c>
      <c r="H225" s="204">
        <v>13.608000000000001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40</v>
      </c>
      <c r="O225" s="78"/>
      <c r="P225" s="196">
        <f>O225*H225</f>
        <v>0</v>
      </c>
      <c r="Q225" s="196">
        <v>0.013440000000000001</v>
      </c>
      <c r="R225" s="196">
        <f>Q225*H225</f>
        <v>0.18289152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270</v>
      </c>
      <c r="AT225" s="198" t="s">
        <v>155</v>
      </c>
      <c r="AU225" s="198" t="s">
        <v>84</v>
      </c>
      <c r="AY225" s="15" t="s">
        <v>136</v>
      </c>
      <c r="BE225" s="199">
        <f>IF(N225="základná",J225,0)</f>
        <v>0</v>
      </c>
      <c r="BF225" s="199">
        <f>IF(N225="znížená",J225,0)</f>
        <v>0</v>
      </c>
      <c r="BG225" s="199">
        <f>IF(N225="zákl. prenesená",J225,0)</f>
        <v>0</v>
      </c>
      <c r="BH225" s="199">
        <f>IF(N225="zníž. prenesená",J225,0)</f>
        <v>0</v>
      </c>
      <c r="BI225" s="199">
        <f>IF(N225="nulová",J225,0)</f>
        <v>0</v>
      </c>
      <c r="BJ225" s="15" t="s">
        <v>84</v>
      </c>
      <c r="BK225" s="199">
        <f>ROUND(I225*H225,2)</f>
        <v>0</v>
      </c>
      <c r="BL225" s="15" t="s">
        <v>202</v>
      </c>
      <c r="BM225" s="198" t="s">
        <v>614</v>
      </c>
    </row>
    <row r="226" s="2" customFormat="1" ht="24.15" customHeight="1">
      <c r="A226" s="34"/>
      <c r="B226" s="185"/>
      <c r="C226" s="200" t="s">
        <v>615</v>
      </c>
      <c r="D226" s="200" t="s">
        <v>155</v>
      </c>
      <c r="E226" s="201" t="s">
        <v>616</v>
      </c>
      <c r="F226" s="202" t="s">
        <v>617</v>
      </c>
      <c r="G226" s="203" t="s">
        <v>256</v>
      </c>
      <c r="H226" s="204">
        <v>18.899999999999999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40</v>
      </c>
      <c r="O226" s="78"/>
      <c r="P226" s="196">
        <f>O226*H226</f>
        <v>0</v>
      </c>
      <c r="Q226" s="196">
        <v>0.0025500000000000002</v>
      </c>
      <c r="R226" s="196">
        <f>Q226*H226</f>
        <v>0.048195000000000002</v>
      </c>
      <c r="S226" s="196">
        <v>0</v>
      </c>
      <c r="T226" s="197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8" t="s">
        <v>270</v>
      </c>
      <c r="AT226" s="198" t="s">
        <v>155</v>
      </c>
      <c r="AU226" s="198" t="s">
        <v>84</v>
      </c>
      <c r="AY226" s="15" t="s">
        <v>136</v>
      </c>
      <c r="BE226" s="199">
        <f>IF(N226="základná",J226,0)</f>
        <v>0</v>
      </c>
      <c r="BF226" s="199">
        <f>IF(N226="znížená",J226,0)</f>
        <v>0</v>
      </c>
      <c r="BG226" s="199">
        <f>IF(N226="zákl. prenesená",J226,0)</f>
        <v>0</v>
      </c>
      <c r="BH226" s="199">
        <f>IF(N226="zníž. prenesená",J226,0)</f>
        <v>0</v>
      </c>
      <c r="BI226" s="199">
        <f>IF(N226="nulová",J226,0)</f>
        <v>0</v>
      </c>
      <c r="BJ226" s="15" t="s">
        <v>84</v>
      </c>
      <c r="BK226" s="199">
        <f>ROUND(I226*H226,2)</f>
        <v>0</v>
      </c>
      <c r="BL226" s="15" t="s">
        <v>202</v>
      </c>
      <c r="BM226" s="198" t="s">
        <v>618</v>
      </c>
    </row>
    <row r="227" s="2" customFormat="1" ht="24.15" customHeight="1">
      <c r="A227" s="34"/>
      <c r="B227" s="185"/>
      <c r="C227" s="200" t="s">
        <v>619</v>
      </c>
      <c r="D227" s="200" t="s">
        <v>155</v>
      </c>
      <c r="E227" s="201" t="s">
        <v>620</v>
      </c>
      <c r="F227" s="202" t="s">
        <v>621</v>
      </c>
      <c r="G227" s="203" t="s">
        <v>256</v>
      </c>
      <c r="H227" s="204">
        <v>1344.2940000000001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40</v>
      </c>
      <c r="O227" s="78"/>
      <c r="P227" s="196">
        <f>O227*H227</f>
        <v>0</v>
      </c>
      <c r="Q227" s="196">
        <v>0.0045100000000000001</v>
      </c>
      <c r="R227" s="196">
        <f>Q227*H227</f>
        <v>6.0627659400000002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270</v>
      </c>
      <c r="AT227" s="198" t="s">
        <v>155</v>
      </c>
      <c r="AU227" s="198" t="s">
        <v>84</v>
      </c>
      <c r="AY227" s="15" t="s">
        <v>136</v>
      </c>
      <c r="BE227" s="199">
        <f>IF(N227="základná",J227,0)</f>
        <v>0</v>
      </c>
      <c r="BF227" s="199">
        <f>IF(N227="znížená",J227,0)</f>
        <v>0</v>
      </c>
      <c r="BG227" s="199">
        <f>IF(N227="zákl. prenesená",J227,0)</f>
        <v>0</v>
      </c>
      <c r="BH227" s="199">
        <f>IF(N227="zníž. prenesená",J227,0)</f>
        <v>0</v>
      </c>
      <c r="BI227" s="199">
        <f>IF(N227="nulová",J227,0)</f>
        <v>0</v>
      </c>
      <c r="BJ227" s="15" t="s">
        <v>84</v>
      </c>
      <c r="BK227" s="199">
        <f>ROUND(I227*H227,2)</f>
        <v>0</v>
      </c>
      <c r="BL227" s="15" t="s">
        <v>202</v>
      </c>
      <c r="BM227" s="198" t="s">
        <v>622</v>
      </c>
    </row>
    <row r="228" s="2" customFormat="1" ht="24.15" customHeight="1">
      <c r="A228" s="34"/>
      <c r="B228" s="185"/>
      <c r="C228" s="200" t="s">
        <v>623</v>
      </c>
      <c r="D228" s="200" t="s">
        <v>155</v>
      </c>
      <c r="E228" s="201" t="s">
        <v>624</v>
      </c>
      <c r="F228" s="202" t="s">
        <v>625</v>
      </c>
      <c r="G228" s="203" t="s">
        <v>256</v>
      </c>
      <c r="H228" s="204">
        <v>7.5599999999999996</v>
      </c>
      <c r="I228" s="205"/>
      <c r="J228" s="206">
        <f>ROUND(I228*H228,2)</f>
        <v>0</v>
      </c>
      <c r="K228" s="207"/>
      <c r="L228" s="208"/>
      <c r="M228" s="209" t="s">
        <v>1</v>
      </c>
      <c r="N228" s="210" t="s">
        <v>40</v>
      </c>
      <c r="O228" s="78"/>
      <c r="P228" s="196">
        <f>O228*H228</f>
        <v>0</v>
      </c>
      <c r="Q228" s="196">
        <v>0.0058999999999999999</v>
      </c>
      <c r="R228" s="196">
        <f>Q228*H228</f>
        <v>0.044603999999999998</v>
      </c>
      <c r="S228" s="196">
        <v>0</v>
      </c>
      <c r="T228" s="197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8" t="s">
        <v>270</v>
      </c>
      <c r="AT228" s="198" t="s">
        <v>155</v>
      </c>
      <c r="AU228" s="198" t="s">
        <v>84</v>
      </c>
      <c r="AY228" s="15" t="s">
        <v>136</v>
      </c>
      <c r="BE228" s="199">
        <f>IF(N228="základná",J228,0)</f>
        <v>0</v>
      </c>
      <c r="BF228" s="199">
        <f>IF(N228="znížená",J228,0)</f>
        <v>0</v>
      </c>
      <c r="BG228" s="199">
        <f>IF(N228="zákl. prenesená",J228,0)</f>
        <v>0</v>
      </c>
      <c r="BH228" s="199">
        <f>IF(N228="zníž. prenesená",J228,0)</f>
        <v>0</v>
      </c>
      <c r="BI228" s="199">
        <f>IF(N228="nulová",J228,0)</f>
        <v>0</v>
      </c>
      <c r="BJ228" s="15" t="s">
        <v>84</v>
      </c>
      <c r="BK228" s="199">
        <f>ROUND(I228*H228,2)</f>
        <v>0</v>
      </c>
      <c r="BL228" s="15" t="s">
        <v>202</v>
      </c>
      <c r="BM228" s="198" t="s">
        <v>626</v>
      </c>
    </row>
    <row r="229" s="2" customFormat="1" ht="24.15" customHeight="1">
      <c r="A229" s="34"/>
      <c r="B229" s="185"/>
      <c r="C229" s="200" t="s">
        <v>627</v>
      </c>
      <c r="D229" s="200" t="s">
        <v>155</v>
      </c>
      <c r="E229" s="201" t="s">
        <v>628</v>
      </c>
      <c r="F229" s="202" t="s">
        <v>629</v>
      </c>
      <c r="G229" s="203" t="s">
        <v>256</v>
      </c>
      <c r="H229" s="204">
        <v>1.6799999999999999</v>
      </c>
      <c r="I229" s="205"/>
      <c r="J229" s="206">
        <f>ROUND(I229*H229,2)</f>
        <v>0</v>
      </c>
      <c r="K229" s="207"/>
      <c r="L229" s="208"/>
      <c r="M229" s="209" t="s">
        <v>1</v>
      </c>
      <c r="N229" s="210" t="s">
        <v>40</v>
      </c>
      <c r="O229" s="78"/>
      <c r="P229" s="196">
        <f>O229*H229</f>
        <v>0</v>
      </c>
      <c r="Q229" s="196">
        <v>0.0065100000000000002</v>
      </c>
      <c r="R229" s="196">
        <f>Q229*H229</f>
        <v>0.0109368</v>
      </c>
      <c r="S229" s="196">
        <v>0</v>
      </c>
      <c r="T229" s="197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8" t="s">
        <v>270</v>
      </c>
      <c r="AT229" s="198" t="s">
        <v>155</v>
      </c>
      <c r="AU229" s="198" t="s">
        <v>84</v>
      </c>
      <c r="AY229" s="15" t="s">
        <v>136</v>
      </c>
      <c r="BE229" s="199">
        <f>IF(N229="základná",J229,0)</f>
        <v>0</v>
      </c>
      <c r="BF229" s="199">
        <f>IF(N229="znížená",J229,0)</f>
        <v>0</v>
      </c>
      <c r="BG229" s="199">
        <f>IF(N229="zákl. prenesená",J229,0)</f>
        <v>0</v>
      </c>
      <c r="BH229" s="199">
        <f>IF(N229="zníž. prenesená",J229,0)</f>
        <v>0</v>
      </c>
      <c r="BI229" s="199">
        <f>IF(N229="nulová",J229,0)</f>
        <v>0</v>
      </c>
      <c r="BJ229" s="15" t="s">
        <v>84</v>
      </c>
      <c r="BK229" s="199">
        <f>ROUND(I229*H229,2)</f>
        <v>0</v>
      </c>
      <c r="BL229" s="15" t="s">
        <v>202</v>
      </c>
      <c r="BM229" s="198" t="s">
        <v>630</v>
      </c>
    </row>
    <row r="230" s="2" customFormat="1" ht="24.15" customHeight="1">
      <c r="A230" s="34"/>
      <c r="B230" s="185"/>
      <c r="C230" s="200" t="s">
        <v>631</v>
      </c>
      <c r="D230" s="200" t="s">
        <v>155</v>
      </c>
      <c r="E230" s="201" t="s">
        <v>632</v>
      </c>
      <c r="F230" s="202" t="s">
        <v>633</v>
      </c>
      <c r="G230" s="203" t="s">
        <v>256</v>
      </c>
      <c r="H230" s="204">
        <v>66.402000000000001</v>
      </c>
      <c r="I230" s="205"/>
      <c r="J230" s="206">
        <f>ROUND(I230*H230,2)</f>
        <v>0</v>
      </c>
      <c r="K230" s="207"/>
      <c r="L230" s="208"/>
      <c r="M230" s="209" t="s">
        <v>1</v>
      </c>
      <c r="N230" s="210" t="s">
        <v>40</v>
      </c>
      <c r="O230" s="78"/>
      <c r="P230" s="196">
        <f>O230*H230</f>
        <v>0</v>
      </c>
      <c r="Q230" s="196">
        <v>0.0057499999999999999</v>
      </c>
      <c r="R230" s="196">
        <f>Q230*H230</f>
        <v>0.38181150000000003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270</v>
      </c>
      <c r="AT230" s="198" t="s">
        <v>155</v>
      </c>
      <c r="AU230" s="198" t="s">
        <v>84</v>
      </c>
      <c r="AY230" s="15" t="s">
        <v>136</v>
      </c>
      <c r="BE230" s="199">
        <f>IF(N230="základná",J230,0)</f>
        <v>0</v>
      </c>
      <c r="BF230" s="199">
        <f>IF(N230="znížená",J230,0)</f>
        <v>0</v>
      </c>
      <c r="BG230" s="199">
        <f>IF(N230="zákl. prenesená",J230,0)</f>
        <v>0</v>
      </c>
      <c r="BH230" s="199">
        <f>IF(N230="zníž. prenesená",J230,0)</f>
        <v>0</v>
      </c>
      <c r="BI230" s="199">
        <f>IF(N230="nulová",J230,0)</f>
        <v>0</v>
      </c>
      <c r="BJ230" s="15" t="s">
        <v>84</v>
      </c>
      <c r="BK230" s="199">
        <f>ROUND(I230*H230,2)</f>
        <v>0</v>
      </c>
      <c r="BL230" s="15" t="s">
        <v>202</v>
      </c>
      <c r="BM230" s="198" t="s">
        <v>634</v>
      </c>
    </row>
    <row r="231" s="2" customFormat="1" ht="24.15" customHeight="1">
      <c r="A231" s="34"/>
      <c r="B231" s="185"/>
      <c r="C231" s="200" t="s">
        <v>635</v>
      </c>
      <c r="D231" s="200" t="s">
        <v>155</v>
      </c>
      <c r="E231" s="201" t="s">
        <v>636</v>
      </c>
      <c r="F231" s="202" t="s">
        <v>637</v>
      </c>
      <c r="G231" s="203" t="s">
        <v>256</v>
      </c>
      <c r="H231" s="204">
        <v>436.80000000000001</v>
      </c>
      <c r="I231" s="205"/>
      <c r="J231" s="206">
        <f>ROUND(I231*H231,2)</f>
        <v>0</v>
      </c>
      <c r="K231" s="207"/>
      <c r="L231" s="208"/>
      <c r="M231" s="209" t="s">
        <v>1</v>
      </c>
      <c r="N231" s="210" t="s">
        <v>40</v>
      </c>
      <c r="O231" s="78"/>
      <c r="P231" s="196">
        <f>O231*H231</f>
        <v>0</v>
      </c>
      <c r="Q231" s="196">
        <v>0.00643</v>
      </c>
      <c r="R231" s="196">
        <f>Q231*H231</f>
        <v>2.808624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270</v>
      </c>
      <c r="AT231" s="198" t="s">
        <v>155</v>
      </c>
      <c r="AU231" s="198" t="s">
        <v>84</v>
      </c>
      <c r="AY231" s="15" t="s">
        <v>136</v>
      </c>
      <c r="BE231" s="199">
        <f>IF(N231="základná",J231,0)</f>
        <v>0</v>
      </c>
      <c r="BF231" s="199">
        <f>IF(N231="znížená",J231,0)</f>
        <v>0</v>
      </c>
      <c r="BG231" s="199">
        <f>IF(N231="zákl. prenesená",J231,0)</f>
        <v>0</v>
      </c>
      <c r="BH231" s="199">
        <f>IF(N231="zníž. prenesená",J231,0)</f>
        <v>0</v>
      </c>
      <c r="BI231" s="199">
        <f>IF(N231="nulová",J231,0)</f>
        <v>0</v>
      </c>
      <c r="BJ231" s="15" t="s">
        <v>84</v>
      </c>
      <c r="BK231" s="199">
        <f>ROUND(I231*H231,2)</f>
        <v>0</v>
      </c>
      <c r="BL231" s="15" t="s">
        <v>202</v>
      </c>
      <c r="BM231" s="198" t="s">
        <v>638</v>
      </c>
    </row>
    <row r="232" s="2" customFormat="1" ht="24.15" customHeight="1">
      <c r="A232" s="34"/>
      <c r="B232" s="185"/>
      <c r="C232" s="200" t="s">
        <v>639</v>
      </c>
      <c r="D232" s="200" t="s">
        <v>155</v>
      </c>
      <c r="E232" s="201" t="s">
        <v>640</v>
      </c>
      <c r="F232" s="202" t="s">
        <v>641</v>
      </c>
      <c r="G232" s="203" t="s">
        <v>158</v>
      </c>
      <c r="H232" s="204">
        <v>0.010999999999999999</v>
      </c>
      <c r="I232" s="205"/>
      <c r="J232" s="206">
        <f>ROUND(I232*H232,2)</f>
        <v>0</v>
      </c>
      <c r="K232" s="207"/>
      <c r="L232" s="208"/>
      <c r="M232" s="209" t="s">
        <v>1</v>
      </c>
      <c r="N232" s="210" t="s">
        <v>40</v>
      </c>
      <c r="O232" s="78"/>
      <c r="P232" s="196">
        <f>O232*H232</f>
        <v>0</v>
      </c>
      <c r="Q232" s="196">
        <v>1</v>
      </c>
      <c r="R232" s="196">
        <f>Q232*H232</f>
        <v>0.010999999999999999</v>
      </c>
      <c r="S232" s="196">
        <v>0</v>
      </c>
      <c r="T232" s="197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8" t="s">
        <v>270</v>
      </c>
      <c r="AT232" s="198" t="s">
        <v>155</v>
      </c>
      <c r="AU232" s="198" t="s">
        <v>84</v>
      </c>
      <c r="AY232" s="15" t="s">
        <v>136</v>
      </c>
      <c r="BE232" s="199">
        <f>IF(N232="základná",J232,0)</f>
        <v>0</v>
      </c>
      <c r="BF232" s="199">
        <f>IF(N232="znížená",J232,0)</f>
        <v>0</v>
      </c>
      <c r="BG232" s="199">
        <f>IF(N232="zákl. prenesená",J232,0)</f>
        <v>0</v>
      </c>
      <c r="BH232" s="199">
        <f>IF(N232="zníž. prenesená",J232,0)</f>
        <v>0</v>
      </c>
      <c r="BI232" s="199">
        <f>IF(N232="nulová",J232,0)</f>
        <v>0</v>
      </c>
      <c r="BJ232" s="15" t="s">
        <v>84</v>
      </c>
      <c r="BK232" s="199">
        <f>ROUND(I232*H232,2)</f>
        <v>0</v>
      </c>
      <c r="BL232" s="15" t="s">
        <v>202</v>
      </c>
      <c r="BM232" s="198" t="s">
        <v>642</v>
      </c>
    </row>
    <row r="233" s="2" customFormat="1" ht="24.15" customHeight="1">
      <c r="A233" s="34"/>
      <c r="B233" s="185"/>
      <c r="C233" s="200" t="s">
        <v>643</v>
      </c>
      <c r="D233" s="200" t="s">
        <v>155</v>
      </c>
      <c r="E233" s="201" t="s">
        <v>644</v>
      </c>
      <c r="F233" s="202" t="s">
        <v>645</v>
      </c>
      <c r="G233" s="203" t="s">
        <v>158</v>
      </c>
      <c r="H233" s="204">
        <v>0.017999999999999999</v>
      </c>
      <c r="I233" s="205"/>
      <c r="J233" s="206">
        <f>ROUND(I233*H233,2)</f>
        <v>0</v>
      </c>
      <c r="K233" s="207"/>
      <c r="L233" s="208"/>
      <c r="M233" s="209" t="s">
        <v>1</v>
      </c>
      <c r="N233" s="210" t="s">
        <v>40</v>
      </c>
      <c r="O233" s="78"/>
      <c r="P233" s="196">
        <f>O233*H233</f>
        <v>0</v>
      </c>
      <c r="Q233" s="196">
        <v>1</v>
      </c>
      <c r="R233" s="196">
        <f>Q233*H233</f>
        <v>0.017999999999999999</v>
      </c>
      <c r="S233" s="196">
        <v>0</v>
      </c>
      <c r="T233" s="197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8" t="s">
        <v>270</v>
      </c>
      <c r="AT233" s="198" t="s">
        <v>155</v>
      </c>
      <c r="AU233" s="198" t="s">
        <v>84</v>
      </c>
      <c r="AY233" s="15" t="s">
        <v>136</v>
      </c>
      <c r="BE233" s="199">
        <f>IF(N233="základná",J233,0)</f>
        <v>0</v>
      </c>
      <c r="BF233" s="199">
        <f>IF(N233="znížená",J233,0)</f>
        <v>0</v>
      </c>
      <c r="BG233" s="199">
        <f>IF(N233="zákl. prenesená",J233,0)</f>
        <v>0</v>
      </c>
      <c r="BH233" s="199">
        <f>IF(N233="zníž. prenesená",J233,0)</f>
        <v>0</v>
      </c>
      <c r="BI233" s="199">
        <f>IF(N233="nulová",J233,0)</f>
        <v>0</v>
      </c>
      <c r="BJ233" s="15" t="s">
        <v>84</v>
      </c>
      <c r="BK233" s="199">
        <f>ROUND(I233*H233,2)</f>
        <v>0</v>
      </c>
      <c r="BL233" s="15" t="s">
        <v>202</v>
      </c>
      <c r="BM233" s="198" t="s">
        <v>646</v>
      </c>
    </row>
    <row r="234" s="2" customFormat="1" ht="24.15" customHeight="1">
      <c r="A234" s="34"/>
      <c r="B234" s="185"/>
      <c r="C234" s="200" t="s">
        <v>647</v>
      </c>
      <c r="D234" s="200" t="s">
        <v>155</v>
      </c>
      <c r="E234" s="201" t="s">
        <v>648</v>
      </c>
      <c r="F234" s="202" t="s">
        <v>649</v>
      </c>
      <c r="G234" s="203" t="s">
        <v>158</v>
      </c>
      <c r="H234" s="204">
        <v>0.025000000000000001</v>
      </c>
      <c r="I234" s="205"/>
      <c r="J234" s="206">
        <f>ROUND(I234*H234,2)</f>
        <v>0</v>
      </c>
      <c r="K234" s="207"/>
      <c r="L234" s="208"/>
      <c r="M234" s="209" t="s">
        <v>1</v>
      </c>
      <c r="N234" s="210" t="s">
        <v>40</v>
      </c>
      <c r="O234" s="78"/>
      <c r="P234" s="196">
        <f>O234*H234</f>
        <v>0</v>
      </c>
      <c r="Q234" s="196">
        <v>1</v>
      </c>
      <c r="R234" s="196">
        <f>Q234*H234</f>
        <v>0.025000000000000001</v>
      </c>
      <c r="S234" s="196">
        <v>0</v>
      </c>
      <c r="T234" s="197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8" t="s">
        <v>270</v>
      </c>
      <c r="AT234" s="198" t="s">
        <v>155</v>
      </c>
      <c r="AU234" s="198" t="s">
        <v>84</v>
      </c>
      <c r="AY234" s="15" t="s">
        <v>136</v>
      </c>
      <c r="BE234" s="199">
        <f>IF(N234="základná",J234,0)</f>
        <v>0</v>
      </c>
      <c r="BF234" s="199">
        <f>IF(N234="znížená",J234,0)</f>
        <v>0</v>
      </c>
      <c r="BG234" s="199">
        <f>IF(N234="zákl. prenesená",J234,0)</f>
        <v>0</v>
      </c>
      <c r="BH234" s="199">
        <f>IF(N234="zníž. prenesená",J234,0)</f>
        <v>0</v>
      </c>
      <c r="BI234" s="199">
        <f>IF(N234="nulová",J234,0)</f>
        <v>0</v>
      </c>
      <c r="BJ234" s="15" t="s">
        <v>84</v>
      </c>
      <c r="BK234" s="199">
        <f>ROUND(I234*H234,2)</f>
        <v>0</v>
      </c>
      <c r="BL234" s="15" t="s">
        <v>202</v>
      </c>
      <c r="BM234" s="198" t="s">
        <v>650</v>
      </c>
    </row>
    <row r="235" s="2" customFormat="1" ht="33" customHeight="1">
      <c r="A235" s="34"/>
      <c r="B235" s="185"/>
      <c r="C235" s="186" t="s">
        <v>651</v>
      </c>
      <c r="D235" s="186" t="s">
        <v>138</v>
      </c>
      <c r="E235" s="187" t="s">
        <v>652</v>
      </c>
      <c r="F235" s="188" t="s">
        <v>653</v>
      </c>
      <c r="G235" s="189" t="s">
        <v>593</v>
      </c>
      <c r="H235" s="190">
        <v>9615</v>
      </c>
      <c r="I235" s="191"/>
      <c r="J235" s="192">
        <f>ROUND(I235*H235,2)</f>
        <v>0</v>
      </c>
      <c r="K235" s="193"/>
      <c r="L235" s="35"/>
      <c r="M235" s="194" t="s">
        <v>1</v>
      </c>
      <c r="N235" s="195" t="s">
        <v>40</v>
      </c>
      <c r="O235" s="78"/>
      <c r="P235" s="196">
        <f>O235*H235</f>
        <v>0</v>
      </c>
      <c r="Q235" s="196">
        <v>0</v>
      </c>
      <c r="R235" s="196">
        <f>Q235*H235</f>
        <v>0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202</v>
      </c>
      <c r="AT235" s="198" t="s">
        <v>138</v>
      </c>
      <c r="AU235" s="198" t="s">
        <v>84</v>
      </c>
      <c r="AY235" s="15" t="s">
        <v>136</v>
      </c>
      <c r="BE235" s="199">
        <f>IF(N235="základná",J235,0)</f>
        <v>0</v>
      </c>
      <c r="BF235" s="199">
        <f>IF(N235="znížená",J235,0)</f>
        <v>0</v>
      </c>
      <c r="BG235" s="199">
        <f>IF(N235="zákl. prenesená",J235,0)</f>
        <v>0</v>
      </c>
      <c r="BH235" s="199">
        <f>IF(N235="zníž. prenesená",J235,0)</f>
        <v>0</v>
      </c>
      <c r="BI235" s="199">
        <f>IF(N235="nulová",J235,0)</f>
        <v>0</v>
      </c>
      <c r="BJ235" s="15" t="s">
        <v>84</v>
      </c>
      <c r="BK235" s="199">
        <f>ROUND(I235*H235,2)</f>
        <v>0</v>
      </c>
      <c r="BL235" s="15" t="s">
        <v>202</v>
      </c>
      <c r="BM235" s="198" t="s">
        <v>654</v>
      </c>
    </row>
    <row r="236" s="2" customFormat="1" ht="24.15" customHeight="1">
      <c r="A236" s="34"/>
      <c r="B236" s="185"/>
      <c r="C236" s="186" t="s">
        <v>655</v>
      </c>
      <c r="D236" s="186" t="s">
        <v>138</v>
      </c>
      <c r="E236" s="187" t="s">
        <v>656</v>
      </c>
      <c r="F236" s="188" t="s">
        <v>657</v>
      </c>
      <c r="G236" s="189" t="s">
        <v>158</v>
      </c>
      <c r="H236" s="190">
        <v>46.646000000000001</v>
      </c>
      <c r="I236" s="191"/>
      <c r="J236" s="192">
        <f>ROUND(I236*H236,2)</f>
        <v>0</v>
      </c>
      <c r="K236" s="193"/>
      <c r="L236" s="35"/>
      <c r="M236" s="194" t="s">
        <v>1</v>
      </c>
      <c r="N236" s="195" t="s">
        <v>40</v>
      </c>
      <c r="O236" s="78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8" t="s">
        <v>202</v>
      </c>
      <c r="AT236" s="198" t="s">
        <v>138</v>
      </c>
      <c r="AU236" s="198" t="s">
        <v>84</v>
      </c>
      <c r="AY236" s="15" t="s">
        <v>136</v>
      </c>
      <c r="BE236" s="199">
        <f>IF(N236="základná",J236,0)</f>
        <v>0</v>
      </c>
      <c r="BF236" s="199">
        <f>IF(N236="znížená",J236,0)</f>
        <v>0</v>
      </c>
      <c r="BG236" s="199">
        <f>IF(N236="zákl. prenesená",J236,0)</f>
        <v>0</v>
      </c>
      <c r="BH236" s="199">
        <f>IF(N236="zníž. prenesená",J236,0)</f>
        <v>0</v>
      </c>
      <c r="BI236" s="199">
        <f>IF(N236="nulová",J236,0)</f>
        <v>0</v>
      </c>
      <c r="BJ236" s="15" t="s">
        <v>84</v>
      </c>
      <c r="BK236" s="199">
        <f>ROUND(I236*H236,2)</f>
        <v>0</v>
      </c>
      <c r="BL236" s="15" t="s">
        <v>202</v>
      </c>
      <c r="BM236" s="198" t="s">
        <v>658</v>
      </c>
    </row>
    <row r="237" s="12" customFormat="1" ht="22.8" customHeight="1">
      <c r="A237" s="12"/>
      <c r="B237" s="173"/>
      <c r="C237" s="12"/>
      <c r="D237" s="174" t="s">
        <v>73</v>
      </c>
      <c r="E237" s="183" t="s">
        <v>659</v>
      </c>
      <c r="F237" s="183" t="s">
        <v>660</v>
      </c>
      <c r="G237" s="12"/>
      <c r="H237" s="12"/>
      <c r="I237" s="176"/>
      <c r="J237" s="184">
        <f>BK237</f>
        <v>0</v>
      </c>
      <c r="K237" s="12"/>
      <c r="L237" s="173"/>
      <c r="M237" s="177"/>
      <c r="N237" s="178"/>
      <c r="O237" s="178"/>
      <c r="P237" s="179">
        <f>SUM(P238:P242)</f>
        <v>0</v>
      </c>
      <c r="Q237" s="178"/>
      <c r="R237" s="179">
        <f>SUM(R238:R242)</f>
        <v>1.8648</v>
      </c>
      <c r="S237" s="178"/>
      <c r="T237" s="180">
        <f>SUM(T238:T242)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74" t="s">
        <v>84</v>
      </c>
      <c r="AT237" s="181" t="s">
        <v>73</v>
      </c>
      <c r="AU237" s="181" t="s">
        <v>80</v>
      </c>
      <c r="AY237" s="174" t="s">
        <v>136</v>
      </c>
      <c r="BK237" s="182">
        <f>SUM(BK238:BK242)</f>
        <v>0</v>
      </c>
    </row>
    <row r="238" s="2" customFormat="1" ht="33" customHeight="1">
      <c r="A238" s="34"/>
      <c r="B238" s="185"/>
      <c r="C238" s="186" t="s">
        <v>661</v>
      </c>
      <c r="D238" s="186" t="s">
        <v>138</v>
      </c>
      <c r="E238" s="187" t="s">
        <v>662</v>
      </c>
      <c r="F238" s="188" t="s">
        <v>663</v>
      </c>
      <c r="G238" s="189" t="s">
        <v>180</v>
      </c>
      <c r="H238" s="190">
        <v>1680</v>
      </c>
      <c r="I238" s="191"/>
      <c r="J238" s="192">
        <f>ROUND(I238*H238,2)</f>
        <v>0</v>
      </c>
      <c r="K238" s="193"/>
      <c r="L238" s="35"/>
      <c r="M238" s="194" t="s">
        <v>1</v>
      </c>
      <c r="N238" s="195" t="s">
        <v>40</v>
      </c>
      <c r="O238" s="78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8" t="s">
        <v>202</v>
      </c>
      <c r="AT238" s="198" t="s">
        <v>138</v>
      </c>
      <c r="AU238" s="198" t="s">
        <v>84</v>
      </c>
      <c r="AY238" s="15" t="s">
        <v>136</v>
      </c>
      <c r="BE238" s="199">
        <f>IF(N238="základná",J238,0)</f>
        <v>0</v>
      </c>
      <c r="BF238" s="199">
        <f>IF(N238="znížená",J238,0)</f>
        <v>0</v>
      </c>
      <c r="BG238" s="199">
        <f>IF(N238="zákl. prenesená",J238,0)</f>
        <v>0</v>
      </c>
      <c r="BH238" s="199">
        <f>IF(N238="zníž. prenesená",J238,0)</f>
        <v>0</v>
      </c>
      <c r="BI238" s="199">
        <f>IF(N238="nulová",J238,0)</f>
        <v>0</v>
      </c>
      <c r="BJ238" s="15" t="s">
        <v>84</v>
      </c>
      <c r="BK238" s="199">
        <f>ROUND(I238*H238,2)</f>
        <v>0</v>
      </c>
      <c r="BL238" s="15" t="s">
        <v>202</v>
      </c>
      <c r="BM238" s="198" t="s">
        <v>664</v>
      </c>
    </row>
    <row r="239" s="2" customFormat="1" ht="24.15" customHeight="1">
      <c r="A239" s="34"/>
      <c r="B239" s="185"/>
      <c r="C239" s="186" t="s">
        <v>665</v>
      </c>
      <c r="D239" s="186" t="s">
        <v>138</v>
      </c>
      <c r="E239" s="187" t="s">
        <v>666</v>
      </c>
      <c r="F239" s="188" t="s">
        <v>667</v>
      </c>
      <c r="G239" s="189" t="s">
        <v>180</v>
      </c>
      <c r="H239" s="190">
        <v>1680</v>
      </c>
      <c r="I239" s="191"/>
      <c r="J239" s="192">
        <f>ROUND(I239*H239,2)</f>
        <v>0</v>
      </c>
      <c r="K239" s="193"/>
      <c r="L239" s="35"/>
      <c r="M239" s="194" t="s">
        <v>1</v>
      </c>
      <c r="N239" s="195" t="s">
        <v>40</v>
      </c>
      <c r="O239" s="78"/>
      <c r="P239" s="196">
        <f>O239*H239</f>
        <v>0</v>
      </c>
      <c r="Q239" s="196">
        <v>0.00075000000000000002</v>
      </c>
      <c r="R239" s="196">
        <f>Q239*H239</f>
        <v>1.26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202</v>
      </c>
      <c r="AT239" s="198" t="s">
        <v>138</v>
      </c>
      <c r="AU239" s="198" t="s">
        <v>84</v>
      </c>
      <c r="AY239" s="15" t="s">
        <v>136</v>
      </c>
      <c r="BE239" s="199">
        <f>IF(N239="základná",J239,0)</f>
        <v>0</v>
      </c>
      <c r="BF239" s="199">
        <f>IF(N239="znížená",J239,0)</f>
        <v>0</v>
      </c>
      <c r="BG239" s="199">
        <f>IF(N239="zákl. prenesená",J239,0)</f>
        <v>0</v>
      </c>
      <c r="BH239" s="199">
        <f>IF(N239="zníž. prenesená",J239,0)</f>
        <v>0</v>
      </c>
      <c r="BI239" s="199">
        <f>IF(N239="nulová",J239,0)</f>
        <v>0</v>
      </c>
      <c r="BJ239" s="15" t="s">
        <v>84</v>
      </c>
      <c r="BK239" s="199">
        <f>ROUND(I239*H239,2)</f>
        <v>0</v>
      </c>
      <c r="BL239" s="15" t="s">
        <v>202</v>
      </c>
      <c r="BM239" s="198" t="s">
        <v>668</v>
      </c>
    </row>
    <row r="240" s="2" customFormat="1" ht="24.15" customHeight="1">
      <c r="A240" s="34"/>
      <c r="B240" s="185"/>
      <c r="C240" s="186" t="s">
        <v>669</v>
      </c>
      <c r="D240" s="186" t="s">
        <v>138</v>
      </c>
      <c r="E240" s="187" t="s">
        <v>670</v>
      </c>
      <c r="F240" s="188" t="s">
        <v>671</v>
      </c>
      <c r="G240" s="189" t="s">
        <v>180</v>
      </c>
      <c r="H240" s="190">
        <v>1680</v>
      </c>
      <c r="I240" s="191"/>
      <c r="J240" s="192">
        <f>ROUND(I240*H240,2)</f>
        <v>0</v>
      </c>
      <c r="K240" s="193"/>
      <c r="L240" s="35"/>
      <c r="M240" s="194" t="s">
        <v>1</v>
      </c>
      <c r="N240" s="195" t="s">
        <v>40</v>
      </c>
      <c r="O240" s="78"/>
      <c r="P240" s="196">
        <f>O240*H240</f>
        <v>0</v>
      </c>
      <c r="Q240" s="196">
        <v>0.00029</v>
      </c>
      <c r="R240" s="196">
        <f>Q240*H240</f>
        <v>0.48720000000000002</v>
      </c>
      <c r="S240" s="196">
        <v>0</v>
      </c>
      <c r="T240" s="197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8" t="s">
        <v>202</v>
      </c>
      <c r="AT240" s="198" t="s">
        <v>138</v>
      </c>
      <c r="AU240" s="198" t="s">
        <v>84</v>
      </c>
      <c r="AY240" s="15" t="s">
        <v>136</v>
      </c>
      <c r="BE240" s="199">
        <f>IF(N240="základná",J240,0)</f>
        <v>0</v>
      </c>
      <c r="BF240" s="199">
        <f>IF(N240="znížená",J240,0)</f>
        <v>0</v>
      </c>
      <c r="BG240" s="199">
        <f>IF(N240="zákl. prenesená",J240,0)</f>
        <v>0</v>
      </c>
      <c r="BH240" s="199">
        <f>IF(N240="zníž. prenesená",J240,0)</f>
        <v>0</v>
      </c>
      <c r="BI240" s="199">
        <f>IF(N240="nulová",J240,0)</f>
        <v>0</v>
      </c>
      <c r="BJ240" s="15" t="s">
        <v>84</v>
      </c>
      <c r="BK240" s="199">
        <f>ROUND(I240*H240,2)</f>
        <v>0</v>
      </c>
      <c r="BL240" s="15" t="s">
        <v>202</v>
      </c>
      <c r="BM240" s="198" t="s">
        <v>672</v>
      </c>
    </row>
    <row r="241" s="2" customFormat="1" ht="21.75" customHeight="1">
      <c r="A241" s="34"/>
      <c r="B241" s="185"/>
      <c r="C241" s="186" t="s">
        <v>673</v>
      </c>
      <c r="D241" s="186" t="s">
        <v>138</v>
      </c>
      <c r="E241" s="187" t="s">
        <v>674</v>
      </c>
      <c r="F241" s="188" t="s">
        <v>675</v>
      </c>
      <c r="G241" s="189" t="s">
        <v>180</v>
      </c>
      <c r="H241" s="190">
        <v>1680</v>
      </c>
      <c r="I241" s="191"/>
      <c r="J241" s="192">
        <f>ROUND(I241*H241,2)</f>
        <v>0</v>
      </c>
      <c r="K241" s="193"/>
      <c r="L241" s="35"/>
      <c r="M241" s="194" t="s">
        <v>1</v>
      </c>
      <c r="N241" s="195" t="s">
        <v>40</v>
      </c>
      <c r="O241" s="78"/>
      <c r="P241" s="196">
        <f>O241*H241</f>
        <v>0</v>
      </c>
      <c r="Q241" s="196">
        <v>6.9999999999999994E-05</v>
      </c>
      <c r="R241" s="196">
        <f>Q241*H241</f>
        <v>0.1176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202</v>
      </c>
      <c r="AT241" s="198" t="s">
        <v>138</v>
      </c>
      <c r="AU241" s="198" t="s">
        <v>84</v>
      </c>
      <c r="AY241" s="15" t="s">
        <v>136</v>
      </c>
      <c r="BE241" s="199">
        <f>IF(N241="základná",J241,0)</f>
        <v>0</v>
      </c>
      <c r="BF241" s="199">
        <f>IF(N241="znížená",J241,0)</f>
        <v>0</v>
      </c>
      <c r="BG241" s="199">
        <f>IF(N241="zákl. prenesená",J241,0)</f>
        <v>0</v>
      </c>
      <c r="BH241" s="199">
        <f>IF(N241="zníž. prenesená",J241,0)</f>
        <v>0</v>
      </c>
      <c r="BI241" s="199">
        <f>IF(N241="nulová",J241,0)</f>
        <v>0</v>
      </c>
      <c r="BJ241" s="15" t="s">
        <v>84</v>
      </c>
      <c r="BK241" s="199">
        <f>ROUND(I241*H241,2)</f>
        <v>0</v>
      </c>
      <c r="BL241" s="15" t="s">
        <v>202</v>
      </c>
      <c r="BM241" s="198" t="s">
        <v>676</v>
      </c>
    </row>
    <row r="242" s="2" customFormat="1" ht="24.15" customHeight="1">
      <c r="A242" s="34"/>
      <c r="B242" s="185"/>
      <c r="C242" s="186" t="s">
        <v>677</v>
      </c>
      <c r="D242" s="186" t="s">
        <v>138</v>
      </c>
      <c r="E242" s="187" t="s">
        <v>678</v>
      </c>
      <c r="F242" s="188" t="s">
        <v>679</v>
      </c>
      <c r="G242" s="189" t="s">
        <v>180</v>
      </c>
      <c r="H242" s="190">
        <v>1680</v>
      </c>
      <c r="I242" s="191"/>
      <c r="J242" s="192">
        <f>ROUND(I242*H242,2)</f>
        <v>0</v>
      </c>
      <c r="K242" s="193"/>
      <c r="L242" s="35"/>
      <c r="M242" s="194" t="s">
        <v>1</v>
      </c>
      <c r="N242" s="195" t="s">
        <v>40</v>
      </c>
      <c r="O242" s="78"/>
      <c r="P242" s="196">
        <f>O242*H242</f>
        <v>0</v>
      </c>
      <c r="Q242" s="196">
        <v>0</v>
      </c>
      <c r="R242" s="196">
        <f>Q242*H242</f>
        <v>0</v>
      </c>
      <c r="S242" s="196">
        <v>0</v>
      </c>
      <c r="T242" s="197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8" t="s">
        <v>202</v>
      </c>
      <c r="AT242" s="198" t="s">
        <v>138</v>
      </c>
      <c r="AU242" s="198" t="s">
        <v>84</v>
      </c>
      <c r="AY242" s="15" t="s">
        <v>136</v>
      </c>
      <c r="BE242" s="199">
        <f>IF(N242="základná",J242,0)</f>
        <v>0</v>
      </c>
      <c r="BF242" s="199">
        <f>IF(N242="znížená",J242,0)</f>
        <v>0</v>
      </c>
      <c r="BG242" s="199">
        <f>IF(N242="zákl. prenesená",J242,0)</f>
        <v>0</v>
      </c>
      <c r="BH242" s="199">
        <f>IF(N242="zníž. prenesená",J242,0)</f>
        <v>0</v>
      </c>
      <c r="BI242" s="199">
        <f>IF(N242="nulová",J242,0)</f>
        <v>0</v>
      </c>
      <c r="BJ242" s="15" t="s">
        <v>84</v>
      </c>
      <c r="BK242" s="199">
        <f>ROUND(I242*H242,2)</f>
        <v>0</v>
      </c>
      <c r="BL242" s="15" t="s">
        <v>202</v>
      </c>
      <c r="BM242" s="198" t="s">
        <v>680</v>
      </c>
    </row>
    <row r="243" s="12" customFormat="1" ht="22.8" customHeight="1">
      <c r="A243" s="12"/>
      <c r="B243" s="173"/>
      <c r="C243" s="12"/>
      <c r="D243" s="174" t="s">
        <v>73</v>
      </c>
      <c r="E243" s="183" t="s">
        <v>681</v>
      </c>
      <c r="F243" s="183" t="s">
        <v>682</v>
      </c>
      <c r="G243" s="12"/>
      <c r="H243" s="12"/>
      <c r="I243" s="176"/>
      <c r="J243" s="184">
        <f>BK243</f>
        <v>0</v>
      </c>
      <c r="K243" s="12"/>
      <c r="L243" s="173"/>
      <c r="M243" s="177"/>
      <c r="N243" s="178"/>
      <c r="O243" s="178"/>
      <c r="P243" s="179">
        <f>SUM(P244:P249)</f>
        <v>0</v>
      </c>
      <c r="Q243" s="178"/>
      <c r="R243" s="179">
        <f>SUM(R244:R249)</f>
        <v>0.79231459999999998</v>
      </c>
      <c r="S243" s="178"/>
      <c r="T243" s="180">
        <f>SUM(T244:T249)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74" t="s">
        <v>84</v>
      </c>
      <c r="AT243" s="181" t="s">
        <v>73</v>
      </c>
      <c r="AU243" s="181" t="s">
        <v>80</v>
      </c>
      <c r="AY243" s="174" t="s">
        <v>136</v>
      </c>
      <c r="BK243" s="182">
        <f>SUM(BK244:BK249)</f>
        <v>0</v>
      </c>
    </row>
    <row r="244" s="2" customFormat="1" ht="24.15" customHeight="1">
      <c r="A244" s="34"/>
      <c r="B244" s="185"/>
      <c r="C244" s="186" t="s">
        <v>683</v>
      </c>
      <c r="D244" s="186" t="s">
        <v>138</v>
      </c>
      <c r="E244" s="187" t="s">
        <v>684</v>
      </c>
      <c r="F244" s="188" t="s">
        <v>685</v>
      </c>
      <c r="G244" s="189" t="s">
        <v>180</v>
      </c>
      <c r="H244" s="190">
        <v>563</v>
      </c>
      <c r="I244" s="191"/>
      <c r="J244" s="192">
        <f>ROUND(I244*H244,2)</f>
        <v>0</v>
      </c>
      <c r="K244" s="193"/>
      <c r="L244" s="35"/>
      <c r="M244" s="194" t="s">
        <v>1</v>
      </c>
      <c r="N244" s="195" t="s">
        <v>40</v>
      </c>
      <c r="O244" s="78"/>
      <c r="P244" s="196">
        <f>O244*H244</f>
        <v>0</v>
      </c>
      <c r="Q244" s="196">
        <v>0.00010000000000000001</v>
      </c>
      <c r="R244" s="196">
        <f>Q244*H244</f>
        <v>0.056300000000000003</v>
      </c>
      <c r="S244" s="196">
        <v>0</v>
      </c>
      <c r="T244" s="197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8" t="s">
        <v>202</v>
      </c>
      <c r="AT244" s="198" t="s">
        <v>138</v>
      </c>
      <c r="AU244" s="198" t="s">
        <v>84</v>
      </c>
      <c r="AY244" s="15" t="s">
        <v>136</v>
      </c>
      <c r="BE244" s="199">
        <f>IF(N244="základná",J244,0)</f>
        <v>0</v>
      </c>
      <c r="BF244" s="199">
        <f>IF(N244="znížená",J244,0)</f>
        <v>0</v>
      </c>
      <c r="BG244" s="199">
        <f>IF(N244="zákl. prenesená",J244,0)</f>
        <v>0</v>
      </c>
      <c r="BH244" s="199">
        <f>IF(N244="zníž. prenesená",J244,0)</f>
        <v>0</v>
      </c>
      <c r="BI244" s="199">
        <f>IF(N244="nulová",J244,0)</f>
        <v>0</v>
      </c>
      <c r="BJ244" s="15" t="s">
        <v>84</v>
      </c>
      <c r="BK244" s="199">
        <f>ROUND(I244*H244,2)</f>
        <v>0</v>
      </c>
      <c r="BL244" s="15" t="s">
        <v>202</v>
      </c>
      <c r="BM244" s="198" t="s">
        <v>686</v>
      </c>
    </row>
    <row r="245" s="2" customFormat="1" ht="24.15" customHeight="1">
      <c r="A245" s="34"/>
      <c r="B245" s="185"/>
      <c r="C245" s="186" t="s">
        <v>687</v>
      </c>
      <c r="D245" s="186" t="s">
        <v>138</v>
      </c>
      <c r="E245" s="187" t="s">
        <v>684</v>
      </c>
      <c r="F245" s="188" t="s">
        <v>685</v>
      </c>
      <c r="G245" s="189" t="s">
        <v>180</v>
      </c>
      <c r="H245" s="190">
        <v>568.87800000000004</v>
      </c>
      <c r="I245" s="191"/>
      <c r="J245" s="192">
        <f>ROUND(I245*H245,2)</f>
        <v>0</v>
      </c>
      <c r="K245" s="193"/>
      <c r="L245" s="35"/>
      <c r="M245" s="194" t="s">
        <v>1</v>
      </c>
      <c r="N245" s="195" t="s">
        <v>40</v>
      </c>
      <c r="O245" s="78"/>
      <c r="P245" s="196">
        <f>O245*H245</f>
        <v>0</v>
      </c>
      <c r="Q245" s="196">
        <v>0.00010000000000000001</v>
      </c>
      <c r="R245" s="196">
        <f>Q245*H245</f>
        <v>0.056887800000000009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202</v>
      </c>
      <c r="AT245" s="198" t="s">
        <v>138</v>
      </c>
      <c r="AU245" s="198" t="s">
        <v>84</v>
      </c>
      <c r="AY245" s="15" t="s">
        <v>136</v>
      </c>
      <c r="BE245" s="199">
        <f>IF(N245="základná",J245,0)</f>
        <v>0</v>
      </c>
      <c r="BF245" s="199">
        <f>IF(N245="znížená",J245,0)</f>
        <v>0</v>
      </c>
      <c r="BG245" s="199">
        <f>IF(N245="zákl. prenesená",J245,0)</f>
        <v>0</v>
      </c>
      <c r="BH245" s="199">
        <f>IF(N245="zníž. prenesená",J245,0)</f>
        <v>0</v>
      </c>
      <c r="BI245" s="199">
        <f>IF(N245="nulová",J245,0)</f>
        <v>0</v>
      </c>
      <c r="BJ245" s="15" t="s">
        <v>84</v>
      </c>
      <c r="BK245" s="199">
        <f>ROUND(I245*H245,2)</f>
        <v>0</v>
      </c>
      <c r="BL245" s="15" t="s">
        <v>202</v>
      </c>
      <c r="BM245" s="198" t="s">
        <v>688</v>
      </c>
    </row>
    <row r="246" s="2" customFormat="1" ht="33" customHeight="1">
      <c r="A246" s="34"/>
      <c r="B246" s="185"/>
      <c r="C246" s="186" t="s">
        <v>689</v>
      </c>
      <c r="D246" s="186" t="s">
        <v>138</v>
      </c>
      <c r="E246" s="187" t="s">
        <v>690</v>
      </c>
      <c r="F246" s="188" t="s">
        <v>691</v>
      </c>
      <c r="G246" s="189" t="s">
        <v>180</v>
      </c>
      <c r="H246" s="190">
        <v>563</v>
      </c>
      <c r="I246" s="191"/>
      <c r="J246" s="192">
        <f>ROUND(I246*H246,2)</f>
        <v>0</v>
      </c>
      <c r="K246" s="193"/>
      <c r="L246" s="35"/>
      <c r="M246" s="194" t="s">
        <v>1</v>
      </c>
      <c r="N246" s="195" t="s">
        <v>40</v>
      </c>
      <c r="O246" s="78"/>
      <c r="P246" s="196">
        <f>O246*H246</f>
        <v>0</v>
      </c>
      <c r="Q246" s="196">
        <v>0.00027999999999999998</v>
      </c>
      <c r="R246" s="196">
        <f>Q246*H246</f>
        <v>0.15763999999999998</v>
      </c>
      <c r="S246" s="196">
        <v>0</v>
      </c>
      <c r="T246" s="197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8" t="s">
        <v>202</v>
      </c>
      <c r="AT246" s="198" t="s">
        <v>138</v>
      </c>
      <c r="AU246" s="198" t="s">
        <v>84</v>
      </c>
      <c r="AY246" s="15" t="s">
        <v>136</v>
      </c>
      <c r="BE246" s="199">
        <f>IF(N246="základná",J246,0)</f>
        <v>0</v>
      </c>
      <c r="BF246" s="199">
        <f>IF(N246="znížená",J246,0)</f>
        <v>0</v>
      </c>
      <c r="BG246" s="199">
        <f>IF(N246="zákl. prenesená",J246,0)</f>
        <v>0</v>
      </c>
      <c r="BH246" s="199">
        <f>IF(N246="zníž. prenesená",J246,0)</f>
        <v>0</v>
      </c>
      <c r="BI246" s="199">
        <f>IF(N246="nulová",J246,0)</f>
        <v>0</v>
      </c>
      <c r="BJ246" s="15" t="s">
        <v>84</v>
      </c>
      <c r="BK246" s="199">
        <f>ROUND(I246*H246,2)</f>
        <v>0</v>
      </c>
      <c r="BL246" s="15" t="s">
        <v>202</v>
      </c>
      <c r="BM246" s="198" t="s">
        <v>692</v>
      </c>
    </row>
    <row r="247" s="2" customFormat="1" ht="33" customHeight="1">
      <c r="A247" s="34"/>
      <c r="B247" s="185"/>
      <c r="C247" s="186" t="s">
        <v>424</v>
      </c>
      <c r="D247" s="186" t="s">
        <v>138</v>
      </c>
      <c r="E247" s="187" t="s">
        <v>690</v>
      </c>
      <c r="F247" s="188" t="s">
        <v>691</v>
      </c>
      <c r="G247" s="189" t="s">
        <v>180</v>
      </c>
      <c r="H247" s="190">
        <v>568.87800000000004</v>
      </c>
      <c r="I247" s="191"/>
      <c r="J247" s="192">
        <f>ROUND(I247*H247,2)</f>
        <v>0</v>
      </c>
      <c r="K247" s="193"/>
      <c r="L247" s="35"/>
      <c r="M247" s="194" t="s">
        <v>1</v>
      </c>
      <c r="N247" s="195" t="s">
        <v>40</v>
      </c>
      <c r="O247" s="78"/>
      <c r="P247" s="196">
        <f>O247*H247</f>
        <v>0</v>
      </c>
      <c r="Q247" s="196">
        <v>0.00027999999999999998</v>
      </c>
      <c r="R247" s="196">
        <f>Q247*H247</f>
        <v>0.15928584000000001</v>
      </c>
      <c r="S247" s="196">
        <v>0</v>
      </c>
      <c r="T247" s="197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8" t="s">
        <v>202</v>
      </c>
      <c r="AT247" s="198" t="s">
        <v>138</v>
      </c>
      <c r="AU247" s="198" t="s">
        <v>84</v>
      </c>
      <c r="AY247" s="15" t="s">
        <v>136</v>
      </c>
      <c r="BE247" s="199">
        <f>IF(N247="základná",J247,0)</f>
        <v>0</v>
      </c>
      <c r="BF247" s="199">
        <f>IF(N247="znížená",J247,0)</f>
        <v>0</v>
      </c>
      <c r="BG247" s="199">
        <f>IF(N247="zákl. prenesená",J247,0)</f>
        <v>0</v>
      </c>
      <c r="BH247" s="199">
        <f>IF(N247="zníž. prenesená",J247,0)</f>
        <v>0</v>
      </c>
      <c r="BI247" s="199">
        <f>IF(N247="nulová",J247,0)</f>
        <v>0</v>
      </c>
      <c r="BJ247" s="15" t="s">
        <v>84</v>
      </c>
      <c r="BK247" s="199">
        <f>ROUND(I247*H247,2)</f>
        <v>0</v>
      </c>
      <c r="BL247" s="15" t="s">
        <v>202</v>
      </c>
      <c r="BM247" s="198" t="s">
        <v>693</v>
      </c>
    </row>
    <row r="248" s="2" customFormat="1" ht="33" customHeight="1">
      <c r="A248" s="34"/>
      <c r="B248" s="185"/>
      <c r="C248" s="186" t="s">
        <v>694</v>
      </c>
      <c r="D248" s="186" t="s">
        <v>138</v>
      </c>
      <c r="E248" s="187" t="s">
        <v>695</v>
      </c>
      <c r="F248" s="188" t="s">
        <v>696</v>
      </c>
      <c r="G248" s="189" t="s">
        <v>180</v>
      </c>
      <c r="H248" s="190">
        <v>563</v>
      </c>
      <c r="I248" s="191"/>
      <c r="J248" s="192">
        <f>ROUND(I248*H248,2)</f>
        <v>0</v>
      </c>
      <c r="K248" s="193"/>
      <c r="L248" s="35"/>
      <c r="M248" s="194" t="s">
        <v>1</v>
      </c>
      <c r="N248" s="195" t="s">
        <v>40</v>
      </c>
      <c r="O248" s="78"/>
      <c r="P248" s="196">
        <f>O248*H248</f>
        <v>0</v>
      </c>
      <c r="Q248" s="196">
        <v>0.00032000000000000003</v>
      </c>
      <c r="R248" s="196">
        <f>Q248*H248</f>
        <v>0.18016000000000002</v>
      </c>
      <c r="S248" s="196">
        <v>0</v>
      </c>
      <c r="T248" s="197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8" t="s">
        <v>202</v>
      </c>
      <c r="AT248" s="198" t="s">
        <v>138</v>
      </c>
      <c r="AU248" s="198" t="s">
        <v>84</v>
      </c>
      <c r="AY248" s="15" t="s">
        <v>136</v>
      </c>
      <c r="BE248" s="199">
        <f>IF(N248="základná",J248,0)</f>
        <v>0</v>
      </c>
      <c r="BF248" s="199">
        <f>IF(N248="znížená",J248,0)</f>
        <v>0</v>
      </c>
      <c r="BG248" s="199">
        <f>IF(N248="zákl. prenesená",J248,0)</f>
        <v>0</v>
      </c>
      <c r="BH248" s="199">
        <f>IF(N248="zníž. prenesená",J248,0)</f>
        <v>0</v>
      </c>
      <c r="BI248" s="199">
        <f>IF(N248="nulová",J248,0)</f>
        <v>0</v>
      </c>
      <c r="BJ248" s="15" t="s">
        <v>84</v>
      </c>
      <c r="BK248" s="199">
        <f>ROUND(I248*H248,2)</f>
        <v>0</v>
      </c>
      <c r="BL248" s="15" t="s">
        <v>202</v>
      </c>
      <c r="BM248" s="198" t="s">
        <v>697</v>
      </c>
    </row>
    <row r="249" s="2" customFormat="1" ht="33" customHeight="1">
      <c r="A249" s="34"/>
      <c r="B249" s="185"/>
      <c r="C249" s="186" t="s">
        <v>698</v>
      </c>
      <c r="D249" s="186" t="s">
        <v>138</v>
      </c>
      <c r="E249" s="187" t="s">
        <v>695</v>
      </c>
      <c r="F249" s="188" t="s">
        <v>696</v>
      </c>
      <c r="G249" s="189" t="s">
        <v>180</v>
      </c>
      <c r="H249" s="190">
        <v>568.87800000000004</v>
      </c>
      <c r="I249" s="191"/>
      <c r="J249" s="192">
        <f>ROUND(I249*H249,2)</f>
        <v>0</v>
      </c>
      <c r="K249" s="193"/>
      <c r="L249" s="35"/>
      <c r="M249" s="194" t="s">
        <v>1</v>
      </c>
      <c r="N249" s="195" t="s">
        <v>40</v>
      </c>
      <c r="O249" s="78"/>
      <c r="P249" s="196">
        <f>O249*H249</f>
        <v>0</v>
      </c>
      <c r="Q249" s="196">
        <v>0.00032000000000000003</v>
      </c>
      <c r="R249" s="196">
        <f>Q249*H249</f>
        <v>0.18204096000000003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202</v>
      </c>
      <c r="AT249" s="198" t="s">
        <v>138</v>
      </c>
      <c r="AU249" s="198" t="s">
        <v>84</v>
      </c>
      <c r="AY249" s="15" t="s">
        <v>136</v>
      </c>
      <c r="BE249" s="199">
        <f>IF(N249="základná",J249,0)</f>
        <v>0</v>
      </c>
      <c r="BF249" s="199">
        <f>IF(N249="znížená",J249,0)</f>
        <v>0</v>
      </c>
      <c r="BG249" s="199">
        <f>IF(N249="zákl. prenesená",J249,0)</f>
        <v>0</v>
      </c>
      <c r="BH249" s="199">
        <f>IF(N249="zníž. prenesená",J249,0)</f>
        <v>0</v>
      </c>
      <c r="BI249" s="199">
        <f>IF(N249="nulová",J249,0)</f>
        <v>0</v>
      </c>
      <c r="BJ249" s="15" t="s">
        <v>84</v>
      </c>
      <c r="BK249" s="199">
        <f>ROUND(I249*H249,2)</f>
        <v>0</v>
      </c>
      <c r="BL249" s="15" t="s">
        <v>202</v>
      </c>
      <c r="BM249" s="198" t="s">
        <v>699</v>
      </c>
    </row>
    <row r="250" s="12" customFormat="1" ht="25.92" customHeight="1">
      <c r="A250" s="12"/>
      <c r="B250" s="173"/>
      <c r="C250" s="12"/>
      <c r="D250" s="174" t="s">
        <v>73</v>
      </c>
      <c r="E250" s="175" t="s">
        <v>155</v>
      </c>
      <c r="F250" s="175" t="s">
        <v>700</v>
      </c>
      <c r="G250" s="12"/>
      <c r="H250" s="12"/>
      <c r="I250" s="176"/>
      <c r="J250" s="161">
        <f>BK250</f>
        <v>0</v>
      </c>
      <c r="K250" s="12"/>
      <c r="L250" s="173"/>
      <c r="M250" s="177"/>
      <c r="N250" s="178"/>
      <c r="O250" s="178"/>
      <c r="P250" s="179">
        <f>P251</f>
        <v>0</v>
      </c>
      <c r="Q250" s="178"/>
      <c r="R250" s="179">
        <f>R251</f>
        <v>0.62779999999999991</v>
      </c>
      <c r="S250" s="178"/>
      <c r="T250" s="180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74" t="s">
        <v>147</v>
      </c>
      <c r="AT250" s="181" t="s">
        <v>73</v>
      </c>
      <c r="AU250" s="181" t="s">
        <v>7</v>
      </c>
      <c r="AY250" s="174" t="s">
        <v>136</v>
      </c>
      <c r="BK250" s="182">
        <f>BK251</f>
        <v>0</v>
      </c>
    </row>
    <row r="251" s="12" customFormat="1" ht="22.8" customHeight="1">
      <c r="A251" s="12"/>
      <c r="B251" s="173"/>
      <c r="C251" s="12"/>
      <c r="D251" s="174" t="s">
        <v>73</v>
      </c>
      <c r="E251" s="183" t="s">
        <v>701</v>
      </c>
      <c r="F251" s="183" t="s">
        <v>702</v>
      </c>
      <c r="G251" s="12"/>
      <c r="H251" s="12"/>
      <c r="I251" s="176"/>
      <c r="J251" s="184">
        <f>BK251</f>
        <v>0</v>
      </c>
      <c r="K251" s="12"/>
      <c r="L251" s="173"/>
      <c r="M251" s="177"/>
      <c r="N251" s="178"/>
      <c r="O251" s="178"/>
      <c r="P251" s="179">
        <f>P252</f>
        <v>0</v>
      </c>
      <c r="Q251" s="178"/>
      <c r="R251" s="179">
        <f>R252</f>
        <v>0.62779999999999991</v>
      </c>
      <c r="S251" s="178"/>
      <c r="T251" s="180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74" t="s">
        <v>147</v>
      </c>
      <c r="AT251" s="181" t="s">
        <v>73</v>
      </c>
      <c r="AU251" s="181" t="s">
        <v>80</v>
      </c>
      <c r="AY251" s="174" t="s">
        <v>136</v>
      </c>
      <c r="BK251" s="182">
        <f>BK252</f>
        <v>0</v>
      </c>
    </row>
    <row r="252" s="2" customFormat="1" ht="24.15" customHeight="1">
      <c r="A252" s="34"/>
      <c r="B252" s="185"/>
      <c r="C252" s="186" t="s">
        <v>703</v>
      </c>
      <c r="D252" s="186" t="s">
        <v>138</v>
      </c>
      <c r="E252" s="187" t="s">
        <v>704</v>
      </c>
      <c r="F252" s="188" t="s">
        <v>705</v>
      </c>
      <c r="G252" s="189" t="s">
        <v>180</v>
      </c>
      <c r="H252" s="190">
        <v>430</v>
      </c>
      <c r="I252" s="191"/>
      <c r="J252" s="192">
        <f>ROUND(I252*H252,2)</f>
        <v>0</v>
      </c>
      <c r="K252" s="193"/>
      <c r="L252" s="35"/>
      <c r="M252" s="194" t="s">
        <v>1</v>
      </c>
      <c r="N252" s="195" t="s">
        <v>40</v>
      </c>
      <c r="O252" s="78"/>
      <c r="P252" s="196">
        <f>O252*H252</f>
        <v>0</v>
      </c>
      <c r="Q252" s="196">
        <v>0.0014599999999999999</v>
      </c>
      <c r="R252" s="196">
        <f>Q252*H252</f>
        <v>0.62779999999999991</v>
      </c>
      <c r="S252" s="196">
        <v>0</v>
      </c>
      <c r="T252" s="197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8" t="s">
        <v>550</v>
      </c>
      <c r="AT252" s="198" t="s">
        <v>138</v>
      </c>
      <c r="AU252" s="198" t="s">
        <v>84</v>
      </c>
      <c r="AY252" s="15" t="s">
        <v>136</v>
      </c>
      <c r="BE252" s="199">
        <f>IF(N252="základná",J252,0)</f>
        <v>0</v>
      </c>
      <c r="BF252" s="199">
        <f>IF(N252="znížená",J252,0)</f>
        <v>0</v>
      </c>
      <c r="BG252" s="199">
        <f>IF(N252="zákl. prenesená",J252,0)</f>
        <v>0</v>
      </c>
      <c r="BH252" s="199">
        <f>IF(N252="zníž. prenesená",J252,0)</f>
        <v>0</v>
      </c>
      <c r="BI252" s="199">
        <f>IF(N252="nulová",J252,0)</f>
        <v>0</v>
      </c>
      <c r="BJ252" s="15" t="s">
        <v>84</v>
      </c>
      <c r="BK252" s="199">
        <f>ROUND(I252*H252,2)</f>
        <v>0</v>
      </c>
      <c r="BL252" s="15" t="s">
        <v>550</v>
      </c>
      <c r="BM252" s="198" t="s">
        <v>706</v>
      </c>
    </row>
    <row r="253" s="12" customFormat="1" ht="25.92" customHeight="1">
      <c r="A253" s="12"/>
      <c r="B253" s="173"/>
      <c r="C253" s="12"/>
      <c r="D253" s="174" t="s">
        <v>73</v>
      </c>
      <c r="E253" s="175" t="s">
        <v>707</v>
      </c>
      <c r="F253" s="175" t="s">
        <v>708</v>
      </c>
      <c r="G253" s="12"/>
      <c r="H253" s="12"/>
      <c r="I253" s="176"/>
      <c r="J253" s="161">
        <f>BK253</f>
        <v>0</v>
      </c>
      <c r="K253" s="12"/>
      <c r="L253" s="173"/>
      <c r="M253" s="177"/>
      <c r="N253" s="178"/>
      <c r="O253" s="178"/>
      <c r="P253" s="179">
        <f>SUM(P254:P255)</f>
        <v>0</v>
      </c>
      <c r="Q253" s="178"/>
      <c r="R253" s="179">
        <f>SUM(R254:R255)</f>
        <v>0</v>
      </c>
      <c r="S253" s="178"/>
      <c r="T253" s="180">
        <f>SUM(T254:T255)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74" t="s">
        <v>142</v>
      </c>
      <c r="AT253" s="181" t="s">
        <v>73</v>
      </c>
      <c r="AU253" s="181" t="s">
        <v>7</v>
      </c>
      <c r="AY253" s="174" t="s">
        <v>136</v>
      </c>
      <c r="BK253" s="182">
        <f>SUM(BK254:BK255)</f>
        <v>0</v>
      </c>
    </row>
    <row r="254" s="2" customFormat="1" ht="33" customHeight="1">
      <c r="A254" s="34"/>
      <c r="B254" s="185"/>
      <c r="C254" s="186" t="s">
        <v>709</v>
      </c>
      <c r="D254" s="186" t="s">
        <v>138</v>
      </c>
      <c r="E254" s="187" t="s">
        <v>710</v>
      </c>
      <c r="F254" s="188" t="s">
        <v>711</v>
      </c>
      <c r="G254" s="189" t="s">
        <v>712</v>
      </c>
      <c r="H254" s="190">
        <v>500</v>
      </c>
      <c r="I254" s="191"/>
      <c r="J254" s="192">
        <f>ROUND(I254*H254,2)</f>
        <v>0</v>
      </c>
      <c r="K254" s="193"/>
      <c r="L254" s="35"/>
      <c r="M254" s="194" t="s">
        <v>1</v>
      </c>
      <c r="N254" s="195" t="s">
        <v>40</v>
      </c>
      <c r="O254" s="78"/>
      <c r="P254" s="196">
        <f>O254*H254</f>
        <v>0</v>
      </c>
      <c r="Q254" s="196">
        <v>0</v>
      </c>
      <c r="R254" s="196">
        <f>Q254*H254</f>
        <v>0</v>
      </c>
      <c r="S254" s="196">
        <v>0</v>
      </c>
      <c r="T254" s="197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8" t="s">
        <v>713</v>
      </c>
      <c r="AT254" s="198" t="s">
        <v>138</v>
      </c>
      <c r="AU254" s="198" t="s">
        <v>80</v>
      </c>
      <c r="AY254" s="15" t="s">
        <v>136</v>
      </c>
      <c r="BE254" s="199">
        <f>IF(N254="základná",J254,0)</f>
        <v>0</v>
      </c>
      <c r="BF254" s="199">
        <f>IF(N254="znížená",J254,0)</f>
        <v>0</v>
      </c>
      <c r="BG254" s="199">
        <f>IF(N254="zákl. prenesená",J254,0)</f>
        <v>0</v>
      </c>
      <c r="BH254" s="199">
        <f>IF(N254="zníž. prenesená",J254,0)</f>
        <v>0</v>
      </c>
      <c r="BI254" s="199">
        <f>IF(N254="nulová",J254,0)</f>
        <v>0</v>
      </c>
      <c r="BJ254" s="15" t="s">
        <v>84</v>
      </c>
      <c r="BK254" s="199">
        <f>ROUND(I254*H254,2)</f>
        <v>0</v>
      </c>
      <c r="BL254" s="15" t="s">
        <v>713</v>
      </c>
      <c r="BM254" s="198" t="s">
        <v>714</v>
      </c>
    </row>
    <row r="255" s="2" customFormat="1" ht="33" customHeight="1">
      <c r="A255" s="34"/>
      <c r="B255" s="185"/>
      <c r="C255" s="186" t="s">
        <v>715</v>
      </c>
      <c r="D255" s="186" t="s">
        <v>138</v>
      </c>
      <c r="E255" s="187" t="s">
        <v>716</v>
      </c>
      <c r="F255" s="188" t="s">
        <v>717</v>
      </c>
      <c r="G255" s="189" t="s">
        <v>712</v>
      </c>
      <c r="H255" s="190">
        <v>700</v>
      </c>
      <c r="I255" s="191"/>
      <c r="J255" s="192">
        <f>ROUND(I255*H255,2)</f>
        <v>0</v>
      </c>
      <c r="K255" s="193"/>
      <c r="L255" s="35"/>
      <c r="M255" s="194" t="s">
        <v>1</v>
      </c>
      <c r="N255" s="195" t="s">
        <v>40</v>
      </c>
      <c r="O255" s="78"/>
      <c r="P255" s="196">
        <f>O255*H255</f>
        <v>0</v>
      </c>
      <c r="Q255" s="196">
        <v>0</v>
      </c>
      <c r="R255" s="196">
        <f>Q255*H255</f>
        <v>0</v>
      </c>
      <c r="S255" s="196">
        <v>0</v>
      </c>
      <c r="T255" s="197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8" t="s">
        <v>713</v>
      </c>
      <c r="AT255" s="198" t="s">
        <v>138</v>
      </c>
      <c r="AU255" s="198" t="s">
        <v>80</v>
      </c>
      <c r="AY255" s="15" t="s">
        <v>136</v>
      </c>
      <c r="BE255" s="199">
        <f>IF(N255="základná",J255,0)</f>
        <v>0</v>
      </c>
      <c r="BF255" s="199">
        <f>IF(N255="znížená",J255,0)</f>
        <v>0</v>
      </c>
      <c r="BG255" s="199">
        <f>IF(N255="zákl. prenesená",J255,0)</f>
        <v>0</v>
      </c>
      <c r="BH255" s="199">
        <f>IF(N255="zníž. prenesená",J255,0)</f>
        <v>0</v>
      </c>
      <c r="BI255" s="199">
        <f>IF(N255="nulová",J255,0)</f>
        <v>0</v>
      </c>
      <c r="BJ255" s="15" t="s">
        <v>84</v>
      </c>
      <c r="BK255" s="199">
        <f>ROUND(I255*H255,2)</f>
        <v>0</v>
      </c>
      <c r="BL255" s="15" t="s">
        <v>713</v>
      </c>
      <c r="BM255" s="198" t="s">
        <v>718</v>
      </c>
    </row>
    <row r="256" s="2" customFormat="1" ht="49.92" customHeight="1">
      <c r="A256" s="34"/>
      <c r="B256" s="35"/>
      <c r="C256" s="34"/>
      <c r="D256" s="34"/>
      <c r="E256" s="175" t="s">
        <v>310</v>
      </c>
      <c r="F256" s="175" t="s">
        <v>311</v>
      </c>
      <c r="G256" s="34"/>
      <c r="H256" s="34"/>
      <c r="I256" s="34"/>
      <c r="J256" s="161">
        <f>BK256</f>
        <v>0</v>
      </c>
      <c r="K256" s="34"/>
      <c r="L256" s="35"/>
      <c r="M256" s="211"/>
      <c r="N256" s="212"/>
      <c r="O256" s="78"/>
      <c r="P256" s="78"/>
      <c r="Q256" s="78"/>
      <c r="R256" s="78"/>
      <c r="S256" s="78"/>
      <c r="T256" s="79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T256" s="15" t="s">
        <v>73</v>
      </c>
      <c r="AU256" s="15" t="s">
        <v>7</v>
      </c>
      <c r="AY256" s="15" t="s">
        <v>312</v>
      </c>
      <c r="BK256" s="199">
        <f>SUM(BK257:BK259)</f>
        <v>0</v>
      </c>
    </row>
    <row r="257" s="2" customFormat="1" ht="16.32" customHeight="1">
      <c r="A257" s="34"/>
      <c r="B257" s="35"/>
      <c r="C257" s="213" t="s">
        <v>1</v>
      </c>
      <c r="D257" s="213" t="s">
        <v>138</v>
      </c>
      <c r="E257" s="214" t="s">
        <v>1</v>
      </c>
      <c r="F257" s="215" t="s">
        <v>1</v>
      </c>
      <c r="G257" s="216" t="s">
        <v>1</v>
      </c>
      <c r="H257" s="217"/>
      <c r="I257" s="218"/>
      <c r="J257" s="219">
        <f>BK257</f>
        <v>0</v>
      </c>
      <c r="K257" s="220"/>
      <c r="L257" s="35"/>
      <c r="M257" s="221" t="s">
        <v>1</v>
      </c>
      <c r="N257" s="222" t="s">
        <v>40</v>
      </c>
      <c r="O257" s="78"/>
      <c r="P257" s="78"/>
      <c r="Q257" s="78"/>
      <c r="R257" s="78"/>
      <c r="S257" s="78"/>
      <c r="T257" s="79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5" t="s">
        <v>312</v>
      </c>
      <c r="AU257" s="15" t="s">
        <v>80</v>
      </c>
      <c r="AY257" s="15" t="s">
        <v>312</v>
      </c>
      <c r="BE257" s="199">
        <f>IF(N257="základná",J257,0)</f>
        <v>0</v>
      </c>
      <c r="BF257" s="199">
        <f>IF(N257="znížená",J257,0)</f>
        <v>0</v>
      </c>
      <c r="BG257" s="199">
        <f>IF(N257="zákl. prenesená",J257,0)</f>
        <v>0</v>
      </c>
      <c r="BH257" s="199">
        <f>IF(N257="zníž. prenesená",J257,0)</f>
        <v>0</v>
      </c>
      <c r="BI257" s="199">
        <f>IF(N257="nulová",J257,0)</f>
        <v>0</v>
      </c>
      <c r="BJ257" s="15" t="s">
        <v>84</v>
      </c>
      <c r="BK257" s="199">
        <f>I257*H257</f>
        <v>0</v>
      </c>
    </row>
    <row r="258" s="2" customFormat="1" ht="16.32" customHeight="1">
      <c r="A258" s="34"/>
      <c r="B258" s="35"/>
      <c r="C258" s="213" t="s">
        <v>1</v>
      </c>
      <c r="D258" s="213" t="s">
        <v>138</v>
      </c>
      <c r="E258" s="214" t="s">
        <v>1</v>
      </c>
      <c r="F258" s="215" t="s">
        <v>1</v>
      </c>
      <c r="G258" s="216" t="s">
        <v>1</v>
      </c>
      <c r="H258" s="217"/>
      <c r="I258" s="218"/>
      <c r="J258" s="219">
        <f>BK258</f>
        <v>0</v>
      </c>
      <c r="K258" s="220"/>
      <c r="L258" s="35"/>
      <c r="M258" s="221" t="s">
        <v>1</v>
      </c>
      <c r="N258" s="222" t="s">
        <v>40</v>
      </c>
      <c r="O258" s="78"/>
      <c r="P258" s="78"/>
      <c r="Q258" s="78"/>
      <c r="R258" s="78"/>
      <c r="S258" s="78"/>
      <c r="T258" s="79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5" t="s">
        <v>312</v>
      </c>
      <c r="AU258" s="15" t="s">
        <v>80</v>
      </c>
      <c r="AY258" s="15" t="s">
        <v>312</v>
      </c>
      <c r="BE258" s="199">
        <f>IF(N258="základná",J258,0)</f>
        <v>0</v>
      </c>
      <c r="BF258" s="199">
        <f>IF(N258="znížená",J258,0)</f>
        <v>0</v>
      </c>
      <c r="BG258" s="199">
        <f>IF(N258="zákl. prenesená",J258,0)</f>
        <v>0</v>
      </c>
      <c r="BH258" s="199">
        <f>IF(N258="zníž. prenesená",J258,0)</f>
        <v>0</v>
      </c>
      <c r="BI258" s="199">
        <f>IF(N258="nulová",J258,0)</f>
        <v>0</v>
      </c>
      <c r="BJ258" s="15" t="s">
        <v>84</v>
      </c>
      <c r="BK258" s="199">
        <f>I258*H258</f>
        <v>0</v>
      </c>
    </row>
    <row r="259" s="2" customFormat="1" ht="16.32" customHeight="1">
      <c r="A259" s="34"/>
      <c r="B259" s="35"/>
      <c r="C259" s="213" t="s">
        <v>1</v>
      </c>
      <c r="D259" s="213" t="s">
        <v>138</v>
      </c>
      <c r="E259" s="214" t="s">
        <v>1</v>
      </c>
      <c r="F259" s="215" t="s">
        <v>1</v>
      </c>
      <c r="G259" s="216" t="s">
        <v>1</v>
      </c>
      <c r="H259" s="217"/>
      <c r="I259" s="218"/>
      <c r="J259" s="219">
        <f>BK259</f>
        <v>0</v>
      </c>
      <c r="K259" s="220"/>
      <c r="L259" s="35"/>
      <c r="M259" s="221" t="s">
        <v>1</v>
      </c>
      <c r="N259" s="222" t="s">
        <v>40</v>
      </c>
      <c r="O259" s="223"/>
      <c r="P259" s="223"/>
      <c r="Q259" s="223"/>
      <c r="R259" s="223"/>
      <c r="S259" s="223"/>
      <c r="T259" s="22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5" t="s">
        <v>312</v>
      </c>
      <c r="AU259" s="15" t="s">
        <v>80</v>
      </c>
      <c r="AY259" s="15" t="s">
        <v>312</v>
      </c>
      <c r="BE259" s="199">
        <f>IF(N259="základná",J259,0)</f>
        <v>0</v>
      </c>
      <c r="BF259" s="199">
        <f>IF(N259="znížená",J259,0)</f>
        <v>0</v>
      </c>
      <c r="BG259" s="199">
        <f>IF(N259="zákl. prenesená",J259,0)</f>
        <v>0</v>
      </c>
      <c r="BH259" s="199">
        <f>IF(N259="zníž. prenesená",J259,0)</f>
        <v>0</v>
      </c>
      <c r="BI259" s="199">
        <f>IF(N259="nulová",J259,0)</f>
        <v>0</v>
      </c>
      <c r="BJ259" s="15" t="s">
        <v>84</v>
      </c>
      <c r="BK259" s="199">
        <f>I259*H259</f>
        <v>0</v>
      </c>
    </row>
    <row r="260" s="2" customFormat="1" ht="6.96" customHeight="1">
      <c r="A260" s="34"/>
      <c r="B260" s="61"/>
      <c r="C260" s="62"/>
      <c r="D260" s="62"/>
      <c r="E260" s="62"/>
      <c r="F260" s="62"/>
      <c r="G260" s="62"/>
      <c r="H260" s="62"/>
      <c r="I260" s="62"/>
      <c r="J260" s="62"/>
      <c r="K260" s="62"/>
      <c r="L260" s="35"/>
      <c r="M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</row>
  </sheetData>
  <autoFilter ref="C133:K259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dataValidations count="2">
    <dataValidation type="list" allowBlank="1" showInputMessage="1" showErrorMessage="1" error="Povolené sú hodnoty K, M." sqref="D257:D260">
      <formula1>"K, M"</formula1>
    </dataValidation>
    <dataValidation type="list" allowBlank="1" showInputMessage="1" showErrorMessage="1" error="Povolené sú hodnoty základná, znížená, nulová." sqref="N257:N26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104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30" t="str">
        <f>'Rekapitulácia stavby'!K6</f>
        <v>Modernizácia ustajnenia HD</v>
      </c>
      <c r="F7" s="28"/>
      <c r="G7" s="28"/>
      <c r="H7" s="28"/>
      <c r="L7" s="18"/>
    </row>
    <row r="8" hidden="1" s="1" customFormat="1" ht="12" customHeight="1">
      <c r="B8" s="18"/>
      <c r="D8" s="28" t="s">
        <v>105</v>
      </c>
      <c r="L8" s="18"/>
    </row>
    <row r="9" hidden="1" s="2" customFormat="1" ht="16.5" customHeight="1">
      <c r="A9" s="34"/>
      <c r="B9" s="35"/>
      <c r="C9" s="34"/>
      <c r="D9" s="34"/>
      <c r="E9" s="130" t="s">
        <v>327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313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719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28. 12. 2023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ROUND(J125,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ROUND((ROUND((SUM(BE125:BE196)),  2) + SUM(BE198:BE200)), 2)</f>
        <v>0</v>
      </c>
      <c r="G35" s="137"/>
      <c r="H35" s="137"/>
      <c r="I35" s="138">
        <v>0</v>
      </c>
      <c r="J35" s="136">
        <f>ROUND((ROUND(((SUM(BE125:BE196))*I35),  2) + (SUM(BE198:BE200)*I35)),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40</v>
      </c>
      <c r="F36" s="136">
        <f>ROUND((ROUND((SUM(BF125:BF196)),  2) + SUM(BF198:BF200)), 2)</f>
        <v>0</v>
      </c>
      <c r="G36" s="137"/>
      <c r="H36" s="137"/>
      <c r="I36" s="138">
        <v>0</v>
      </c>
      <c r="J36" s="136">
        <f>ROUND((ROUND(((SUM(BF125:BF196))*I36),  2) + (SUM(BF198:BF200)*I36)),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ROUND((ROUND((SUM(BG125:BG196)),  2) + SUM(BG198:BG200)), 2)</f>
        <v>0</v>
      </c>
      <c r="G37" s="34"/>
      <c r="H37" s="34"/>
      <c r="I37" s="140">
        <v>0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ROUND((ROUND((SUM(BH125:BH196)),  2) + SUM(BH198:BH200)), 2)</f>
        <v>0</v>
      </c>
      <c r="G38" s="34"/>
      <c r="H38" s="34"/>
      <c r="I38" s="140">
        <v>0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ROUND((ROUND((SUM(BI125:BI196)),  2) + SUM(BI198:BI200)),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30" t="str">
        <f>E7</f>
        <v>Modernizácia ustajnenia HD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105</v>
      </c>
      <c r="L86" s="18"/>
    </row>
    <row r="87" hidden="1" s="2" customFormat="1" ht="16.5" customHeight="1">
      <c r="A87" s="34"/>
      <c r="B87" s="35"/>
      <c r="C87" s="34"/>
      <c r="D87" s="34"/>
      <c r="E87" s="130" t="s">
        <v>327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313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SO01.1 - Zdravotechnika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Vysoká nad Kysucou</v>
      </c>
      <c r="G91" s="34"/>
      <c r="H91" s="34"/>
      <c r="I91" s="28" t="s">
        <v>21</v>
      </c>
      <c r="J91" s="70" t="str">
        <f>IF(J14="","",J14)</f>
        <v>28. 12. 2023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HANNIBAL, s.r.o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108</v>
      </c>
      <c r="D96" s="141"/>
      <c r="E96" s="141"/>
      <c r="F96" s="141"/>
      <c r="G96" s="141"/>
      <c r="H96" s="141"/>
      <c r="I96" s="141"/>
      <c r="J96" s="150" t="s">
        <v>109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110</v>
      </c>
      <c r="D98" s="34"/>
      <c r="E98" s="34"/>
      <c r="F98" s="34"/>
      <c r="G98" s="34"/>
      <c r="H98" s="34"/>
      <c r="I98" s="34"/>
      <c r="J98" s="97">
        <f>J125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111</v>
      </c>
    </row>
    <row r="99" hidden="1" s="9" customFormat="1" ht="24.96" customHeight="1">
      <c r="A99" s="9"/>
      <c r="B99" s="152"/>
      <c r="C99" s="9"/>
      <c r="D99" s="153" t="s">
        <v>118</v>
      </c>
      <c r="E99" s="154"/>
      <c r="F99" s="154"/>
      <c r="G99" s="154"/>
      <c r="H99" s="154"/>
      <c r="I99" s="154"/>
      <c r="J99" s="155">
        <f>J189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720</v>
      </c>
      <c r="E100" s="158"/>
      <c r="F100" s="158"/>
      <c r="G100" s="158"/>
      <c r="H100" s="158"/>
      <c r="I100" s="158"/>
      <c r="J100" s="159">
        <f>J190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721</v>
      </c>
      <c r="E101" s="158"/>
      <c r="F101" s="158"/>
      <c r="G101" s="158"/>
      <c r="H101" s="158"/>
      <c r="I101" s="158"/>
      <c r="J101" s="159">
        <f>J192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6"/>
      <c r="C102" s="10"/>
      <c r="D102" s="157" t="s">
        <v>333</v>
      </c>
      <c r="E102" s="158"/>
      <c r="F102" s="158"/>
      <c r="G102" s="158"/>
      <c r="H102" s="158"/>
      <c r="I102" s="158"/>
      <c r="J102" s="159">
        <f>J194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1.84" customHeight="1">
      <c r="A103" s="9"/>
      <c r="B103" s="152"/>
      <c r="C103" s="9"/>
      <c r="D103" s="160" t="s">
        <v>121</v>
      </c>
      <c r="E103" s="9"/>
      <c r="F103" s="9"/>
      <c r="G103" s="9"/>
      <c r="H103" s="9"/>
      <c r="I103" s="9"/>
      <c r="J103" s="161">
        <f>J197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/>
    <row r="107" hidden="1"/>
    <row r="108" hidden="1"/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122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30" t="str">
        <f>E7</f>
        <v>Modernizácia ustajnenia HD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1" customFormat="1" ht="12" customHeight="1">
      <c r="B114" s="18"/>
      <c r="C114" s="28" t="s">
        <v>105</v>
      </c>
      <c r="L114" s="18"/>
    </row>
    <row r="115" s="2" customFormat="1" ht="16.5" customHeight="1">
      <c r="A115" s="34"/>
      <c r="B115" s="35"/>
      <c r="C115" s="34"/>
      <c r="D115" s="34"/>
      <c r="E115" s="130" t="s">
        <v>327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313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E11</f>
        <v>SO01.1 - Zdravotechnika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F14</f>
        <v>Vysoká nad Kysucou</v>
      </c>
      <c r="G119" s="34"/>
      <c r="H119" s="34"/>
      <c r="I119" s="28" t="s">
        <v>21</v>
      </c>
      <c r="J119" s="70" t="str">
        <f>IF(J14="","",J14)</f>
        <v>28. 12. 2023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E17</f>
        <v>HANNIBAL, s.r.o</v>
      </c>
      <c r="G121" s="34"/>
      <c r="H121" s="34"/>
      <c r="I121" s="28" t="s">
        <v>29</v>
      </c>
      <c r="J121" s="32" t="str">
        <f>E23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IF(E20="","",E20)</f>
        <v>Vyplň údaj</v>
      </c>
      <c r="G122" s="34"/>
      <c r="H122" s="34"/>
      <c r="I122" s="28" t="s">
        <v>32</v>
      </c>
      <c r="J122" s="32" t="str">
        <f>E26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2"/>
      <c r="B124" s="163"/>
      <c r="C124" s="164" t="s">
        <v>123</v>
      </c>
      <c r="D124" s="165" t="s">
        <v>59</v>
      </c>
      <c r="E124" s="165" t="s">
        <v>55</v>
      </c>
      <c r="F124" s="165" t="s">
        <v>56</v>
      </c>
      <c r="G124" s="165" t="s">
        <v>124</v>
      </c>
      <c r="H124" s="165" t="s">
        <v>125</v>
      </c>
      <c r="I124" s="165" t="s">
        <v>126</v>
      </c>
      <c r="J124" s="166" t="s">
        <v>109</v>
      </c>
      <c r="K124" s="167" t="s">
        <v>127</v>
      </c>
      <c r="L124" s="168"/>
      <c r="M124" s="87" t="s">
        <v>1</v>
      </c>
      <c r="N124" s="88" t="s">
        <v>38</v>
      </c>
      <c r="O124" s="88" t="s">
        <v>128</v>
      </c>
      <c r="P124" s="88" t="s">
        <v>129</v>
      </c>
      <c r="Q124" s="88" t="s">
        <v>130</v>
      </c>
      <c r="R124" s="88" t="s">
        <v>131</v>
      </c>
      <c r="S124" s="88" t="s">
        <v>132</v>
      </c>
      <c r="T124" s="89" t="s">
        <v>133</v>
      </c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</row>
    <row r="125" s="2" customFormat="1" ht="22.8" customHeight="1">
      <c r="A125" s="34"/>
      <c r="B125" s="35"/>
      <c r="C125" s="94" t="s">
        <v>110</v>
      </c>
      <c r="D125" s="34"/>
      <c r="E125" s="34"/>
      <c r="F125" s="34"/>
      <c r="G125" s="34"/>
      <c r="H125" s="34"/>
      <c r="I125" s="34"/>
      <c r="J125" s="169">
        <f>BK125</f>
        <v>0</v>
      </c>
      <c r="K125" s="34"/>
      <c r="L125" s="35"/>
      <c r="M125" s="90"/>
      <c r="N125" s="74"/>
      <c r="O125" s="91"/>
      <c r="P125" s="170">
        <f>P126+SUM(P127:P189)+P197</f>
        <v>0</v>
      </c>
      <c r="Q125" s="91"/>
      <c r="R125" s="170">
        <f>R126+SUM(R127:R189)+R197</f>
        <v>179.98775000000001</v>
      </c>
      <c r="S125" s="91"/>
      <c r="T125" s="171">
        <f>T126+SUM(T127:T189)+T197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73</v>
      </c>
      <c r="AU125" s="15" t="s">
        <v>111</v>
      </c>
      <c r="BK125" s="172">
        <f>BK126+SUM(BK127:BK189)+BK197</f>
        <v>0</v>
      </c>
    </row>
    <row r="126" s="2" customFormat="1" ht="24.15" customHeight="1">
      <c r="A126" s="34"/>
      <c r="B126" s="185"/>
      <c r="C126" s="186" t="s">
        <v>80</v>
      </c>
      <c r="D126" s="186" t="s">
        <v>138</v>
      </c>
      <c r="E126" s="187" t="s">
        <v>722</v>
      </c>
      <c r="F126" s="188" t="s">
        <v>723</v>
      </c>
      <c r="G126" s="189" t="s">
        <v>141</v>
      </c>
      <c r="H126" s="190">
        <v>2</v>
      </c>
      <c r="I126" s="191"/>
      <c r="J126" s="192">
        <f>ROUND(I126*H126,2)</f>
        <v>0</v>
      </c>
      <c r="K126" s="193"/>
      <c r="L126" s="35"/>
      <c r="M126" s="194" t="s">
        <v>1</v>
      </c>
      <c r="N126" s="195" t="s">
        <v>40</v>
      </c>
      <c r="O126" s="7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142</v>
      </c>
      <c r="AT126" s="198" t="s">
        <v>138</v>
      </c>
      <c r="AU126" s="198" t="s">
        <v>7</v>
      </c>
      <c r="AY126" s="15" t="s">
        <v>136</v>
      </c>
      <c r="BE126" s="199">
        <f>IF(N126="základná",J126,0)</f>
        <v>0</v>
      </c>
      <c r="BF126" s="199">
        <f>IF(N126="znížená",J126,0)</f>
        <v>0</v>
      </c>
      <c r="BG126" s="199">
        <f>IF(N126="zákl. prenesená",J126,0)</f>
        <v>0</v>
      </c>
      <c r="BH126" s="199">
        <f>IF(N126="zníž. prenesená",J126,0)</f>
        <v>0</v>
      </c>
      <c r="BI126" s="199">
        <f>IF(N126="nulová",J126,0)</f>
        <v>0</v>
      </c>
      <c r="BJ126" s="15" t="s">
        <v>84</v>
      </c>
      <c r="BK126" s="199">
        <f>ROUND(I126*H126,2)</f>
        <v>0</v>
      </c>
      <c r="BL126" s="15" t="s">
        <v>142</v>
      </c>
      <c r="BM126" s="198" t="s">
        <v>724</v>
      </c>
    </row>
    <row r="127" s="2" customFormat="1" ht="24.15" customHeight="1">
      <c r="A127" s="34"/>
      <c r="B127" s="185"/>
      <c r="C127" s="186" t="s">
        <v>84</v>
      </c>
      <c r="D127" s="186" t="s">
        <v>138</v>
      </c>
      <c r="E127" s="187" t="s">
        <v>725</v>
      </c>
      <c r="F127" s="188" t="s">
        <v>726</v>
      </c>
      <c r="G127" s="189" t="s">
        <v>141</v>
      </c>
      <c r="H127" s="190">
        <v>70.200000000000003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40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142</v>
      </c>
      <c r="AT127" s="198" t="s">
        <v>138</v>
      </c>
      <c r="AU127" s="198" t="s">
        <v>7</v>
      </c>
      <c r="AY127" s="15" t="s">
        <v>136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84</v>
      </c>
      <c r="BK127" s="199">
        <f>ROUND(I127*H127,2)</f>
        <v>0</v>
      </c>
      <c r="BL127" s="15" t="s">
        <v>142</v>
      </c>
      <c r="BM127" s="198" t="s">
        <v>727</v>
      </c>
    </row>
    <row r="128" s="2" customFormat="1" ht="37.8" customHeight="1">
      <c r="A128" s="34"/>
      <c r="B128" s="185"/>
      <c r="C128" s="186" t="s">
        <v>147</v>
      </c>
      <c r="D128" s="186" t="s">
        <v>138</v>
      </c>
      <c r="E128" s="187" t="s">
        <v>728</v>
      </c>
      <c r="F128" s="188" t="s">
        <v>729</v>
      </c>
      <c r="G128" s="189" t="s">
        <v>141</v>
      </c>
      <c r="H128" s="190">
        <v>70.200000000000003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40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142</v>
      </c>
      <c r="AT128" s="198" t="s">
        <v>138</v>
      </c>
      <c r="AU128" s="198" t="s">
        <v>7</v>
      </c>
      <c r="AY128" s="15" t="s">
        <v>136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84</v>
      </c>
      <c r="BK128" s="199">
        <f>ROUND(I128*H128,2)</f>
        <v>0</v>
      </c>
      <c r="BL128" s="15" t="s">
        <v>142</v>
      </c>
      <c r="BM128" s="198" t="s">
        <v>730</v>
      </c>
    </row>
    <row r="129" s="2" customFormat="1" ht="16.5" customHeight="1">
      <c r="A129" s="34"/>
      <c r="B129" s="185"/>
      <c r="C129" s="186" t="s">
        <v>142</v>
      </c>
      <c r="D129" s="186" t="s">
        <v>138</v>
      </c>
      <c r="E129" s="187" t="s">
        <v>731</v>
      </c>
      <c r="F129" s="188" t="s">
        <v>732</v>
      </c>
      <c r="G129" s="189" t="s">
        <v>141</v>
      </c>
      <c r="H129" s="190">
        <v>15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40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142</v>
      </c>
      <c r="AT129" s="198" t="s">
        <v>138</v>
      </c>
      <c r="AU129" s="198" t="s">
        <v>7</v>
      </c>
      <c r="AY129" s="15" t="s">
        <v>136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84</v>
      </c>
      <c r="BK129" s="199">
        <f>ROUND(I129*H129,2)</f>
        <v>0</v>
      </c>
      <c r="BL129" s="15" t="s">
        <v>142</v>
      </c>
      <c r="BM129" s="198" t="s">
        <v>733</v>
      </c>
    </row>
    <row r="130" s="2" customFormat="1" ht="24.15" customHeight="1">
      <c r="A130" s="34"/>
      <c r="B130" s="185"/>
      <c r="C130" s="186" t="s">
        <v>154</v>
      </c>
      <c r="D130" s="186" t="s">
        <v>138</v>
      </c>
      <c r="E130" s="187" t="s">
        <v>734</v>
      </c>
      <c r="F130" s="188" t="s">
        <v>735</v>
      </c>
      <c r="G130" s="189" t="s">
        <v>141</v>
      </c>
      <c r="H130" s="190">
        <v>15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40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142</v>
      </c>
      <c r="AT130" s="198" t="s">
        <v>138</v>
      </c>
      <c r="AU130" s="198" t="s">
        <v>7</v>
      </c>
      <c r="AY130" s="15" t="s">
        <v>136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84</v>
      </c>
      <c r="BK130" s="199">
        <f>ROUND(I130*H130,2)</f>
        <v>0</v>
      </c>
      <c r="BL130" s="15" t="s">
        <v>142</v>
      </c>
      <c r="BM130" s="198" t="s">
        <v>736</v>
      </c>
    </row>
    <row r="131" s="2" customFormat="1" ht="24.15" customHeight="1">
      <c r="A131" s="34"/>
      <c r="B131" s="185"/>
      <c r="C131" s="186" t="s">
        <v>162</v>
      </c>
      <c r="D131" s="186" t="s">
        <v>138</v>
      </c>
      <c r="E131" s="187" t="s">
        <v>737</v>
      </c>
      <c r="F131" s="188" t="s">
        <v>738</v>
      </c>
      <c r="G131" s="189" t="s">
        <v>180</v>
      </c>
      <c r="H131" s="190">
        <v>21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40</v>
      </c>
      <c r="O131" s="78"/>
      <c r="P131" s="196">
        <f>O131*H131</f>
        <v>0</v>
      </c>
      <c r="Q131" s="196">
        <v>0.00069999999999999999</v>
      </c>
      <c r="R131" s="196">
        <f>Q131*H131</f>
        <v>0.0147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142</v>
      </c>
      <c r="AT131" s="198" t="s">
        <v>138</v>
      </c>
      <c r="AU131" s="198" t="s">
        <v>7</v>
      </c>
      <c r="AY131" s="15" t="s">
        <v>136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84</v>
      </c>
      <c r="BK131" s="199">
        <f>ROUND(I131*H131,2)</f>
        <v>0</v>
      </c>
      <c r="BL131" s="15" t="s">
        <v>142</v>
      </c>
      <c r="BM131" s="198" t="s">
        <v>739</v>
      </c>
    </row>
    <row r="132" s="2" customFormat="1" ht="21.75" customHeight="1">
      <c r="A132" s="34"/>
      <c r="B132" s="185"/>
      <c r="C132" s="186" t="s">
        <v>166</v>
      </c>
      <c r="D132" s="186" t="s">
        <v>138</v>
      </c>
      <c r="E132" s="187" t="s">
        <v>740</v>
      </c>
      <c r="F132" s="188" t="s">
        <v>741</v>
      </c>
      <c r="G132" s="189" t="s">
        <v>180</v>
      </c>
      <c r="H132" s="190">
        <v>21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40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142</v>
      </c>
      <c r="AT132" s="198" t="s">
        <v>138</v>
      </c>
      <c r="AU132" s="198" t="s">
        <v>7</v>
      </c>
      <c r="AY132" s="15" t="s">
        <v>136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84</v>
      </c>
      <c r="BK132" s="199">
        <f>ROUND(I132*H132,2)</f>
        <v>0</v>
      </c>
      <c r="BL132" s="15" t="s">
        <v>142</v>
      </c>
      <c r="BM132" s="198" t="s">
        <v>742</v>
      </c>
    </row>
    <row r="133" s="2" customFormat="1" ht="24.15" customHeight="1">
      <c r="A133" s="34"/>
      <c r="B133" s="185"/>
      <c r="C133" s="200" t="s">
        <v>159</v>
      </c>
      <c r="D133" s="200" t="s">
        <v>155</v>
      </c>
      <c r="E133" s="201" t="s">
        <v>743</v>
      </c>
      <c r="F133" s="202" t="s">
        <v>744</v>
      </c>
      <c r="G133" s="203" t="s">
        <v>158</v>
      </c>
      <c r="H133" s="204">
        <v>0.10000000000000001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40</v>
      </c>
      <c r="O133" s="78"/>
      <c r="P133" s="196">
        <f>O133*H133</f>
        <v>0</v>
      </c>
      <c r="Q133" s="196">
        <v>1</v>
      </c>
      <c r="R133" s="196">
        <f>Q133*H133</f>
        <v>0.10000000000000001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159</v>
      </c>
      <c r="AT133" s="198" t="s">
        <v>155</v>
      </c>
      <c r="AU133" s="198" t="s">
        <v>7</v>
      </c>
      <c r="AY133" s="15" t="s">
        <v>136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84</v>
      </c>
      <c r="BK133" s="199">
        <f>ROUND(I133*H133,2)</f>
        <v>0</v>
      </c>
      <c r="BL133" s="15" t="s">
        <v>142</v>
      </c>
      <c r="BM133" s="198" t="s">
        <v>745</v>
      </c>
    </row>
    <row r="134" s="2" customFormat="1" ht="33" customHeight="1">
      <c r="A134" s="34"/>
      <c r="B134" s="185"/>
      <c r="C134" s="186" t="s">
        <v>173</v>
      </c>
      <c r="D134" s="186" t="s">
        <v>138</v>
      </c>
      <c r="E134" s="187" t="s">
        <v>746</v>
      </c>
      <c r="F134" s="188" t="s">
        <v>747</v>
      </c>
      <c r="G134" s="189" t="s">
        <v>141</v>
      </c>
      <c r="H134" s="190">
        <v>70.200000000000003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40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142</v>
      </c>
      <c r="AT134" s="198" t="s">
        <v>138</v>
      </c>
      <c r="AU134" s="198" t="s">
        <v>7</v>
      </c>
      <c r="AY134" s="15" t="s">
        <v>136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84</v>
      </c>
      <c r="BK134" s="199">
        <f>ROUND(I134*H134,2)</f>
        <v>0</v>
      </c>
      <c r="BL134" s="15" t="s">
        <v>142</v>
      </c>
      <c r="BM134" s="198" t="s">
        <v>748</v>
      </c>
    </row>
    <row r="135" s="2" customFormat="1" ht="24.15" customHeight="1">
      <c r="A135" s="34"/>
      <c r="B135" s="185"/>
      <c r="C135" s="186" t="s">
        <v>177</v>
      </c>
      <c r="D135" s="186" t="s">
        <v>138</v>
      </c>
      <c r="E135" s="187" t="s">
        <v>749</v>
      </c>
      <c r="F135" s="188" t="s">
        <v>750</v>
      </c>
      <c r="G135" s="189" t="s">
        <v>141</v>
      </c>
      <c r="H135" s="190">
        <v>70.200000000000003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40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142</v>
      </c>
      <c r="AT135" s="198" t="s">
        <v>138</v>
      </c>
      <c r="AU135" s="198" t="s">
        <v>7</v>
      </c>
      <c r="AY135" s="15" t="s">
        <v>136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84</v>
      </c>
      <c r="BK135" s="199">
        <f>ROUND(I135*H135,2)</f>
        <v>0</v>
      </c>
      <c r="BL135" s="15" t="s">
        <v>142</v>
      </c>
      <c r="BM135" s="198" t="s">
        <v>751</v>
      </c>
    </row>
    <row r="136" s="2" customFormat="1" ht="37.8" customHeight="1">
      <c r="A136" s="34"/>
      <c r="B136" s="185"/>
      <c r="C136" s="186" t="s">
        <v>182</v>
      </c>
      <c r="D136" s="186" t="s">
        <v>138</v>
      </c>
      <c r="E136" s="187" t="s">
        <v>752</v>
      </c>
      <c r="F136" s="188" t="s">
        <v>753</v>
      </c>
      <c r="G136" s="189" t="s">
        <v>141</v>
      </c>
      <c r="H136" s="190">
        <v>70.200000000000003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40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142</v>
      </c>
      <c r="AT136" s="198" t="s">
        <v>138</v>
      </c>
      <c r="AU136" s="198" t="s">
        <v>7</v>
      </c>
      <c r="AY136" s="15" t="s">
        <v>136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84</v>
      </c>
      <c r="BK136" s="199">
        <f>ROUND(I136*H136,2)</f>
        <v>0</v>
      </c>
      <c r="BL136" s="15" t="s">
        <v>142</v>
      </c>
      <c r="BM136" s="198" t="s">
        <v>754</v>
      </c>
    </row>
    <row r="137" s="2" customFormat="1" ht="33" customHeight="1">
      <c r="A137" s="34"/>
      <c r="B137" s="185"/>
      <c r="C137" s="186" t="s">
        <v>186</v>
      </c>
      <c r="D137" s="186" t="s">
        <v>138</v>
      </c>
      <c r="E137" s="187" t="s">
        <v>755</v>
      </c>
      <c r="F137" s="188" t="s">
        <v>756</v>
      </c>
      <c r="G137" s="189" t="s">
        <v>141</v>
      </c>
      <c r="H137" s="190">
        <v>27.800000000000001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40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142</v>
      </c>
      <c r="AT137" s="198" t="s">
        <v>138</v>
      </c>
      <c r="AU137" s="198" t="s">
        <v>7</v>
      </c>
      <c r="AY137" s="15" t="s">
        <v>136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84</v>
      </c>
      <c r="BK137" s="199">
        <f>ROUND(I137*H137,2)</f>
        <v>0</v>
      </c>
      <c r="BL137" s="15" t="s">
        <v>142</v>
      </c>
      <c r="BM137" s="198" t="s">
        <v>757</v>
      </c>
    </row>
    <row r="138" s="2" customFormat="1" ht="24.15" customHeight="1">
      <c r="A138" s="34"/>
      <c r="B138" s="185"/>
      <c r="C138" s="186" t="s">
        <v>190</v>
      </c>
      <c r="D138" s="186" t="s">
        <v>138</v>
      </c>
      <c r="E138" s="187" t="s">
        <v>758</v>
      </c>
      <c r="F138" s="188" t="s">
        <v>759</v>
      </c>
      <c r="G138" s="189" t="s">
        <v>141</v>
      </c>
      <c r="H138" s="190">
        <v>20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40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142</v>
      </c>
      <c r="AT138" s="198" t="s">
        <v>138</v>
      </c>
      <c r="AU138" s="198" t="s">
        <v>7</v>
      </c>
      <c r="AY138" s="15" t="s">
        <v>136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84</v>
      </c>
      <c r="BK138" s="199">
        <f>ROUND(I138*H138,2)</f>
        <v>0</v>
      </c>
      <c r="BL138" s="15" t="s">
        <v>142</v>
      </c>
      <c r="BM138" s="198" t="s">
        <v>760</v>
      </c>
    </row>
    <row r="139" s="2" customFormat="1" ht="16.5" customHeight="1">
      <c r="A139" s="34"/>
      <c r="B139" s="185"/>
      <c r="C139" s="200" t="s">
        <v>194</v>
      </c>
      <c r="D139" s="200" t="s">
        <v>155</v>
      </c>
      <c r="E139" s="201" t="s">
        <v>761</v>
      </c>
      <c r="F139" s="202" t="s">
        <v>762</v>
      </c>
      <c r="G139" s="203" t="s">
        <v>158</v>
      </c>
      <c r="H139" s="204">
        <v>37.5</v>
      </c>
      <c r="I139" s="205"/>
      <c r="J139" s="206">
        <f>ROUND(I139*H139,2)</f>
        <v>0</v>
      </c>
      <c r="K139" s="207"/>
      <c r="L139" s="208"/>
      <c r="M139" s="209" t="s">
        <v>1</v>
      </c>
      <c r="N139" s="210" t="s">
        <v>40</v>
      </c>
      <c r="O139" s="78"/>
      <c r="P139" s="196">
        <f>O139*H139</f>
        <v>0</v>
      </c>
      <c r="Q139" s="196">
        <v>1</v>
      </c>
      <c r="R139" s="196">
        <f>Q139*H139</f>
        <v>37.5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159</v>
      </c>
      <c r="AT139" s="198" t="s">
        <v>155</v>
      </c>
      <c r="AU139" s="198" t="s">
        <v>7</v>
      </c>
      <c r="AY139" s="15" t="s">
        <v>136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84</v>
      </c>
      <c r="BK139" s="199">
        <f>ROUND(I139*H139,2)</f>
        <v>0</v>
      </c>
      <c r="BL139" s="15" t="s">
        <v>142</v>
      </c>
      <c r="BM139" s="198" t="s">
        <v>763</v>
      </c>
    </row>
    <row r="140" s="2" customFormat="1" ht="16.5" customHeight="1">
      <c r="A140" s="34"/>
      <c r="B140" s="185"/>
      <c r="C140" s="200" t="s">
        <v>198</v>
      </c>
      <c r="D140" s="200" t="s">
        <v>155</v>
      </c>
      <c r="E140" s="201" t="s">
        <v>764</v>
      </c>
      <c r="F140" s="202" t="s">
        <v>765</v>
      </c>
      <c r="G140" s="203" t="s">
        <v>158</v>
      </c>
      <c r="H140" s="204">
        <v>20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40</v>
      </c>
      <c r="O140" s="78"/>
      <c r="P140" s="196">
        <f>O140*H140</f>
        <v>0</v>
      </c>
      <c r="Q140" s="196">
        <v>1</v>
      </c>
      <c r="R140" s="196">
        <f>Q140*H140</f>
        <v>20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159</v>
      </c>
      <c r="AT140" s="198" t="s">
        <v>155</v>
      </c>
      <c r="AU140" s="198" t="s">
        <v>7</v>
      </c>
      <c r="AY140" s="15" t="s">
        <v>136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84</v>
      </c>
      <c r="BK140" s="199">
        <f>ROUND(I140*H140,2)</f>
        <v>0</v>
      </c>
      <c r="BL140" s="15" t="s">
        <v>142</v>
      </c>
      <c r="BM140" s="198" t="s">
        <v>766</v>
      </c>
    </row>
    <row r="141" s="2" customFormat="1" ht="24.15" customHeight="1">
      <c r="A141" s="34"/>
      <c r="B141" s="185"/>
      <c r="C141" s="200" t="s">
        <v>202</v>
      </c>
      <c r="D141" s="200" t="s">
        <v>155</v>
      </c>
      <c r="E141" s="201" t="s">
        <v>767</v>
      </c>
      <c r="F141" s="202" t="s">
        <v>768</v>
      </c>
      <c r="G141" s="203" t="s">
        <v>256</v>
      </c>
      <c r="H141" s="204">
        <v>30</v>
      </c>
      <c r="I141" s="205"/>
      <c r="J141" s="206">
        <f>ROUND(I141*H141,2)</f>
        <v>0</v>
      </c>
      <c r="K141" s="207"/>
      <c r="L141" s="208"/>
      <c r="M141" s="209" t="s">
        <v>1</v>
      </c>
      <c r="N141" s="210" t="s">
        <v>40</v>
      </c>
      <c r="O141" s="78"/>
      <c r="P141" s="196">
        <f>O141*H141</f>
        <v>0</v>
      </c>
      <c r="Q141" s="196">
        <v>0.00056999999999999998</v>
      </c>
      <c r="R141" s="196">
        <f>Q141*H141</f>
        <v>0.017100000000000001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159</v>
      </c>
      <c r="AT141" s="198" t="s">
        <v>155</v>
      </c>
      <c r="AU141" s="198" t="s">
        <v>7</v>
      </c>
      <c r="AY141" s="15" t="s">
        <v>136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84</v>
      </c>
      <c r="BK141" s="199">
        <f>ROUND(I141*H141,2)</f>
        <v>0</v>
      </c>
      <c r="BL141" s="15" t="s">
        <v>142</v>
      </c>
      <c r="BM141" s="198" t="s">
        <v>769</v>
      </c>
    </row>
    <row r="142" s="2" customFormat="1" ht="24.15" customHeight="1">
      <c r="A142" s="34"/>
      <c r="B142" s="185"/>
      <c r="C142" s="200" t="s">
        <v>206</v>
      </c>
      <c r="D142" s="200" t="s">
        <v>155</v>
      </c>
      <c r="E142" s="201" t="s">
        <v>770</v>
      </c>
      <c r="F142" s="202" t="s">
        <v>771</v>
      </c>
      <c r="G142" s="203" t="s">
        <v>409</v>
      </c>
      <c r="H142" s="204">
        <v>4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40</v>
      </c>
      <c r="O142" s="78"/>
      <c r="P142" s="196">
        <f>O142*H142</f>
        <v>0</v>
      </c>
      <c r="Q142" s="196">
        <v>0.00020000000000000001</v>
      </c>
      <c r="R142" s="196">
        <f>Q142*H142</f>
        <v>0.00080000000000000004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159</v>
      </c>
      <c r="AT142" s="198" t="s">
        <v>155</v>
      </c>
      <c r="AU142" s="198" t="s">
        <v>7</v>
      </c>
      <c r="AY142" s="15" t="s">
        <v>136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84</v>
      </c>
      <c r="BK142" s="199">
        <f>ROUND(I142*H142,2)</f>
        <v>0</v>
      </c>
      <c r="BL142" s="15" t="s">
        <v>142</v>
      </c>
      <c r="BM142" s="198" t="s">
        <v>772</v>
      </c>
    </row>
    <row r="143" s="2" customFormat="1" ht="24.15" customHeight="1">
      <c r="A143" s="34"/>
      <c r="B143" s="185"/>
      <c r="C143" s="186" t="s">
        <v>210</v>
      </c>
      <c r="D143" s="186" t="s">
        <v>138</v>
      </c>
      <c r="E143" s="187" t="s">
        <v>773</v>
      </c>
      <c r="F143" s="188" t="s">
        <v>774</v>
      </c>
      <c r="G143" s="189" t="s">
        <v>256</v>
      </c>
      <c r="H143" s="190">
        <v>132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40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142</v>
      </c>
      <c r="AT143" s="198" t="s">
        <v>138</v>
      </c>
      <c r="AU143" s="198" t="s">
        <v>7</v>
      </c>
      <c r="AY143" s="15" t="s">
        <v>136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84</v>
      </c>
      <c r="BK143" s="199">
        <f>ROUND(I143*H143,2)</f>
        <v>0</v>
      </c>
      <c r="BL143" s="15" t="s">
        <v>142</v>
      </c>
      <c r="BM143" s="198" t="s">
        <v>775</v>
      </c>
    </row>
    <row r="144" s="2" customFormat="1" ht="33" customHeight="1">
      <c r="A144" s="34"/>
      <c r="B144" s="185"/>
      <c r="C144" s="186" t="s">
        <v>214</v>
      </c>
      <c r="D144" s="186" t="s">
        <v>138</v>
      </c>
      <c r="E144" s="187" t="s">
        <v>776</v>
      </c>
      <c r="F144" s="188" t="s">
        <v>777</v>
      </c>
      <c r="G144" s="189" t="s">
        <v>141</v>
      </c>
      <c r="H144" s="190">
        <v>26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40</v>
      </c>
      <c r="O144" s="78"/>
      <c r="P144" s="196">
        <f>O144*H144</f>
        <v>0</v>
      </c>
      <c r="Q144" s="196">
        <v>1.8907799999999999</v>
      </c>
      <c r="R144" s="196">
        <f>Q144*H144</f>
        <v>49.16028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142</v>
      </c>
      <c r="AT144" s="198" t="s">
        <v>138</v>
      </c>
      <c r="AU144" s="198" t="s">
        <v>7</v>
      </c>
      <c r="AY144" s="15" t="s">
        <v>136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84</v>
      </c>
      <c r="BK144" s="199">
        <f>ROUND(I144*H144,2)</f>
        <v>0</v>
      </c>
      <c r="BL144" s="15" t="s">
        <v>142</v>
      </c>
      <c r="BM144" s="198" t="s">
        <v>778</v>
      </c>
    </row>
    <row r="145" s="2" customFormat="1" ht="33" customHeight="1">
      <c r="A145" s="34"/>
      <c r="B145" s="185"/>
      <c r="C145" s="186" t="s">
        <v>218</v>
      </c>
      <c r="D145" s="186" t="s">
        <v>138</v>
      </c>
      <c r="E145" s="187" t="s">
        <v>779</v>
      </c>
      <c r="F145" s="188" t="s">
        <v>780</v>
      </c>
      <c r="G145" s="189" t="s">
        <v>180</v>
      </c>
      <c r="H145" s="190">
        <v>102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40</v>
      </c>
      <c r="O145" s="78"/>
      <c r="P145" s="196">
        <f>O145*H145</f>
        <v>0</v>
      </c>
      <c r="Q145" s="196">
        <v>0.30359999999999998</v>
      </c>
      <c r="R145" s="196">
        <f>Q145*H145</f>
        <v>30.967199999999998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142</v>
      </c>
      <c r="AT145" s="198" t="s">
        <v>138</v>
      </c>
      <c r="AU145" s="198" t="s">
        <v>7</v>
      </c>
      <c r="AY145" s="15" t="s">
        <v>136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84</v>
      </c>
      <c r="BK145" s="199">
        <f>ROUND(I145*H145,2)</f>
        <v>0</v>
      </c>
      <c r="BL145" s="15" t="s">
        <v>142</v>
      </c>
      <c r="BM145" s="198" t="s">
        <v>781</v>
      </c>
    </row>
    <row r="146" s="2" customFormat="1" ht="33" customHeight="1">
      <c r="A146" s="34"/>
      <c r="B146" s="185"/>
      <c r="C146" s="186" t="s">
        <v>222</v>
      </c>
      <c r="D146" s="186" t="s">
        <v>138</v>
      </c>
      <c r="E146" s="187" t="s">
        <v>782</v>
      </c>
      <c r="F146" s="188" t="s">
        <v>780</v>
      </c>
      <c r="G146" s="189" t="s">
        <v>180</v>
      </c>
      <c r="H146" s="190">
        <v>11.199999999999999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40</v>
      </c>
      <c r="O146" s="78"/>
      <c r="P146" s="196">
        <f>O146*H146</f>
        <v>0</v>
      </c>
      <c r="Q146" s="196">
        <v>0.30359999999999998</v>
      </c>
      <c r="R146" s="196">
        <f>Q146*H146</f>
        <v>3.4003199999999998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142</v>
      </c>
      <c r="AT146" s="198" t="s">
        <v>138</v>
      </c>
      <c r="AU146" s="198" t="s">
        <v>7</v>
      </c>
      <c r="AY146" s="15" t="s">
        <v>136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84</v>
      </c>
      <c r="BK146" s="199">
        <f>ROUND(I146*H146,2)</f>
        <v>0</v>
      </c>
      <c r="BL146" s="15" t="s">
        <v>142</v>
      </c>
      <c r="BM146" s="198" t="s">
        <v>783</v>
      </c>
    </row>
    <row r="147" s="2" customFormat="1" ht="24.15" customHeight="1">
      <c r="A147" s="34"/>
      <c r="B147" s="185"/>
      <c r="C147" s="186" t="s">
        <v>226</v>
      </c>
      <c r="D147" s="186" t="s">
        <v>138</v>
      </c>
      <c r="E147" s="187" t="s">
        <v>784</v>
      </c>
      <c r="F147" s="188" t="s">
        <v>785</v>
      </c>
      <c r="G147" s="189" t="s">
        <v>180</v>
      </c>
      <c r="H147" s="190">
        <v>102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40</v>
      </c>
      <c r="O147" s="78"/>
      <c r="P147" s="196">
        <f>O147*H147</f>
        <v>0</v>
      </c>
      <c r="Q147" s="196">
        <v>0.27994000000000002</v>
      </c>
      <c r="R147" s="196">
        <f>Q147*H147</f>
        <v>28.553880000000003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142</v>
      </c>
      <c r="AT147" s="198" t="s">
        <v>138</v>
      </c>
      <c r="AU147" s="198" t="s">
        <v>7</v>
      </c>
      <c r="AY147" s="15" t="s">
        <v>136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84</v>
      </c>
      <c r="BK147" s="199">
        <f>ROUND(I147*H147,2)</f>
        <v>0</v>
      </c>
      <c r="BL147" s="15" t="s">
        <v>142</v>
      </c>
      <c r="BM147" s="198" t="s">
        <v>786</v>
      </c>
    </row>
    <row r="148" s="2" customFormat="1" ht="24.15" customHeight="1">
      <c r="A148" s="34"/>
      <c r="B148" s="185"/>
      <c r="C148" s="186" t="s">
        <v>230</v>
      </c>
      <c r="D148" s="186" t="s">
        <v>138</v>
      </c>
      <c r="E148" s="187" t="s">
        <v>787</v>
      </c>
      <c r="F148" s="188" t="s">
        <v>785</v>
      </c>
      <c r="G148" s="189" t="s">
        <v>180</v>
      </c>
      <c r="H148" s="190">
        <v>11.199999999999999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40</v>
      </c>
      <c r="O148" s="78"/>
      <c r="P148" s="196">
        <f>O148*H148</f>
        <v>0</v>
      </c>
      <c r="Q148" s="196">
        <v>0.27994000000000002</v>
      </c>
      <c r="R148" s="196">
        <f>Q148*H148</f>
        <v>3.1353279999999999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142</v>
      </c>
      <c r="AT148" s="198" t="s">
        <v>138</v>
      </c>
      <c r="AU148" s="198" t="s">
        <v>7</v>
      </c>
      <c r="AY148" s="15" t="s">
        <v>136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84</v>
      </c>
      <c r="BK148" s="199">
        <f>ROUND(I148*H148,2)</f>
        <v>0</v>
      </c>
      <c r="BL148" s="15" t="s">
        <v>142</v>
      </c>
      <c r="BM148" s="198" t="s">
        <v>788</v>
      </c>
    </row>
    <row r="149" s="2" customFormat="1" ht="37.8" customHeight="1">
      <c r="A149" s="34"/>
      <c r="B149" s="185"/>
      <c r="C149" s="186" t="s">
        <v>232</v>
      </c>
      <c r="D149" s="186" t="s">
        <v>138</v>
      </c>
      <c r="E149" s="187" t="s">
        <v>789</v>
      </c>
      <c r="F149" s="188" t="s">
        <v>790</v>
      </c>
      <c r="G149" s="189" t="s">
        <v>180</v>
      </c>
      <c r="H149" s="190">
        <v>11.199999999999999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40</v>
      </c>
      <c r="O149" s="78"/>
      <c r="P149" s="196">
        <f>O149*H149</f>
        <v>0</v>
      </c>
      <c r="Q149" s="196">
        <v>0.59855999999999998</v>
      </c>
      <c r="R149" s="196">
        <f>Q149*H149</f>
        <v>6.7038719999999996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142</v>
      </c>
      <c r="AT149" s="198" t="s">
        <v>138</v>
      </c>
      <c r="AU149" s="198" t="s">
        <v>7</v>
      </c>
      <c r="AY149" s="15" t="s">
        <v>136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84</v>
      </c>
      <c r="BK149" s="199">
        <f>ROUND(I149*H149,2)</f>
        <v>0</v>
      </c>
      <c r="BL149" s="15" t="s">
        <v>142</v>
      </c>
      <c r="BM149" s="198" t="s">
        <v>791</v>
      </c>
    </row>
    <row r="150" s="2" customFormat="1" ht="24.15" customHeight="1">
      <c r="A150" s="34"/>
      <c r="B150" s="185"/>
      <c r="C150" s="186" t="s">
        <v>236</v>
      </c>
      <c r="D150" s="186" t="s">
        <v>138</v>
      </c>
      <c r="E150" s="187" t="s">
        <v>792</v>
      </c>
      <c r="F150" s="188" t="s">
        <v>793</v>
      </c>
      <c r="G150" s="189" t="s">
        <v>180</v>
      </c>
      <c r="H150" s="190">
        <v>14.4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40</v>
      </c>
      <c r="O150" s="78"/>
      <c r="P150" s="196">
        <f>O150*H150</f>
        <v>0</v>
      </c>
      <c r="Q150" s="196">
        <v>0.00020000000000000001</v>
      </c>
      <c r="R150" s="196">
        <f>Q150*H150</f>
        <v>0.0028800000000000002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142</v>
      </c>
      <c r="AT150" s="198" t="s">
        <v>138</v>
      </c>
      <c r="AU150" s="198" t="s">
        <v>7</v>
      </c>
      <c r="AY150" s="15" t="s">
        <v>136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84</v>
      </c>
      <c r="BK150" s="199">
        <f>ROUND(I150*H150,2)</f>
        <v>0</v>
      </c>
      <c r="BL150" s="15" t="s">
        <v>142</v>
      </c>
      <c r="BM150" s="198" t="s">
        <v>794</v>
      </c>
    </row>
    <row r="151" s="2" customFormat="1" ht="33" customHeight="1">
      <c r="A151" s="34"/>
      <c r="B151" s="185"/>
      <c r="C151" s="186" t="s">
        <v>238</v>
      </c>
      <c r="D151" s="186" t="s">
        <v>138</v>
      </c>
      <c r="E151" s="187" t="s">
        <v>795</v>
      </c>
      <c r="F151" s="188" t="s">
        <v>796</v>
      </c>
      <c r="G151" s="189" t="s">
        <v>180</v>
      </c>
      <c r="H151" s="190">
        <v>24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40</v>
      </c>
      <c r="O151" s="78"/>
      <c r="P151" s="196">
        <f>O151*H151</f>
        <v>0</v>
      </c>
      <c r="Q151" s="196">
        <v>0.00013999999999999999</v>
      </c>
      <c r="R151" s="196">
        <f>Q151*H151</f>
        <v>0.0033599999999999997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142</v>
      </c>
      <c r="AT151" s="198" t="s">
        <v>138</v>
      </c>
      <c r="AU151" s="198" t="s">
        <v>7</v>
      </c>
      <c r="AY151" s="15" t="s">
        <v>136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84</v>
      </c>
      <c r="BK151" s="199">
        <f>ROUND(I151*H151,2)</f>
        <v>0</v>
      </c>
      <c r="BL151" s="15" t="s">
        <v>142</v>
      </c>
      <c r="BM151" s="198" t="s">
        <v>797</v>
      </c>
    </row>
    <row r="152" s="2" customFormat="1" ht="24.15" customHeight="1">
      <c r="A152" s="34"/>
      <c r="B152" s="185"/>
      <c r="C152" s="186" t="s">
        <v>243</v>
      </c>
      <c r="D152" s="186" t="s">
        <v>138</v>
      </c>
      <c r="E152" s="187" t="s">
        <v>798</v>
      </c>
      <c r="F152" s="188" t="s">
        <v>799</v>
      </c>
      <c r="G152" s="189" t="s">
        <v>180</v>
      </c>
      <c r="H152" s="190">
        <v>24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40</v>
      </c>
      <c r="O152" s="78"/>
      <c r="P152" s="196">
        <f>O152*H152</f>
        <v>0</v>
      </c>
      <c r="Q152" s="196">
        <v>0.00012999999999999999</v>
      </c>
      <c r="R152" s="196">
        <f>Q152*H152</f>
        <v>0.0031199999999999995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142</v>
      </c>
      <c r="AT152" s="198" t="s">
        <v>138</v>
      </c>
      <c r="AU152" s="198" t="s">
        <v>7</v>
      </c>
      <c r="AY152" s="15" t="s">
        <v>136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84</v>
      </c>
      <c r="BK152" s="199">
        <f>ROUND(I152*H152,2)</f>
        <v>0</v>
      </c>
      <c r="BL152" s="15" t="s">
        <v>142</v>
      </c>
      <c r="BM152" s="198" t="s">
        <v>800</v>
      </c>
    </row>
    <row r="153" s="2" customFormat="1" ht="33" customHeight="1">
      <c r="A153" s="34"/>
      <c r="B153" s="185"/>
      <c r="C153" s="186" t="s">
        <v>248</v>
      </c>
      <c r="D153" s="186" t="s">
        <v>138</v>
      </c>
      <c r="E153" s="187" t="s">
        <v>801</v>
      </c>
      <c r="F153" s="188" t="s">
        <v>802</v>
      </c>
      <c r="G153" s="189" t="s">
        <v>256</v>
      </c>
      <c r="H153" s="190">
        <v>6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40</v>
      </c>
      <c r="O153" s="78"/>
      <c r="P153" s="196">
        <f>O153*H153</f>
        <v>0</v>
      </c>
      <c r="Q153" s="196">
        <v>0.00198</v>
      </c>
      <c r="R153" s="196">
        <f>Q153*H153</f>
        <v>0.01188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142</v>
      </c>
      <c r="AT153" s="198" t="s">
        <v>138</v>
      </c>
      <c r="AU153" s="198" t="s">
        <v>7</v>
      </c>
      <c r="AY153" s="15" t="s">
        <v>136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84</v>
      </c>
      <c r="BK153" s="199">
        <f>ROUND(I153*H153,2)</f>
        <v>0</v>
      </c>
      <c r="BL153" s="15" t="s">
        <v>142</v>
      </c>
      <c r="BM153" s="198" t="s">
        <v>803</v>
      </c>
    </row>
    <row r="154" s="2" customFormat="1" ht="24.15" customHeight="1">
      <c r="A154" s="34"/>
      <c r="B154" s="185"/>
      <c r="C154" s="186" t="s">
        <v>253</v>
      </c>
      <c r="D154" s="186" t="s">
        <v>138</v>
      </c>
      <c r="E154" s="187" t="s">
        <v>804</v>
      </c>
      <c r="F154" s="188" t="s">
        <v>805</v>
      </c>
      <c r="G154" s="189" t="s">
        <v>409</v>
      </c>
      <c r="H154" s="190">
        <v>1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40</v>
      </c>
      <c r="O154" s="78"/>
      <c r="P154" s="196">
        <f>O154*H154</f>
        <v>0</v>
      </c>
      <c r="Q154" s="196">
        <v>0.0086099999999999996</v>
      </c>
      <c r="R154" s="196">
        <f>Q154*H154</f>
        <v>0.0086099999999999996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142</v>
      </c>
      <c r="AT154" s="198" t="s">
        <v>138</v>
      </c>
      <c r="AU154" s="198" t="s">
        <v>7</v>
      </c>
      <c r="AY154" s="15" t="s">
        <v>136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84</v>
      </c>
      <c r="BK154" s="199">
        <f>ROUND(I154*H154,2)</f>
        <v>0</v>
      </c>
      <c r="BL154" s="15" t="s">
        <v>142</v>
      </c>
      <c r="BM154" s="198" t="s">
        <v>806</v>
      </c>
    </row>
    <row r="155" s="2" customFormat="1" ht="24.15" customHeight="1">
      <c r="A155" s="34"/>
      <c r="B155" s="185"/>
      <c r="C155" s="186" t="s">
        <v>258</v>
      </c>
      <c r="D155" s="186" t="s">
        <v>138</v>
      </c>
      <c r="E155" s="187" t="s">
        <v>807</v>
      </c>
      <c r="F155" s="188" t="s">
        <v>808</v>
      </c>
      <c r="G155" s="189" t="s">
        <v>256</v>
      </c>
      <c r="H155" s="190">
        <v>6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40</v>
      </c>
      <c r="O155" s="78"/>
      <c r="P155" s="196">
        <f>O155*H155</f>
        <v>0</v>
      </c>
      <c r="Q155" s="196">
        <v>0.00048999999999999998</v>
      </c>
      <c r="R155" s="196">
        <f>Q155*H155</f>
        <v>0.0029399999999999999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142</v>
      </c>
      <c r="AT155" s="198" t="s">
        <v>138</v>
      </c>
      <c r="AU155" s="198" t="s">
        <v>7</v>
      </c>
      <c r="AY155" s="15" t="s">
        <v>136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84</v>
      </c>
      <c r="BK155" s="199">
        <f>ROUND(I155*H155,2)</f>
        <v>0</v>
      </c>
      <c r="BL155" s="15" t="s">
        <v>142</v>
      </c>
      <c r="BM155" s="198" t="s">
        <v>809</v>
      </c>
    </row>
    <row r="156" s="2" customFormat="1" ht="24.15" customHeight="1">
      <c r="A156" s="34"/>
      <c r="B156" s="185"/>
      <c r="C156" s="186" t="s">
        <v>266</v>
      </c>
      <c r="D156" s="186" t="s">
        <v>138</v>
      </c>
      <c r="E156" s="187" t="s">
        <v>810</v>
      </c>
      <c r="F156" s="188" t="s">
        <v>811</v>
      </c>
      <c r="G156" s="189" t="s">
        <v>256</v>
      </c>
      <c r="H156" s="190">
        <v>18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40</v>
      </c>
      <c r="O156" s="78"/>
      <c r="P156" s="196">
        <f>O156*H156</f>
        <v>0</v>
      </c>
      <c r="Q156" s="196">
        <v>0.00058</v>
      </c>
      <c r="R156" s="196">
        <f>Q156*H156</f>
        <v>0.01044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142</v>
      </c>
      <c r="AT156" s="198" t="s">
        <v>138</v>
      </c>
      <c r="AU156" s="198" t="s">
        <v>7</v>
      </c>
      <c r="AY156" s="15" t="s">
        <v>136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84</v>
      </c>
      <c r="BK156" s="199">
        <f>ROUND(I156*H156,2)</f>
        <v>0</v>
      </c>
      <c r="BL156" s="15" t="s">
        <v>142</v>
      </c>
      <c r="BM156" s="198" t="s">
        <v>812</v>
      </c>
    </row>
    <row r="157" s="2" customFormat="1" ht="24.15" customHeight="1">
      <c r="A157" s="34"/>
      <c r="B157" s="185"/>
      <c r="C157" s="186" t="s">
        <v>270</v>
      </c>
      <c r="D157" s="186" t="s">
        <v>138</v>
      </c>
      <c r="E157" s="187" t="s">
        <v>813</v>
      </c>
      <c r="F157" s="188" t="s">
        <v>814</v>
      </c>
      <c r="G157" s="189" t="s">
        <v>256</v>
      </c>
      <c r="H157" s="190">
        <v>2</v>
      </c>
      <c r="I157" s="191"/>
      <c r="J157" s="192">
        <f>ROUND(I157*H157,2)</f>
        <v>0</v>
      </c>
      <c r="K157" s="193"/>
      <c r="L157" s="35"/>
      <c r="M157" s="194" t="s">
        <v>1</v>
      </c>
      <c r="N157" s="195" t="s">
        <v>40</v>
      </c>
      <c r="O157" s="7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142</v>
      </c>
      <c r="AT157" s="198" t="s">
        <v>138</v>
      </c>
      <c r="AU157" s="198" t="s">
        <v>7</v>
      </c>
      <c r="AY157" s="15" t="s">
        <v>136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84</v>
      </c>
      <c r="BK157" s="199">
        <f>ROUND(I157*H157,2)</f>
        <v>0</v>
      </c>
      <c r="BL157" s="15" t="s">
        <v>142</v>
      </c>
      <c r="BM157" s="198" t="s">
        <v>815</v>
      </c>
    </row>
    <row r="158" s="2" customFormat="1" ht="24.15" customHeight="1">
      <c r="A158" s="34"/>
      <c r="B158" s="185"/>
      <c r="C158" s="186" t="s">
        <v>274</v>
      </c>
      <c r="D158" s="186" t="s">
        <v>138</v>
      </c>
      <c r="E158" s="187" t="s">
        <v>816</v>
      </c>
      <c r="F158" s="188" t="s">
        <v>817</v>
      </c>
      <c r="G158" s="189" t="s">
        <v>256</v>
      </c>
      <c r="H158" s="190">
        <v>9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40</v>
      </c>
      <c r="O158" s="78"/>
      <c r="P158" s="196">
        <f>O158*H158</f>
        <v>0</v>
      </c>
      <c r="Q158" s="196">
        <v>0.00165</v>
      </c>
      <c r="R158" s="196">
        <f>Q158*H158</f>
        <v>0.01485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142</v>
      </c>
      <c r="AT158" s="198" t="s">
        <v>138</v>
      </c>
      <c r="AU158" s="198" t="s">
        <v>7</v>
      </c>
      <c r="AY158" s="15" t="s">
        <v>136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84</v>
      </c>
      <c r="BK158" s="199">
        <f>ROUND(I158*H158,2)</f>
        <v>0</v>
      </c>
      <c r="BL158" s="15" t="s">
        <v>142</v>
      </c>
      <c r="BM158" s="198" t="s">
        <v>818</v>
      </c>
    </row>
    <row r="159" s="2" customFormat="1" ht="24.15" customHeight="1">
      <c r="A159" s="34"/>
      <c r="B159" s="185"/>
      <c r="C159" s="186" t="s">
        <v>278</v>
      </c>
      <c r="D159" s="186" t="s">
        <v>138</v>
      </c>
      <c r="E159" s="187" t="s">
        <v>819</v>
      </c>
      <c r="F159" s="188" t="s">
        <v>820</v>
      </c>
      <c r="G159" s="189" t="s">
        <v>409</v>
      </c>
      <c r="H159" s="190">
        <v>6</v>
      </c>
      <c r="I159" s="191"/>
      <c r="J159" s="192">
        <f>ROUND(I159*H159,2)</f>
        <v>0</v>
      </c>
      <c r="K159" s="193"/>
      <c r="L159" s="35"/>
      <c r="M159" s="194" t="s">
        <v>1</v>
      </c>
      <c r="N159" s="195" t="s">
        <v>40</v>
      </c>
      <c r="O159" s="78"/>
      <c r="P159" s="196">
        <f>O159*H159</f>
        <v>0</v>
      </c>
      <c r="Q159" s="196">
        <v>0.00022000000000000001</v>
      </c>
      <c r="R159" s="196">
        <f>Q159*H159</f>
        <v>0.00132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142</v>
      </c>
      <c r="AT159" s="198" t="s">
        <v>138</v>
      </c>
      <c r="AU159" s="198" t="s">
        <v>7</v>
      </c>
      <c r="AY159" s="15" t="s">
        <v>136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84</v>
      </c>
      <c r="BK159" s="199">
        <f>ROUND(I159*H159,2)</f>
        <v>0</v>
      </c>
      <c r="BL159" s="15" t="s">
        <v>142</v>
      </c>
      <c r="BM159" s="198" t="s">
        <v>821</v>
      </c>
    </row>
    <row r="160" s="2" customFormat="1" ht="16.5" customHeight="1">
      <c r="A160" s="34"/>
      <c r="B160" s="185"/>
      <c r="C160" s="186" t="s">
        <v>280</v>
      </c>
      <c r="D160" s="186" t="s">
        <v>138</v>
      </c>
      <c r="E160" s="187" t="s">
        <v>822</v>
      </c>
      <c r="F160" s="188" t="s">
        <v>823</v>
      </c>
      <c r="G160" s="189" t="s">
        <v>409</v>
      </c>
      <c r="H160" s="190">
        <v>6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40</v>
      </c>
      <c r="O160" s="78"/>
      <c r="P160" s="196">
        <f>O160*H160</f>
        <v>0</v>
      </c>
      <c r="Q160" s="196">
        <v>2.0000000000000002E-05</v>
      </c>
      <c r="R160" s="196">
        <f>Q160*H160</f>
        <v>0.00012000000000000002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142</v>
      </c>
      <c r="AT160" s="198" t="s">
        <v>138</v>
      </c>
      <c r="AU160" s="198" t="s">
        <v>7</v>
      </c>
      <c r="AY160" s="15" t="s">
        <v>136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84</v>
      </c>
      <c r="BK160" s="199">
        <f>ROUND(I160*H160,2)</f>
        <v>0</v>
      </c>
      <c r="BL160" s="15" t="s">
        <v>142</v>
      </c>
      <c r="BM160" s="198" t="s">
        <v>824</v>
      </c>
    </row>
    <row r="161" s="2" customFormat="1" ht="24.15" customHeight="1">
      <c r="A161" s="34"/>
      <c r="B161" s="185"/>
      <c r="C161" s="186" t="s">
        <v>284</v>
      </c>
      <c r="D161" s="186" t="s">
        <v>138</v>
      </c>
      <c r="E161" s="187" t="s">
        <v>825</v>
      </c>
      <c r="F161" s="188" t="s">
        <v>826</v>
      </c>
      <c r="G161" s="189" t="s">
        <v>409</v>
      </c>
      <c r="H161" s="190">
        <v>1</v>
      </c>
      <c r="I161" s="191"/>
      <c r="J161" s="192">
        <f>ROUND(I161*H161,2)</f>
        <v>0</v>
      </c>
      <c r="K161" s="193"/>
      <c r="L161" s="35"/>
      <c r="M161" s="194" t="s">
        <v>1</v>
      </c>
      <c r="N161" s="195" t="s">
        <v>40</v>
      </c>
      <c r="O161" s="78"/>
      <c r="P161" s="196">
        <f>O161*H161</f>
        <v>0</v>
      </c>
      <c r="Q161" s="196">
        <v>3.0000000000000001E-05</v>
      </c>
      <c r="R161" s="196">
        <f>Q161*H161</f>
        <v>3.0000000000000001E-05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142</v>
      </c>
      <c r="AT161" s="198" t="s">
        <v>138</v>
      </c>
      <c r="AU161" s="198" t="s">
        <v>7</v>
      </c>
      <c r="AY161" s="15" t="s">
        <v>136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84</v>
      </c>
      <c r="BK161" s="199">
        <f>ROUND(I161*H161,2)</f>
        <v>0</v>
      </c>
      <c r="BL161" s="15" t="s">
        <v>142</v>
      </c>
      <c r="BM161" s="198" t="s">
        <v>827</v>
      </c>
    </row>
    <row r="162" s="2" customFormat="1" ht="24.15" customHeight="1">
      <c r="A162" s="34"/>
      <c r="B162" s="185"/>
      <c r="C162" s="186" t="s">
        <v>288</v>
      </c>
      <c r="D162" s="186" t="s">
        <v>138</v>
      </c>
      <c r="E162" s="187" t="s">
        <v>828</v>
      </c>
      <c r="F162" s="188" t="s">
        <v>829</v>
      </c>
      <c r="G162" s="189" t="s">
        <v>409</v>
      </c>
      <c r="H162" s="190">
        <v>1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40</v>
      </c>
      <c r="O162" s="78"/>
      <c r="P162" s="196">
        <f>O162*H162</f>
        <v>0</v>
      </c>
      <c r="Q162" s="196">
        <v>6.0000000000000002E-05</v>
      </c>
      <c r="R162" s="196">
        <f>Q162*H162</f>
        <v>6.0000000000000002E-05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142</v>
      </c>
      <c r="AT162" s="198" t="s">
        <v>138</v>
      </c>
      <c r="AU162" s="198" t="s">
        <v>7</v>
      </c>
      <c r="AY162" s="15" t="s">
        <v>136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84</v>
      </c>
      <c r="BK162" s="199">
        <f>ROUND(I162*H162,2)</f>
        <v>0</v>
      </c>
      <c r="BL162" s="15" t="s">
        <v>142</v>
      </c>
      <c r="BM162" s="198" t="s">
        <v>830</v>
      </c>
    </row>
    <row r="163" s="2" customFormat="1" ht="24.15" customHeight="1">
      <c r="A163" s="34"/>
      <c r="B163" s="185"/>
      <c r="C163" s="186" t="s">
        <v>292</v>
      </c>
      <c r="D163" s="186" t="s">
        <v>138</v>
      </c>
      <c r="E163" s="187" t="s">
        <v>831</v>
      </c>
      <c r="F163" s="188" t="s">
        <v>832</v>
      </c>
      <c r="G163" s="189" t="s">
        <v>409</v>
      </c>
      <c r="H163" s="190">
        <v>6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40</v>
      </c>
      <c r="O163" s="78"/>
      <c r="P163" s="196">
        <f>O163*H163</f>
        <v>0</v>
      </c>
      <c r="Q163" s="196">
        <v>6.9999999999999994E-05</v>
      </c>
      <c r="R163" s="196">
        <f>Q163*H163</f>
        <v>0.00041999999999999996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142</v>
      </c>
      <c r="AT163" s="198" t="s">
        <v>138</v>
      </c>
      <c r="AU163" s="198" t="s">
        <v>7</v>
      </c>
      <c r="AY163" s="15" t="s">
        <v>136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84</v>
      </c>
      <c r="BK163" s="199">
        <f>ROUND(I163*H163,2)</f>
        <v>0</v>
      </c>
      <c r="BL163" s="15" t="s">
        <v>142</v>
      </c>
      <c r="BM163" s="198" t="s">
        <v>833</v>
      </c>
    </row>
    <row r="164" s="2" customFormat="1" ht="24.15" customHeight="1">
      <c r="A164" s="34"/>
      <c r="B164" s="185"/>
      <c r="C164" s="186" t="s">
        <v>296</v>
      </c>
      <c r="D164" s="186" t="s">
        <v>138</v>
      </c>
      <c r="E164" s="187" t="s">
        <v>834</v>
      </c>
      <c r="F164" s="188" t="s">
        <v>835</v>
      </c>
      <c r="G164" s="189" t="s">
        <v>409</v>
      </c>
      <c r="H164" s="190">
        <v>2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40</v>
      </c>
      <c r="O164" s="78"/>
      <c r="P164" s="196">
        <f>O164*H164</f>
        <v>0</v>
      </c>
      <c r="Q164" s="196">
        <v>6.9999999999999994E-05</v>
      </c>
      <c r="R164" s="196">
        <f>Q164*H164</f>
        <v>0.00013999999999999999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142</v>
      </c>
      <c r="AT164" s="198" t="s">
        <v>138</v>
      </c>
      <c r="AU164" s="198" t="s">
        <v>7</v>
      </c>
      <c r="AY164" s="15" t="s">
        <v>136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84</v>
      </c>
      <c r="BK164" s="199">
        <f>ROUND(I164*H164,2)</f>
        <v>0</v>
      </c>
      <c r="BL164" s="15" t="s">
        <v>142</v>
      </c>
      <c r="BM164" s="198" t="s">
        <v>836</v>
      </c>
    </row>
    <row r="165" s="2" customFormat="1" ht="24.15" customHeight="1">
      <c r="A165" s="34"/>
      <c r="B165" s="185"/>
      <c r="C165" s="186" t="s">
        <v>300</v>
      </c>
      <c r="D165" s="186" t="s">
        <v>138</v>
      </c>
      <c r="E165" s="187" t="s">
        <v>837</v>
      </c>
      <c r="F165" s="188" t="s">
        <v>838</v>
      </c>
      <c r="G165" s="189" t="s">
        <v>256</v>
      </c>
      <c r="H165" s="190">
        <v>115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40</v>
      </c>
      <c r="O165" s="78"/>
      <c r="P165" s="196">
        <f>O165*H165</f>
        <v>0</v>
      </c>
      <c r="Q165" s="196">
        <v>0.00018000000000000001</v>
      </c>
      <c r="R165" s="196">
        <f>Q165*H165</f>
        <v>0.0207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142</v>
      </c>
      <c r="AT165" s="198" t="s">
        <v>138</v>
      </c>
      <c r="AU165" s="198" t="s">
        <v>7</v>
      </c>
      <c r="AY165" s="15" t="s">
        <v>136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84</v>
      </c>
      <c r="BK165" s="199">
        <f>ROUND(I165*H165,2)</f>
        <v>0</v>
      </c>
      <c r="BL165" s="15" t="s">
        <v>142</v>
      </c>
      <c r="BM165" s="198" t="s">
        <v>839</v>
      </c>
    </row>
    <row r="166" s="2" customFormat="1" ht="24.15" customHeight="1">
      <c r="A166" s="34"/>
      <c r="B166" s="185"/>
      <c r="C166" s="186" t="s">
        <v>306</v>
      </c>
      <c r="D166" s="186" t="s">
        <v>138</v>
      </c>
      <c r="E166" s="187" t="s">
        <v>840</v>
      </c>
      <c r="F166" s="188" t="s">
        <v>841</v>
      </c>
      <c r="G166" s="189" t="s">
        <v>256</v>
      </c>
      <c r="H166" s="190">
        <v>115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40</v>
      </c>
      <c r="O166" s="78"/>
      <c r="P166" s="196">
        <f>O166*H166</f>
        <v>0</v>
      </c>
      <c r="Q166" s="196">
        <v>1.0000000000000001E-05</v>
      </c>
      <c r="R166" s="196">
        <f>Q166*H166</f>
        <v>0.0011500000000000002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142</v>
      </c>
      <c r="AT166" s="198" t="s">
        <v>138</v>
      </c>
      <c r="AU166" s="198" t="s">
        <v>7</v>
      </c>
      <c r="AY166" s="15" t="s">
        <v>136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84</v>
      </c>
      <c r="BK166" s="199">
        <f>ROUND(I166*H166,2)</f>
        <v>0</v>
      </c>
      <c r="BL166" s="15" t="s">
        <v>142</v>
      </c>
      <c r="BM166" s="198" t="s">
        <v>842</v>
      </c>
    </row>
    <row r="167" s="2" customFormat="1" ht="24.15" customHeight="1">
      <c r="A167" s="34"/>
      <c r="B167" s="185"/>
      <c r="C167" s="186" t="s">
        <v>457</v>
      </c>
      <c r="D167" s="186" t="s">
        <v>138</v>
      </c>
      <c r="E167" s="187" t="s">
        <v>843</v>
      </c>
      <c r="F167" s="188" t="s">
        <v>844</v>
      </c>
      <c r="G167" s="189" t="s">
        <v>256</v>
      </c>
      <c r="H167" s="190">
        <v>27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40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142</v>
      </c>
      <c r="AT167" s="198" t="s">
        <v>138</v>
      </c>
      <c r="AU167" s="198" t="s">
        <v>7</v>
      </c>
      <c r="AY167" s="15" t="s">
        <v>136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84</v>
      </c>
      <c r="BK167" s="199">
        <f>ROUND(I167*H167,2)</f>
        <v>0</v>
      </c>
      <c r="BL167" s="15" t="s">
        <v>142</v>
      </c>
      <c r="BM167" s="198" t="s">
        <v>845</v>
      </c>
    </row>
    <row r="168" s="2" customFormat="1" ht="24.15" customHeight="1">
      <c r="A168" s="34"/>
      <c r="B168" s="185"/>
      <c r="C168" s="186" t="s">
        <v>465</v>
      </c>
      <c r="D168" s="186" t="s">
        <v>138</v>
      </c>
      <c r="E168" s="187" t="s">
        <v>846</v>
      </c>
      <c r="F168" s="188" t="s">
        <v>847</v>
      </c>
      <c r="G168" s="189" t="s">
        <v>409</v>
      </c>
      <c r="H168" s="190">
        <v>1</v>
      </c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40</v>
      </c>
      <c r="O168" s="78"/>
      <c r="P168" s="196">
        <f>O168*H168</f>
        <v>0</v>
      </c>
      <c r="Q168" s="196">
        <v>8.0000000000000007E-05</v>
      </c>
      <c r="R168" s="196">
        <f>Q168*H168</f>
        <v>8.0000000000000007E-05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142</v>
      </c>
      <c r="AT168" s="198" t="s">
        <v>138</v>
      </c>
      <c r="AU168" s="198" t="s">
        <v>7</v>
      </c>
      <c r="AY168" s="15" t="s">
        <v>136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84</v>
      </c>
      <c r="BK168" s="199">
        <f>ROUND(I168*H168,2)</f>
        <v>0</v>
      </c>
      <c r="BL168" s="15" t="s">
        <v>142</v>
      </c>
      <c r="BM168" s="198" t="s">
        <v>848</v>
      </c>
    </row>
    <row r="169" s="2" customFormat="1" ht="24.15" customHeight="1">
      <c r="A169" s="34"/>
      <c r="B169" s="185"/>
      <c r="C169" s="186" t="s">
        <v>469</v>
      </c>
      <c r="D169" s="186" t="s">
        <v>138</v>
      </c>
      <c r="E169" s="187" t="s">
        <v>849</v>
      </c>
      <c r="F169" s="188" t="s">
        <v>850</v>
      </c>
      <c r="G169" s="189" t="s">
        <v>256</v>
      </c>
      <c r="H169" s="190">
        <v>27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40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142</v>
      </c>
      <c r="AT169" s="198" t="s">
        <v>138</v>
      </c>
      <c r="AU169" s="198" t="s">
        <v>7</v>
      </c>
      <c r="AY169" s="15" t="s">
        <v>136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84</v>
      </c>
      <c r="BK169" s="199">
        <f>ROUND(I169*H169,2)</f>
        <v>0</v>
      </c>
      <c r="BL169" s="15" t="s">
        <v>142</v>
      </c>
      <c r="BM169" s="198" t="s">
        <v>851</v>
      </c>
    </row>
    <row r="170" s="2" customFormat="1" ht="24.15" customHeight="1">
      <c r="A170" s="34"/>
      <c r="B170" s="185"/>
      <c r="C170" s="186" t="s">
        <v>473</v>
      </c>
      <c r="D170" s="186" t="s">
        <v>138</v>
      </c>
      <c r="E170" s="187" t="s">
        <v>852</v>
      </c>
      <c r="F170" s="188" t="s">
        <v>853</v>
      </c>
      <c r="G170" s="189" t="s">
        <v>256</v>
      </c>
      <c r="H170" s="190">
        <v>27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40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142</v>
      </c>
      <c r="AT170" s="198" t="s">
        <v>138</v>
      </c>
      <c r="AU170" s="198" t="s">
        <v>7</v>
      </c>
      <c r="AY170" s="15" t="s">
        <v>136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84</v>
      </c>
      <c r="BK170" s="199">
        <f>ROUND(I170*H170,2)</f>
        <v>0</v>
      </c>
      <c r="BL170" s="15" t="s">
        <v>142</v>
      </c>
      <c r="BM170" s="198" t="s">
        <v>854</v>
      </c>
    </row>
    <row r="171" s="2" customFormat="1" ht="24.15" customHeight="1">
      <c r="A171" s="34"/>
      <c r="B171" s="185"/>
      <c r="C171" s="186" t="s">
        <v>477</v>
      </c>
      <c r="D171" s="186" t="s">
        <v>138</v>
      </c>
      <c r="E171" s="187" t="s">
        <v>855</v>
      </c>
      <c r="F171" s="188" t="s">
        <v>856</v>
      </c>
      <c r="G171" s="189" t="s">
        <v>409</v>
      </c>
      <c r="H171" s="190">
        <v>1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40</v>
      </c>
      <c r="O171" s="78"/>
      <c r="P171" s="196">
        <f>O171*H171</f>
        <v>0</v>
      </c>
      <c r="Q171" s="196">
        <v>0.01583</v>
      </c>
      <c r="R171" s="196">
        <f>Q171*H171</f>
        <v>0.01583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142</v>
      </c>
      <c r="AT171" s="198" t="s">
        <v>138</v>
      </c>
      <c r="AU171" s="198" t="s">
        <v>7</v>
      </c>
      <c r="AY171" s="15" t="s">
        <v>136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84</v>
      </c>
      <c r="BK171" s="199">
        <f>ROUND(I171*H171,2)</f>
        <v>0</v>
      </c>
      <c r="BL171" s="15" t="s">
        <v>142</v>
      </c>
      <c r="BM171" s="198" t="s">
        <v>857</v>
      </c>
    </row>
    <row r="172" s="2" customFormat="1" ht="24.15" customHeight="1">
      <c r="A172" s="34"/>
      <c r="B172" s="185"/>
      <c r="C172" s="186" t="s">
        <v>481</v>
      </c>
      <c r="D172" s="186" t="s">
        <v>138</v>
      </c>
      <c r="E172" s="187" t="s">
        <v>858</v>
      </c>
      <c r="F172" s="188" t="s">
        <v>859</v>
      </c>
      <c r="G172" s="189" t="s">
        <v>409</v>
      </c>
      <c r="H172" s="190">
        <v>3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40</v>
      </c>
      <c r="O172" s="78"/>
      <c r="P172" s="196">
        <f>O172*H172</f>
        <v>0</v>
      </c>
      <c r="Q172" s="196">
        <v>0.035029999999999999</v>
      </c>
      <c r="R172" s="196">
        <f>Q172*H172</f>
        <v>0.10508999999999999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142</v>
      </c>
      <c r="AT172" s="198" t="s">
        <v>138</v>
      </c>
      <c r="AU172" s="198" t="s">
        <v>7</v>
      </c>
      <c r="AY172" s="15" t="s">
        <v>136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84</v>
      </c>
      <c r="BK172" s="199">
        <f>ROUND(I172*H172,2)</f>
        <v>0</v>
      </c>
      <c r="BL172" s="15" t="s">
        <v>142</v>
      </c>
      <c r="BM172" s="198" t="s">
        <v>860</v>
      </c>
    </row>
    <row r="173" s="2" customFormat="1" ht="24.15" customHeight="1">
      <c r="A173" s="34"/>
      <c r="B173" s="185"/>
      <c r="C173" s="186" t="s">
        <v>485</v>
      </c>
      <c r="D173" s="186" t="s">
        <v>138</v>
      </c>
      <c r="E173" s="187" t="s">
        <v>861</v>
      </c>
      <c r="F173" s="188" t="s">
        <v>862</v>
      </c>
      <c r="G173" s="189" t="s">
        <v>409</v>
      </c>
      <c r="H173" s="190">
        <v>1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40</v>
      </c>
      <c r="O173" s="78"/>
      <c r="P173" s="196">
        <f>O173*H173</f>
        <v>0</v>
      </c>
      <c r="Q173" s="196">
        <v>0.0041999999999999997</v>
      </c>
      <c r="R173" s="196">
        <f>Q173*H173</f>
        <v>0.0041999999999999997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142</v>
      </c>
      <c r="AT173" s="198" t="s">
        <v>138</v>
      </c>
      <c r="AU173" s="198" t="s">
        <v>7</v>
      </c>
      <c r="AY173" s="15" t="s">
        <v>136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84</v>
      </c>
      <c r="BK173" s="199">
        <f>ROUND(I173*H173,2)</f>
        <v>0</v>
      </c>
      <c r="BL173" s="15" t="s">
        <v>142</v>
      </c>
      <c r="BM173" s="198" t="s">
        <v>863</v>
      </c>
    </row>
    <row r="174" s="2" customFormat="1" ht="16.5" customHeight="1">
      <c r="A174" s="34"/>
      <c r="B174" s="185"/>
      <c r="C174" s="186" t="s">
        <v>489</v>
      </c>
      <c r="D174" s="186" t="s">
        <v>138</v>
      </c>
      <c r="E174" s="187" t="s">
        <v>864</v>
      </c>
      <c r="F174" s="188" t="s">
        <v>865</v>
      </c>
      <c r="G174" s="189" t="s">
        <v>256</v>
      </c>
      <c r="H174" s="190">
        <v>130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40</v>
      </c>
      <c r="O174" s="78"/>
      <c r="P174" s="196">
        <f>O174*H174</f>
        <v>0</v>
      </c>
      <c r="Q174" s="196">
        <v>8.0000000000000007E-05</v>
      </c>
      <c r="R174" s="196">
        <f>Q174*H174</f>
        <v>0.010400000000000001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142</v>
      </c>
      <c r="AT174" s="198" t="s">
        <v>138</v>
      </c>
      <c r="AU174" s="198" t="s">
        <v>7</v>
      </c>
      <c r="AY174" s="15" t="s">
        <v>136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84</v>
      </c>
      <c r="BK174" s="199">
        <f>ROUND(I174*H174,2)</f>
        <v>0</v>
      </c>
      <c r="BL174" s="15" t="s">
        <v>142</v>
      </c>
      <c r="BM174" s="198" t="s">
        <v>866</v>
      </c>
    </row>
    <row r="175" s="2" customFormat="1" ht="24.15" customHeight="1">
      <c r="A175" s="34"/>
      <c r="B175" s="185"/>
      <c r="C175" s="186" t="s">
        <v>493</v>
      </c>
      <c r="D175" s="186" t="s">
        <v>138</v>
      </c>
      <c r="E175" s="187" t="s">
        <v>867</v>
      </c>
      <c r="F175" s="188" t="s">
        <v>868</v>
      </c>
      <c r="G175" s="189" t="s">
        <v>158</v>
      </c>
      <c r="H175" s="190">
        <v>179.988</v>
      </c>
      <c r="I175" s="191"/>
      <c r="J175" s="192">
        <f>ROUND(I175*H175,2)</f>
        <v>0</v>
      </c>
      <c r="K175" s="193"/>
      <c r="L175" s="35"/>
      <c r="M175" s="194" t="s">
        <v>1</v>
      </c>
      <c r="N175" s="195" t="s">
        <v>40</v>
      </c>
      <c r="O175" s="7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142</v>
      </c>
      <c r="AT175" s="198" t="s">
        <v>138</v>
      </c>
      <c r="AU175" s="198" t="s">
        <v>7</v>
      </c>
      <c r="AY175" s="15" t="s">
        <v>136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84</v>
      </c>
      <c r="BK175" s="199">
        <f>ROUND(I175*H175,2)</f>
        <v>0</v>
      </c>
      <c r="BL175" s="15" t="s">
        <v>142</v>
      </c>
      <c r="BM175" s="198" t="s">
        <v>869</v>
      </c>
    </row>
    <row r="176" s="2" customFormat="1" ht="24.15" customHeight="1">
      <c r="A176" s="34"/>
      <c r="B176" s="185"/>
      <c r="C176" s="186" t="s">
        <v>497</v>
      </c>
      <c r="D176" s="186" t="s">
        <v>138</v>
      </c>
      <c r="E176" s="187" t="s">
        <v>870</v>
      </c>
      <c r="F176" s="188" t="s">
        <v>871</v>
      </c>
      <c r="G176" s="189" t="s">
        <v>158</v>
      </c>
      <c r="H176" s="190">
        <v>64.328000000000003</v>
      </c>
      <c r="I176" s="191"/>
      <c r="J176" s="192">
        <f>ROUND(I176*H176,2)</f>
        <v>0</v>
      </c>
      <c r="K176" s="193"/>
      <c r="L176" s="35"/>
      <c r="M176" s="194" t="s">
        <v>1</v>
      </c>
      <c r="N176" s="195" t="s">
        <v>40</v>
      </c>
      <c r="O176" s="7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142</v>
      </c>
      <c r="AT176" s="198" t="s">
        <v>138</v>
      </c>
      <c r="AU176" s="198" t="s">
        <v>7</v>
      </c>
      <c r="AY176" s="15" t="s">
        <v>136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84</v>
      </c>
      <c r="BK176" s="199">
        <f>ROUND(I176*H176,2)</f>
        <v>0</v>
      </c>
      <c r="BL176" s="15" t="s">
        <v>142</v>
      </c>
      <c r="BM176" s="198" t="s">
        <v>872</v>
      </c>
    </row>
    <row r="177" s="2" customFormat="1" ht="24.15" customHeight="1">
      <c r="A177" s="34"/>
      <c r="B177" s="185"/>
      <c r="C177" s="186" t="s">
        <v>501</v>
      </c>
      <c r="D177" s="186" t="s">
        <v>138</v>
      </c>
      <c r="E177" s="187" t="s">
        <v>873</v>
      </c>
      <c r="F177" s="188" t="s">
        <v>874</v>
      </c>
      <c r="G177" s="189" t="s">
        <v>158</v>
      </c>
      <c r="H177" s="190">
        <v>64.328000000000003</v>
      </c>
      <c r="I177" s="191"/>
      <c r="J177" s="192">
        <f>ROUND(I177*H177,2)</f>
        <v>0</v>
      </c>
      <c r="K177" s="193"/>
      <c r="L177" s="35"/>
      <c r="M177" s="194" t="s">
        <v>1</v>
      </c>
      <c r="N177" s="195" t="s">
        <v>40</v>
      </c>
      <c r="O177" s="7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142</v>
      </c>
      <c r="AT177" s="198" t="s">
        <v>138</v>
      </c>
      <c r="AU177" s="198" t="s">
        <v>7</v>
      </c>
      <c r="AY177" s="15" t="s">
        <v>136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84</v>
      </c>
      <c r="BK177" s="199">
        <f>ROUND(I177*H177,2)</f>
        <v>0</v>
      </c>
      <c r="BL177" s="15" t="s">
        <v>142</v>
      </c>
      <c r="BM177" s="198" t="s">
        <v>875</v>
      </c>
    </row>
    <row r="178" s="2" customFormat="1" ht="33" customHeight="1">
      <c r="A178" s="34"/>
      <c r="B178" s="185"/>
      <c r="C178" s="186" t="s">
        <v>505</v>
      </c>
      <c r="D178" s="186" t="s">
        <v>138</v>
      </c>
      <c r="E178" s="187" t="s">
        <v>876</v>
      </c>
      <c r="F178" s="188" t="s">
        <v>877</v>
      </c>
      <c r="G178" s="189" t="s">
        <v>158</v>
      </c>
      <c r="H178" s="190">
        <v>179.988</v>
      </c>
      <c r="I178" s="191"/>
      <c r="J178" s="192">
        <f>ROUND(I178*H178,2)</f>
        <v>0</v>
      </c>
      <c r="K178" s="193"/>
      <c r="L178" s="35"/>
      <c r="M178" s="194" t="s">
        <v>1</v>
      </c>
      <c r="N178" s="195" t="s">
        <v>40</v>
      </c>
      <c r="O178" s="7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142</v>
      </c>
      <c r="AT178" s="198" t="s">
        <v>138</v>
      </c>
      <c r="AU178" s="198" t="s">
        <v>7</v>
      </c>
      <c r="AY178" s="15" t="s">
        <v>136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84</v>
      </c>
      <c r="BK178" s="199">
        <f>ROUND(I178*H178,2)</f>
        <v>0</v>
      </c>
      <c r="BL178" s="15" t="s">
        <v>142</v>
      </c>
      <c r="BM178" s="198" t="s">
        <v>878</v>
      </c>
    </row>
    <row r="179" s="2" customFormat="1" ht="24.15" customHeight="1">
      <c r="A179" s="34"/>
      <c r="B179" s="185"/>
      <c r="C179" s="186" t="s">
        <v>509</v>
      </c>
      <c r="D179" s="186" t="s">
        <v>138</v>
      </c>
      <c r="E179" s="187" t="s">
        <v>879</v>
      </c>
      <c r="F179" s="188" t="s">
        <v>880</v>
      </c>
      <c r="G179" s="189" t="s">
        <v>158</v>
      </c>
      <c r="H179" s="190">
        <v>0.0070000000000000001</v>
      </c>
      <c r="I179" s="191"/>
      <c r="J179" s="192">
        <f>ROUND(I179*H179,2)</f>
        <v>0</v>
      </c>
      <c r="K179" s="193"/>
      <c r="L179" s="35"/>
      <c r="M179" s="194" t="s">
        <v>1</v>
      </c>
      <c r="N179" s="195" t="s">
        <v>40</v>
      </c>
      <c r="O179" s="7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142</v>
      </c>
      <c r="AT179" s="198" t="s">
        <v>138</v>
      </c>
      <c r="AU179" s="198" t="s">
        <v>7</v>
      </c>
      <c r="AY179" s="15" t="s">
        <v>136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84</v>
      </c>
      <c r="BK179" s="199">
        <f>ROUND(I179*H179,2)</f>
        <v>0</v>
      </c>
      <c r="BL179" s="15" t="s">
        <v>142</v>
      </c>
      <c r="BM179" s="198" t="s">
        <v>881</v>
      </c>
    </row>
    <row r="180" s="2" customFormat="1" ht="24.15" customHeight="1">
      <c r="A180" s="34"/>
      <c r="B180" s="185"/>
      <c r="C180" s="186" t="s">
        <v>514</v>
      </c>
      <c r="D180" s="186" t="s">
        <v>138</v>
      </c>
      <c r="E180" s="187" t="s">
        <v>882</v>
      </c>
      <c r="F180" s="188" t="s">
        <v>883</v>
      </c>
      <c r="G180" s="189" t="s">
        <v>158</v>
      </c>
      <c r="H180" s="190">
        <v>0.25900000000000001</v>
      </c>
      <c r="I180" s="191"/>
      <c r="J180" s="192">
        <f>ROUND(I180*H180,2)</f>
        <v>0</v>
      </c>
      <c r="K180" s="193"/>
      <c r="L180" s="35"/>
      <c r="M180" s="194" t="s">
        <v>1</v>
      </c>
      <c r="N180" s="195" t="s">
        <v>40</v>
      </c>
      <c r="O180" s="78"/>
      <c r="P180" s="196">
        <f>O180*H180</f>
        <v>0</v>
      </c>
      <c r="Q180" s="196">
        <v>0</v>
      </c>
      <c r="R180" s="196">
        <f>Q180*H180</f>
        <v>0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142</v>
      </c>
      <c r="AT180" s="198" t="s">
        <v>138</v>
      </c>
      <c r="AU180" s="198" t="s">
        <v>7</v>
      </c>
      <c r="AY180" s="15" t="s">
        <v>136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84</v>
      </c>
      <c r="BK180" s="199">
        <f>ROUND(I180*H180,2)</f>
        <v>0</v>
      </c>
      <c r="BL180" s="15" t="s">
        <v>142</v>
      </c>
      <c r="BM180" s="198" t="s">
        <v>884</v>
      </c>
    </row>
    <row r="181" s="2" customFormat="1" ht="24.15" customHeight="1">
      <c r="A181" s="34"/>
      <c r="B181" s="185"/>
      <c r="C181" s="186" t="s">
        <v>518</v>
      </c>
      <c r="D181" s="186" t="s">
        <v>138</v>
      </c>
      <c r="E181" s="187" t="s">
        <v>885</v>
      </c>
      <c r="F181" s="188" t="s">
        <v>886</v>
      </c>
      <c r="G181" s="189" t="s">
        <v>158</v>
      </c>
      <c r="H181" s="190">
        <v>0.25900000000000001</v>
      </c>
      <c r="I181" s="191"/>
      <c r="J181" s="192">
        <f>ROUND(I181*H181,2)</f>
        <v>0</v>
      </c>
      <c r="K181" s="193"/>
      <c r="L181" s="35"/>
      <c r="M181" s="194" t="s">
        <v>1</v>
      </c>
      <c r="N181" s="195" t="s">
        <v>40</v>
      </c>
      <c r="O181" s="78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142</v>
      </c>
      <c r="AT181" s="198" t="s">
        <v>138</v>
      </c>
      <c r="AU181" s="198" t="s">
        <v>7</v>
      </c>
      <c r="AY181" s="15" t="s">
        <v>136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84</v>
      </c>
      <c r="BK181" s="199">
        <f>ROUND(I181*H181,2)</f>
        <v>0</v>
      </c>
      <c r="BL181" s="15" t="s">
        <v>142</v>
      </c>
      <c r="BM181" s="198" t="s">
        <v>887</v>
      </c>
    </row>
    <row r="182" s="2" customFormat="1" ht="24.15" customHeight="1">
      <c r="A182" s="34"/>
      <c r="B182" s="185"/>
      <c r="C182" s="186" t="s">
        <v>522</v>
      </c>
      <c r="D182" s="186" t="s">
        <v>138</v>
      </c>
      <c r="E182" s="187" t="s">
        <v>888</v>
      </c>
      <c r="F182" s="188" t="s">
        <v>889</v>
      </c>
      <c r="G182" s="189" t="s">
        <v>158</v>
      </c>
      <c r="H182" s="190">
        <v>0.54000000000000004</v>
      </c>
      <c r="I182" s="191"/>
      <c r="J182" s="192">
        <f>ROUND(I182*H182,2)</f>
        <v>0</v>
      </c>
      <c r="K182" s="193"/>
      <c r="L182" s="35"/>
      <c r="M182" s="194" t="s">
        <v>1</v>
      </c>
      <c r="N182" s="195" t="s">
        <v>40</v>
      </c>
      <c r="O182" s="78"/>
      <c r="P182" s="196">
        <f>O182*H182</f>
        <v>0</v>
      </c>
      <c r="Q182" s="196">
        <v>0</v>
      </c>
      <c r="R182" s="196">
        <f>Q182*H182</f>
        <v>0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142</v>
      </c>
      <c r="AT182" s="198" t="s">
        <v>138</v>
      </c>
      <c r="AU182" s="198" t="s">
        <v>7</v>
      </c>
      <c r="AY182" s="15" t="s">
        <v>136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84</v>
      </c>
      <c r="BK182" s="199">
        <f>ROUND(I182*H182,2)</f>
        <v>0</v>
      </c>
      <c r="BL182" s="15" t="s">
        <v>142</v>
      </c>
      <c r="BM182" s="198" t="s">
        <v>890</v>
      </c>
    </row>
    <row r="183" s="2" customFormat="1" ht="33" customHeight="1">
      <c r="A183" s="34"/>
      <c r="B183" s="185"/>
      <c r="C183" s="186" t="s">
        <v>526</v>
      </c>
      <c r="D183" s="186" t="s">
        <v>138</v>
      </c>
      <c r="E183" s="187" t="s">
        <v>891</v>
      </c>
      <c r="F183" s="188" t="s">
        <v>892</v>
      </c>
      <c r="G183" s="189" t="s">
        <v>158</v>
      </c>
      <c r="H183" s="190">
        <v>0.54000000000000004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40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142</v>
      </c>
      <c r="AT183" s="198" t="s">
        <v>138</v>
      </c>
      <c r="AU183" s="198" t="s">
        <v>7</v>
      </c>
      <c r="AY183" s="15" t="s">
        <v>136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84</v>
      </c>
      <c r="BK183" s="199">
        <f>ROUND(I183*H183,2)</f>
        <v>0</v>
      </c>
      <c r="BL183" s="15" t="s">
        <v>142</v>
      </c>
      <c r="BM183" s="198" t="s">
        <v>893</v>
      </c>
    </row>
    <row r="184" s="2" customFormat="1" ht="24.15" customHeight="1">
      <c r="A184" s="34"/>
      <c r="B184" s="185"/>
      <c r="C184" s="186" t="s">
        <v>530</v>
      </c>
      <c r="D184" s="186" t="s">
        <v>138</v>
      </c>
      <c r="E184" s="187" t="s">
        <v>894</v>
      </c>
      <c r="F184" s="188" t="s">
        <v>895</v>
      </c>
      <c r="G184" s="189" t="s">
        <v>256</v>
      </c>
      <c r="H184" s="190">
        <v>130</v>
      </c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40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142</v>
      </c>
      <c r="AT184" s="198" t="s">
        <v>138</v>
      </c>
      <c r="AU184" s="198" t="s">
        <v>7</v>
      </c>
      <c r="AY184" s="15" t="s">
        <v>136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84</v>
      </c>
      <c r="BK184" s="199">
        <f>ROUND(I184*H184,2)</f>
        <v>0</v>
      </c>
      <c r="BL184" s="15" t="s">
        <v>142</v>
      </c>
      <c r="BM184" s="198" t="s">
        <v>896</v>
      </c>
    </row>
    <row r="185" s="2" customFormat="1" ht="37.8" customHeight="1">
      <c r="A185" s="34"/>
      <c r="B185" s="185"/>
      <c r="C185" s="200" t="s">
        <v>534</v>
      </c>
      <c r="D185" s="200" t="s">
        <v>155</v>
      </c>
      <c r="E185" s="201" t="s">
        <v>897</v>
      </c>
      <c r="F185" s="202" t="s">
        <v>898</v>
      </c>
      <c r="G185" s="203" t="s">
        <v>180</v>
      </c>
      <c r="H185" s="204">
        <v>24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40</v>
      </c>
      <c r="O185" s="78"/>
      <c r="P185" s="196">
        <f>O185*H185</f>
        <v>0</v>
      </c>
      <c r="Q185" s="196">
        <v>0.0047999999999999996</v>
      </c>
      <c r="R185" s="196">
        <f>Q185*H185</f>
        <v>0.1152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159</v>
      </c>
      <c r="AT185" s="198" t="s">
        <v>155</v>
      </c>
      <c r="AU185" s="198" t="s">
        <v>7</v>
      </c>
      <c r="AY185" s="15" t="s">
        <v>136</v>
      </c>
      <c r="BE185" s="199">
        <f>IF(N185="základná",J185,0)</f>
        <v>0</v>
      </c>
      <c r="BF185" s="199">
        <f>IF(N185="znížená",J185,0)</f>
        <v>0</v>
      </c>
      <c r="BG185" s="199">
        <f>IF(N185="zákl. prenesená",J185,0)</f>
        <v>0</v>
      </c>
      <c r="BH185" s="199">
        <f>IF(N185="zníž. prenesená",J185,0)</f>
        <v>0</v>
      </c>
      <c r="BI185" s="199">
        <f>IF(N185="nulová",J185,0)</f>
        <v>0</v>
      </c>
      <c r="BJ185" s="15" t="s">
        <v>84</v>
      </c>
      <c r="BK185" s="199">
        <f>ROUND(I185*H185,2)</f>
        <v>0</v>
      </c>
      <c r="BL185" s="15" t="s">
        <v>142</v>
      </c>
      <c r="BM185" s="198" t="s">
        <v>899</v>
      </c>
    </row>
    <row r="186" s="2" customFormat="1" ht="24.15" customHeight="1">
      <c r="A186" s="34"/>
      <c r="B186" s="185"/>
      <c r="C186" s="186" t="s">
        <v>538</v>
      </c>
      <c r="D186" s="186" t="s">
        <v>138</v>
      </c>
      <c r="E186" s="187" t="s">
        <v>900</v>
      </c>
      <c r="F186" s="188" t="s">
        <v>901</v>
      </c>
      <c r="G186" s="189" t="s">
        <v>256</v>
      </c>
      <c r="H186" s="190">
        <v>130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40</v>
      </c>
      <c r="O186" s="78"/>
      <c r="P186" s="196">
        <f>O186*H186</f>
        <v>0</v>
      </c>
      <c r="Q186" s="196">
        <v>0.00010000000000000001</v>
      </c>
      <c r="R186" s="196">
        <f>Q186*H186</f>
        <v>0.013000000000000001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142</v>
      </c>
      <c r="AT186" s="198" t="s">
        <v>138</v>
      </c>
      <c r="AU186" s="198" t="s">
        <v>7</v>
      </c>
      <c r="AY186" s="15" t="s">
        <v>136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84</v>
      </c>
      <c r="BK186" s="199">
        <f>ROUND(I186*H186,2)</f>
        <v>0</v>
      </c>
      <c r="BL186" s="15" t="s">
        <v>142</v>
      </c>
      <c r="BM186" s="198" t="s">
        <v>902</v>
      </c>
    </row>
    <row r="187" s="2" customFormat="1" ht="16.5" customHeight="1">
      <c r="A187" s="34"/>
      <c r="B187" s="185"/>
      <c r="C187" s="186" t="s">
        <v>542</v>
      </c>
      <c r="D187" s="186" t="s">
        <v>138</v>
      </c>
      <c r="E187" s="187" t="s">
        <v>903</v>
      </c>
      <c r="F187" s="188" t="s">
        <v>904</v>
      </c>
      <c r="G187" s="189" t="s">
        <v>409</v>
      </c>
      <c r="H187" s="190">
        <v>1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40</v>
      </c>
      <c r="O187" s="78"/>
      <c r="P187" s="196">
        <f>O187*H187</f>
        <v>0</v>
      </c>
      <c r="Q187" s="196">
        <v>0.00021000000000000001</v>
      </c>
      <c r="R187" s="196">
        <f>Q187*H187</f>
        <v>0.00021000000000000001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142</v>
      </c>
      <c r="AT187" s="198" t="s">
        <v>138</v>
      </c>
      <c r="AU187" s="198" t="s">
        <v>7</v>
      </c>
      <c r="AY187" s="15" t="s">
        <v>136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84</v>
      </c>
      <c r="BK187" s="199">
        <f>ROUND(I187*H187,2)</f>
        <v>0</v>
      </c>
      <c r="BL187" s="15" t="s">
        <v>142</v>
      </c>
      <c r="BM187" s="198" t="s">
        <v>905</v>
      </c>
    </row>
    <row r="188" s="2" customFormat="1" ht="16.5" customHeight="1">
      <c r="A188" s="34"/>
      <c r="B188" s="185"/>
      <c r="C188" s="200" t="s">
        <v>546</v>
      </c>
      <c r="D188" s="200" t="s">
        <v>155</v>
      </c>
      <c r="E188" s="201" t="s">
        <v>906</v>
      </c>
      <c r="F188" s="202" t="s">
        <v>907</v>
      </c>
      <c r="G188" s="203" t="s">
        <v>409</v>
      </c>
      <c r="H188" s="204">
        <v>6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40</v>
      </c>
      <c r="O188" s="78"/>
      <c r="P188" s="196">
        <f>O188*H188</f>
        <v>0</v>
      </c>
      <c r="Q188" s="196">
        <v>0.0023400000000000001</v>
      </c>
      <c r="R188" s="196">
        <f>Q188*H188</f>
        <v>0.01404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159</v>
      </c>
      <c r="AT188" s="198" t="s">
        <v>155</v>
      </c>
      <c r="AU188" s="198" t="s">
        <v>7</v>
      </c>
      <c r="AY188" s="15" t="s">
        <v>136</v>
      </c>
      <c r="BE188" s="199">
        <f>IF(N188="základná",J188,0)</f>
        <v>0</v>
      </c>
      <c r="BF188" s="199">
        <f>IF(N188="znížená",J188,0)</f>
        <v>0</v>
      </c>
      <c r="BG188" s="199">
        <f>IF(N188="zákl. prenesená",J188,0)</f>
        <v>0</v>
      </c>
      <c r="BH188" s="199">
        <f>IF(N188="zníž. prenesená",J188,0)</f>
        <v>0</v>
      </c>
      <c r="BI188" s="199">
        <f>IF(N188="nulová",J188,0)</f>
        <v>0</v>
      </c>
      <c r="BJ188" s="15" t="s">
        <v>84</v>
      </c>
      <c r="BK188" s="199">
        <f>ROUND(I188*H188,2)</f>
        <v>0</v>
      </c>
      <c r="BL188" s="15" t="s">
        <v>142</v>
      </c>
      <c r="BM188" s="198" t="s">
        <v>908</v>
      </c>
    </row>
    <row r="189" s="12" customFormat="1" ht="25.92" customHeight="1">
      <c r="A189" s="12"/>
      <c r="B189" s="173"/>
      <c r="C189" s="12"/>
      <c r="D189" s="174" t="s">
        <v>73</v>
      </c>
      <c r="E189" s="175" t="s">
        <v>262</v>
      </c>
      <c r="F189" s="175" t="s">
        <v>263</v>
      </c>
      <c r="G189" s="12"/>
      <c r="H189" s="12"/>
      <c r="I189" s="176"/>
      <c r="J189" s="161">
        <f>BK189</f>
        <v>0</v>
      </c>
      <c r="K189" s="12"/>
      <c r="L189" s="173"/>
      <c r="M189" s="177"/>
      <c r="N189" s="178"/>
      <c r="O189" s="178"/>
      <c r="P189" s="179">
        <f>P190+P192+P194</f>
        <v>0</v>
      </c>
      <c r="Q189" s="178"/>
      <c r="R189" s="179">
        <f>R190+R192+R194</f>
        <v>0.074200000000000002</v>
      </c>
      <c r="S189" s="178"/>
      <c r="T189" s="180">
        <f>T190+T192+T194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74" t="s">
        <v>84</v>
      </c>
      <c r="AT189" s="181" t="s">
        <v>73</v>
      </c>
      <c r="AU189" s="181" t="s">
        <v>7</v>
      </c>
      <c r="AY189" s="174" t="s">
        <v>136</v>
      </c>
      <c r="BK189" s="182">
        <f>BK190+BK192+BK194</f>
        <v>0</v>
      </c>
    </row>
    <row r="190" s="12" customFormat="1" ht="22.8" customHeight="1">
      <c r="A190" s="12"/>
      <c r="B190" s="173"/>
      <c r="C190" s="12"/>
      <c r="D190" s="174" t="s">
        <v>73</v>
      </c>
      <c r="E190" s="183" t="s">
        <v>909</v>
      </c>
      <c r="F190" s="183" t="s">
        <v>910</v>
      </c>
      <c r="G190" s="12"/>
      <c r="H190" s="12"/>
      <c r="I190" s="176"/>
      <c r="J190" s="184">
        <f>BK190</f>
        <v>0</v>
      </c>
      <c r="K190" s="12"/>
      <c r="L190" s="173"/>
      <c r="M190" s="177"/>
      <c r="N190" s="178"/>
      <c r="O190" s="178"/>
      <c r="P190" s="179">
        <f>P191</f>
        <v>0</v>
      </c>
      <c r="Q190" s="178"/>
      <c r="R190" s="179">
        <f>R191</f>
        <v>0.073999999999999996</v>
      </c>
      <c r="S190" s="178"/>
      <c r="T190" s="180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74" t="s">
        <v>84</v>
      </c>
      <c r="AT190" s="181" t="s">
        <v>73</v>
      </c>
      <c r="AU190" s="181" t="s">
        <v>80</v>
      </c>
      <c r="AY190" s="174" t="s">
        <v>136</v>
      </c>
      <c r="BK190" s="182">
        <f>BK191</f>
        <v>0</v>
      </c>
    </row>
    <row r="191" s="2" customFormat="1" ht="24.15" customHeight="1">
      <c r="A191" s="34"/>
      <c r="B191" s="185"/>
      <c r="C191" s="186" t="s">
        <v>550</v>
      </c>
      <c r="D191" s="186" t="s">
        <v>138</v>
      </c>
      <c r="E191" s="187" t="s">
        <v>911</v>
      </c>
      <c r="F191" s="188" t="s">
        <v>912</v>
      </c>
      <c r="G191" s="189" t="s">
        <v>256</v>
      </c>
      <c r="H191" s="190">
        <v>74</v>
      </c>
      <c r="I191" s="191"/>
      <c r="J191" s="192">
        <f>ROUND(I191*H191,2)</f>
        <v>0</v>
      </c>
      <c r="K191" s="193"/>
      <c r="L191" s="35"/>
      <c r="M191" s="194" t="s">
        <v>1</v>
      </c>
      <c r="N191" s="195" t="s">
        <v>40</v>
      </c>
      <c r="O191" s="78"/>
      <c r="P191" s="196">
        <f>O191*H191</f>
        <v>0</v>
      </c>
      <c r="Q191" s="196">
        <v>0.001</v>
      </c>
      <c r="R191" s="196">
        <f>Q191*H191</f>
        <v>0.073999999999999996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202</v>
      </c>
      <c r="AT191" s="198" t="s">
        <v>138</v>
      </c>
      <c r="AU191" s="198" t="s">
        <v>84</v>
      </c>
      <c r="AY191" s="15" t="s">
        <v>136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84</v>
      </c>
      <c r="BK191" s="199">
        <f>ROUND(I191*H191,2)</f>
        <v>0</v>
      </c>
      <c r="BL191" s="15" t="s">
        <v>202</v>
      </c>
      <c r="BM191" s="198" t="s">
        <v>913</v>
      </c>
    </row>
    <row r="192" s="12" customFormat="1" ht="22.8" customHeight="1">
      <c r="A192" s="12"/>
      <c r="B192" s="173"/>
      <c r="C192" s="12"/>
      <c r="D192" s="174" t="s">
        <v>73</v>
      </c>
      <c r="E192" s="183" t="s">
        <v>914</v>
      </c>
      <c r="F192" s="183" t="s">
        <v>915</v>
      </c>
      <c r="G192" s="12"/>
      <c r="H192" s="12"/>
      <c r="I192" s="176"/>
      <c r="J192" s="184">
        <f>BK192</f>
        <v>0</v>
      </c>
      <c r="K192" s="12"/>
      <c r="L192" s="173"/>
      <c r="M192" s="177"/>
      <c r="N192" s="178"/>
      <c r="O192" s="178"/>
      <c r="P192" s="179">
        <f>P193</f>
        <v>0</v>
      </c>
      <c r="Q192" s="178"/>
      <c r="R192" s="179">
        <f>R193</f>
        <v>0</v>
      </c>
      <c r="S192" s="178"/>
      <c r="T192" s="180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74" t="s">
        <v>84</v>
      </c>
      <c r="AT192" s="181" t="s">
        <v>73</v>
      </c>
      <c r="AU192" s="181" t="s">
        <v>80</v>
      </c>
      <c r="AY192" s="174" t="s">
        <v>136</v>
      </c>
      <c r="BK192" s="182">
        <f>BK193</f>
        <v>0</v>
      </c>
    </row>
    <row r="193" s="2" customFormat="1" ht="16.5" customHeight="1">
      <c r="A193" s="34"/>
      <c r="B193" s="185"/>
      <c r="C193" s="186" t="s">
        <v>554</v>
      </c>
      <c r="D193" s="186" t="s">
        <v>138</v>
      </c>
      <c r="E193" s="187" t="s">
        <v>916</v>
      </c>
      <c r="F193" s="188" t="s">
        <v>917</v>
      </c>
      <c r="G193" s="189" t="s">
        <v>409</v>
      </c>
      <c r="H193" s="190">
        <v>6</v>
      </c>
      <c r="I193" s="191"/>
      <c r="J193" s="192">
        <f>ROUND(I193*H193,2)</f>
        <v>0</v>
      </c>
      <c r="K193" s="193"/>
      <c r="L193" s="35"/>
      <c r="M193" s="194" t="s">
        <v>1</v>
      </c>
      <c r="N193" s="195" t="s">
        <v>40</v>
      </c>
      <c r="O193" s="78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202</v>
      </c>
      <c r="AT193" s="198" t="s">
        <v>138</v>
      </c>
      <c r="AU193" s="198" t="s">
        <v>84</v>
      </c>
      <c r="AY193" s="15" t="s">
        <v>136</v>
      </c>
      <c r="BE193" s="199">
        <f>IF(N193="základná",J193,0)</f>
        <v>0</v>
      </c>
      <c r="BF193" s="199">
        <f>IF(N193="znížená",J193,0)</f>
        <v>0</v>
      </c>
      <c r="BG193" s="199">
        <f>IF(N193="zákl. prenesená",J193,0)</f>
        <v>0</v>
      </c>
      <c r="BH193" s="199">
        <f>IF(N193="zníž. prenesená",J193,0)</f>
        <v>0</v>
      </c>
      <c r="BI193" s="199">
        <f>IF(N193="nulová",J193,0)</f>
        <v>0</v>
      </c>
      <c r="BJ193" s="15" t="s">
        <v>84</v>
      </c>
      <c r="BK193" s="199">
        <f>ROUND(I193*H193,2)</f>
        <v>0</v>
      </c>
      <c r="BL193" s="15" t="s">
        <v>202</v>
      </c>
      <c r="BM193" s="198" t="s">
        <v>918</v>
      </c>
    </row>
    <row r="194" s="12" customFormat="1" ht="22.8" customHeight="1">
      <c r="A194" s="12"/>
      <c r="B194" s="173"/>
      <c r="C194" s="12"/>
      <c r="D194" s="174" t="s">
        <v>73</v>
      </c>
      <c r="E194" s="183" t="s">
        <v>304</v>
      </c>
      <c r="F194" s="183" t="s">
        <v>513</v>
      </c>
      <c r="G194" s="12"/>
      <c r="H194" s="12"/>
      <c r="I194" s="176"/>
      <c r="J194" s="184">
        <f>BK194</f>
        <v>0</v>
      </c>
      <c r="K194" s="12"/>
      <c r="L194" s="173"/>
      <c r="M194" s="177"/>
      <c r="N194" s="178"/>
      <c r="O194" s="178"/>
      <c r="P194" s="179">
        <f>SUM(P195:P196)</f>
        <v>0</v>
      </c>
      <c r="Q194" s="178"/>
      <c r="R194" s="179">
        <f>SUM(R195:R196)</f>
        <v>0.00020000000000000001</v>
      </c>
      <c r="S194" s="178"/>
      <c r="T194" s="180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74" t="s">
        <v>84</v>
      </c>
      <c r="AT194" s="181" t="s">
        <v>73</v>
      </c>
      <c r="AU194" s="181" t="s">
        <v>80</v>
      </c>
      <c r="AY194" s="174" t="s">
        <v>136</v>
      </c>
      <c r="BK194" s="182">
        <f>SUM(BK195:BK196)</f>
        <v>0</v>
      </c>
    </row>
    <row r="195" s="2" customFormat="1" ht="33" customHeight="1">
      <c r="A195" s="34"/>
      <c r="B195" s="185"/>
      <c r="C195" s="186" t="s">
        <v>558</v>
      </c>
      <c r="D195" s="186" t="s">
        <v>138</v>
      </c>
      <c r="E195" s="187" t="s">
        <v>919</v>
      </c>
      <c r="F195" s="188" t="s">
        <v>920</v>
      </c>
      <c r="G195" s="189" t="s">
        <v>256</v>
      </c>
      <c r="H195" s="190">
        <v>4</v>
      </c>
      <c r="I195" s="191"/>
      <c r="J195" s="192">
        <f>ROUND(I195*H195,2)</f>
        <v>0</v>
      </c>
      <c r="K195" s="193"/>
      <c r="L195" s="35"/>
      <c r="M195" s="194" t="s">
        <v>1</v>
      </c>
      <c r="N195" s="195" t="s">
        <v>40</v>
      </c>
      <c r="O195" s="78"/>
      <c r="P195" s="196">
        <f>O195*H195</f>
        <v>0</v>
      </c>
      <c r="Q195" s="196">
        <v>5.0000000000000002E-05</v>
      </c>
      <c r="R195" s="196">
        <f>Q195*H195</f>
        <v>0.00020000000000000001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202</v>
      </c>
      <c r="AT195" s="198" t="s">
        <v>138</v>
      </c>
      <c r="AU195" s="198" t="s">
        <v>84</v>
      </c>
      <c r="AY195" s="15" t="s">
        <v>136</v>
      </c>
      <c r="BE195" s="199">
        <f>IF(N195="základná",J195,0)</f>
        <v>0</v>
      </c>
      <c r="BF195" s="199">
        <f>IF(N195="znížená",J195,0)</f>
        <v>0</v>
      </c>
      <c r="BG195" s="199">
        <f>IF(N195="zákl. prenesená",J195,0)</f>
        <v>0</v>
      </c>
      <c r="BH195" s="199">
        <f>IF(N195="zníž. prenesená",J195,0)</f>
        <v>0</v>
      </c>
      <c r="BI195" s="199">
        <f>IF(N195="nulová",J195,0)</f>
        <v>0</v>
      </c>
      <c r="BJ195" s="15" t="s">
        <v>84</v>
      </c>
      <c r="BK195" s="199">
        <f>ROUND(I195*H195,2)</f>
        <v>0</v>
      </c>
      <c r="BL195" s="15" t="s">
        <v>202</v>
      </c>
      <c r="BM195" s="198" t="s">
        <v>921</v>
      </c>
    </row>
    <row r="196" s="2" customFormat="1" ht="16.5" customHeight="1">
      <c r="A196" s="34"/>
      <c r="B196" s="185"/>
      <c r="C196" s="186" t="s">
        <v>562</v>
      </c>
      <c r="D196" s="186" t="s">
        <v>138</v>
      </c>
      <c r="E196" s="187" t="s">
        <v>922</v>
      </c>
      <c r="F196" s="188" t="s">
        <v>923</v>
      </c>
      <c r="G196" s="189" t="s">
        <v>593</v>
      </c>
      <c r="H196" s="190">
        <v>100</v>
      </c>
      <c r="I196" s="191"/>
      <c r="J196" s="192">
        <f>ROUND(I196*H196,2)</f>
        <v>0</v>
      </c>
      <c r="K196" s="193"/>
      <c r="L196" s="35"/>
      <c r="M196" s="194" t="s">
        <v>1</v>
      </c>
      <c r="N196" s="195" t="s">
        <v>40</v>
      </c>
      <c r="O196" s="78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8" t="s">
        <v>202</v>
      </c>
      <c r="AT196" s="198" t="s">
        <v>138</v>
      </c>
      <c r="AU196" s="198" t="s">
        <v>84</v>
      </c>
      <c r="AY196" s="15" t="s">
        <v>136</v>
      </c>
      <c r="BE196" s="199">
        <f>IF(N196="základná",J196,0)</f>
        <v>0</v>
      </c>
      <c r="BF196" s="199">
        <f>IF(N196="znížená",J196,0)</f>
        <v>0</v>
      </c>
      <c r="BG196" s="199">
        <f>IF(N196="zákl. prenesená",J196,0)</f>
        <v>0</v>
      </c>
      <c r="BH196" s="199">
        <f>IF(N196="zníž. prenesená",J196,0)</f>
        <v>0</v>
      </c>
      <c r="BI196" s="199">
        <f>IF(N196="nulová",J196,0)</f>
        <v>0</v>
      </c>
      <c r="BJ196" s="15" t="s">
        <v>84</v>
      </c>
      <c r="BK196" s="199">
        <f>ROUND(I196*H196,2)</f>
        <v>0</v>
      </c>
      <c r="BL196" s="15" t="s">
        <v>202</v>
      </c>
      <c r="BM196" s="198" t="s">
        <v>924</v>
      </c>
    </row>
    <row r="197" s="2" customFormat="1" ht="49.92" customHeight="1">
      <c r="A197" s="34"/>
      <c r="B197" s="35"/>
      <c r="C197" s="34"/>
      <c r="D197" s="34"/>
      <c r="E197" s="175" t="s">
        <v>310</v>
      </c>
      <c r="F197" s="175" t="s">
        <v>311</v>
      </c>
      <c r="G197" s="34"/>
      <c r="H197" s="34"/>
      <c r="I197" s="34"/>
      <c r="J197" s="161">
        <f>BK197</f>
        <v>0</v>
      </c>
      <c r="K197" s="34"/>
      <c r="L197" s="35"/>
      <c r="M197" s="211"/>
      <c r="N197" s="212"/>
      <c r="O197" s="78"/>
      <c r="P197" s="78"/>
      <c r="Q197" s="78"/>
      <c r="R197" s="78"/>
      <c r="S197" s="78"/>
      <c r="T197" s="79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5" t="s">
        <v>73</v>
      </c>
      <c r="AU197" s="15" t="s">
        <v>7</v>
      </c>
      <c r="AY197" s="15" t="s">
        <v>312</v>
      </c>
      <c r="BK197" s="199">
        <f>SUM(BK198:BK200)</f>
        <v>0</v>
      </c>
    </row>
    <row r="198" s="2" customFormat="1" ht="16.32" customHeight="1">
      <c r="A198" s="34"/>
      <c r="B198" s="35"/>
      <c r="C198" s="213" t="s">
        <v>1</v>
      </c>
      <c r="D198" s="213" t="s">
        <v>138</v>
      </c>
      <c r="E198" s="214" t="s">
        <v>1</v>
      </c>
      <c r="F198" s="215" t="s">
        <v>1</v>
      </c>
      <c r="G198" s="216" t="s">
        <v>1</v>
      </c>
      <c r="H198" s="217"/>
      <c r="I198" s="218"/>
      <c r="J198" s="219">
        <f>BK198</f>
        <v>0</v>
      </c>
      <c r="K198" s="220"/>
      <c r="L198" s="35"/>
      <c r="M198" s="221" t="s">
        <v>1</v>
      </c>
      <c r="N198" s="222" t="s">
        <v>40</v>
      </c>
      <c r="O198" s="78"/>
      <c r="P198" s="78"/>
      <c r="Q198" s="78"/>
      <c r="R198" s="78"/>
      <c r="S198" s="78"/>
      <c r="T198" s="79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5" t="s">
        <v>312</v>
      </c>
      <c r="AU198" s="15" t="s">
        <v>80</v>
      </c>
      <c r="AY198" s="15" t="s">
        <v>312</v>
      </c>
      <c r="BE198" s="199">
        <f>IF(N198="základná",J198,0)</f>
        <v>0</v>
      </c>
      <c r="BF198" s="199">
        <f>IF(N198="znížená",J198,0)</f>
        <v>0</v>
      </c>
      <c r="BG198" s="199">
        <f>IF(N198="zákl. prenesená",J198,0)</f>
        <v>0</v>
      </c>
      <c r="BH198" s="199">
        <f>IF(N198="zníž. prenesená",J198,0)</f>
        <v>0</v>
      </c>
      <c r="BI198" s="199">
        <f>IF(N198="nulová",J198,0)</f>
        <v>0</v>
      </c>
      <c r="BJ198" s="15" t="s">
        <v>84</v>
      </c>
      <c r="BK198" s="199">
        <f>I198*H198</f>
        <v>0</v>
      </c>
    </row>
    <row r="199" s="2" customFormat="1" ht="16.32" customHeight="1">
      <c r="A199" s="34"/>
      <c r="B199" s="35"/>
      <c r="C199" s="213" t="s">
        <v>1</v>
      </c>
      <c r="D199" s="213" t="s">
        <v>138</v>
      </c>
      <c r="E199" s="214" t="s">
        <v>1</v>
      </c>
      <c r="F199" s="215" t="s">
        <v>1</v>
      </c>
      <c r="G199" s="216" t="s">
        <v>1</v>
      </c>
      <c r="H199" s="217"/>
      <c r="I199" s="218"/>
      <c r="J199" s="219">
        <f>BK199</f>
        <v>0</v>
      </c>
      <c r="K199" s="220"/>
      <c r="L199" s="35"/>
      <c r="M199" s="221" t="s">
        <v>1</v>
      </c>
      <c r="N199" s="222" t="s">
        <v>40</v>
      </c>
      <c r="O199" s="78"/>
      <c r="P199" s="78"/>
      <c r="Q199" s="78"/>
      <c r="R199" s="78"/>
      <c r="S199" s="78"/>
      <c r="T199" s="79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5" t="s">
        <v>312</v>
      </c>
      <c r="AU199" s="15" t="s">
        <v>80</v>
      </c>
      <c r="AY199" s="15" t="s">
        <v>312</v>
      </c>
      <c r="BE199" s="199">
        <f>IF(N199="základná",J199,0)</f>
        <v>0</v>
      </c>
      <c r="BF199" s="199">
        <f>IF(N199="znížená",J199,0)</f>
        <v>0</v>
      </c>
      <c r="BG199" s="199">
        <f>IF(N199="zákl. prenesená",J199,0)</f>
        <v>0</v>
      </c>
      <c r="BH199" s="199">
        <f>IF(N199="zníž. prenesená",J199,0)</f>
        <v>0</v>
      </c>
      <c r="BI199" s="199">
        <f>IF(N199="nulová",J199,0)</f>
        <v>0</v>
      </c>
      <c r="BJ199" s="15" t="s">
        <v>84</v>
      </c>
      <c r="BK199" s="199">
        <f>I199*H199</f>
        <v>0</v>
      </c>
    </row>
    <row r="200" s="2" customFormat="1" ht="16.32" customHeight="1">
      <c r="A200" s="34"/>
      <c r="B200" s="35"/>
      <c r="C200" s="213" t="s">
        <v>1</v>
      </c>
      <c r="D200" s="213" t="s">
        <v>138</v>
      </c>
      <c r="E200" s="214" t="s">
        <v>1</v>
      </c>
      <c r="F200" s="215" t="s">
        <v>1</v>
      </c>
      <c r="G200" s="216" t="s">
        <v>1</v>
      </c>
      <c r="H200" s="217"/>
      <c r="I200" s="218"/>
      <c r="J200" s="219">
        <f>BK200</f>
        <v>0</v>
      </c>
      <c r="K200" s="220"/>
      <c r="L200" s="35"/>
      <c r="M200" s="221" t="s">
        <v>1</v>
      </c>
      <c r="N200" s="222" t="s">
        <v>40</v>
      </c>
      <c r="O200" s="223"/>
      <c r="P200" s="223"/>
      <c r="Q200" s="223"/>
      <c r="R200" s="223"/>
      <c r="S200" s="223"/>
      <c r="T200" s="22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5" t="s">
        <v>312</v>
      </c>
      <c r="AU200" s="15" t="s">
        <v>80</v>
      </c>
      <c r="AY200" s="15" t="s">
        <v>312</v>
      </c>
      <c r="BE200" s="199">
        <f>IF(N200="základná",J200,0)</f>
        <v>0</v>
      </c>
      <c r="BF200" s="199">
        <f>IF(N200="znížená",J200,0)</f>
        <v>0</v>
      </c>
      <c r="BG200" s="199">
        <f>IF(N200="zákl. prenesená",J200,0)</f>
        <v>0</v>
      </c>
      <c r="BH200" s="199">
        <f>IF(N200="zníž. prenesená",J200,0)</f>
        <v>0</v>
      </c>
      <c r="BI200" s="199">
        <f>IF(N200="nulová",J200,0)</f>
        <v>0</v>
      </c>
      <c r="BJ200" s="15" t="s">
        <v>84</v>
      </c>
      <c r="BK200" s="199">
        <f>I200*H200</f>
        <v>0</v>
      </c>
    </row>
    <row r="201" s="2" customFormat="1" ht="6.96" customHeight="1">
      <c r="A201" s="34"/>
      <c r="B201" s="61"/>
      <c r="C201" s="62"/>
      <c r="D201" s="62"/>
      <c r="E201" s="62"/>
      <c r="F201" s="62"/>
      <c r="G201" s="62"/>
      <c r="H201" s="62"/>
      <c r="I201" s="62"/>
      <c r="J201" s="62"/>
      <c r="K201" s="62"/>
      <c r="L201" s="35"/>
      <c r="M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</row>
  </sheetData>
  <autoFilter ref="C124:K20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dataValidations count="2">
    <dataValidation type="list" allowBlank="1" showInputMessage="1" showErrorMessage="1" error="Povolené sú hodnoty K, M." sqref="D198:D201">
      <formula1>"K, M"</formula1>
    </dataValidation>
    <dataValidation type="list" allowBlank="1" showInputMessage="1" showErrorMessage="1" error="Povolené sú hodnoty základná, znížená, nulová." sqref="N198:N20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97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104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30" t="str">
        <f>'Rekapitulácia stavby'!K6</f>
        <v>Modernizácia ustajnenia HD</v>
      </c>
      <c r="F7" s="28"/>
      <c r="G7" s="28"/>
      <c r="H7" s="28"/>
      <c r="L7" s="18"/>
    </row>
    <row r="8" hidden="1" s="1" customFormat="1" ht="12" customHeight="1">
      <c r="B8" s="18"/>
      <c r="D8" s="28" t="s">
        <v>105</v>
      </c>
      <c r="L8" s="18"/>
    </row>
    <row r="9" hidden="1" s="2" customFormat="1" ht="16.5" customHeight="1">
      <c r="A9" s="34"/>
      <c r="B9" s="35"/>
      <c r="C9" s="34"/>
      <c r="D9" s="34"/>
      <c r="E9" s="130" t="s">
        <v>327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313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925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28. 12. 2023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ROUND((ROUND((SUM(BE126:BE187)),  2) + SUM(BE189:BE191)), 2)</f>
        <v>0</v>
      </c>
      <c r="G35" s="137"/>
      <c r="H35" s="137"/>
      <c r="I35" s="138">
        <v>0</v>
      </c>
      <c r="J35" s="136">
        <f>ROUND((ROUND(((SUM(BE126:BE187))*I35),  2) + (SUM(BE189:BE191)*I35)),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40</v>
      </c>
      <c r="F36" s="136">
        <f>ROUND((ROUND((SUM(BF126:BF187)),  2) + SUM(BF189:BF191)), 2)</f>
        <v>0</v>
      </c>
      <c r="G36" s="137"/>
      <c r="H36" s="137"/>
      <c r="I36" s="138">
        <v>0</v>
      </c>
      <c r="J36" s="136">
        <f>ROUND((ROUND(((SUM(BF126:BF187))*I36),  2) + (SUM(BF189:BF191)*I36)),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ROUND((ROUND((SUM(BG126:BG187)),  2) + SUM(BG189:BG191)), 2)</f>
        <v>0</v>
      </c>
      <c r="G37" s="34"/>
      <c r="H37" s="34"/>
      <c r="I37" s="140">
        <v>0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ROUND((ROUND((SUM(BH126:BH187)),  2) + SUM(BH189:BH191)), 2)</f>
        <v>0</v>
      </c>
      <c r="G38" s="34"/>
      <c r="H38" s="34"/>
      <c r="I38" s="140">
        <v>0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ROUND((ROUND((SUM(BI126:BI187)),  2) + SUM(BI189:BI191)),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30" t="str">
        <f>E7</f>
        <v>Modernizácia ustajnenia HD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105</v>
      </c>
      <c r="L86" s="18"/>
    </row>
    <row r="87" hidden="1" s="2" customFormat="1" ht="16.5" customHeight="1">
      <c r="A87" s="34"/>
      <c r="B87" s="35"/>
      <c r="C87" s="34"/>
      <c r="D87" s="34"/>
      <c r="E87" s="130" t="s">
        <v>327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313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SO01.2 - Elektroinštalácia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Vysoká nad Kysucou</v>
      </c>
      <c r="G91" s="34"/>
      <c r="H91" s="34"/>
      <c r="I91" s="28" t="s">
        <v>21</v>
      </c>
      <c r="J91" s="70" t="str">
        <f>IF(J14="","",J14)</f>
        <v>28. 12. 2023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HANNIBAL, s.r.o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108</v>
      </c>
      <c r="D96" s="141"/>
      <c r="E96" s="141"/>
      <c r="F96" s="141"/>
      <c r="G96" s="141"/>
      <c r="H96" s="141"/>
      <c r="I96" s="141"/>
      <c r="J96" s="150" t="s">
        <v>109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110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111</v>
      </c>
    </row>
    <row r="99" hidden="1" s="9" customFormat="1" ht="24.96" customHeight="1">
      <c r="A99" s="9"/>
      <c r="B99" s="152"/>
      <c r="C99" s="9"/>
      <c r="D99" s="153" t="s">
        <v>112</v>
      </c>
      <c r="E99" s="154"/>
      <c r="F99" s="154"/>
      <c r="G99" s="154"/>
      <c r="H99" s="154"/>
      <c r="I99" s="154"/>
      <c r="J99" s="155">
        <f>J138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117</v>
      </c>
      <c r="E100" s="158"/>
      <c r="F100" s="158"/>
      <c r="G100" s="158"/>
      <c r="H100" s="158"/>
      <c r="I100" s="158"/>
      <c r="J100" s="159">
        <f>J139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52"/>
      <c r="C101" s="9"/>
      <c r="D101" s="153" t="s">
        <v>336</v>
      </c>
      <c r="E101" s="154"/>
      <c r="F101" s="154"/>
      <c r="G101" s="154"/>
      <c r="H101" s="154"/>
      <c r="I101" s="154"/>
      <c r="J101" s="155">
        <f>J141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56"/>
      <c r="C102" s="10"/>
      <c r="D102" s="157" t="s">
        <v>926</v>
      </c>
      <c r="E102" s="158"/>
      <c r="F102" s="158"/>
      <c r="G102" s="158"/>
      <c r="H102" s="158"/>
      <c r="I102" s="158"/>
      <c r="J102" s="159">
        <f>J142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52"/>
      <c r="C103" s="9"/>
      <c r="D103" s="153" t="s">
        <v>338</v>
      </c>
      <c r="E103" s="154"/>
      <c r="F103" s="154"/>
      <c r="G103" s="154"/>
      <c r="H103" s="154"/>
      <c r="I103" s="154"/>
      <c r="J103" s="155">
        <f>J185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1.84" customHeight="1">
      <c r="A104" s="9"/>
      <c r="B104" s="152"/>
      <c r="C104" s="9"/>
      <c r="D104" s="160" t="s">
        <v>121</v>
      </c>
      <c r="E104" s="9"/>
      <c r="F104" s="9"/>
      <c r="G104" s="9"/>
      <c r="H104" s="9"/>
      <c r="I104" s="9"/>
      <c r="J104" s="161">
        <f>J188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/>
    <row r="108" hidden="1"/>
    <row r="109" hidden="1"/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122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0" t="str">
        <f>E7</f>
        <v>Modernizácia ustajnenia HD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105</v>
      </c>
      <c r="L115" s="18"/>
    </row>
    <row r="116" s="2" customFormat="1" ht="16.5" customHeight="1">
      <c r="A116" s="34"/>
      <c r="B116" s="35"/>
      <c r="C116" s="34"/>
      <c r="D116" s="34"/>
      <c r="E116" s="130" t="s">
        <v>327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313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SO01.2 - Elektroinštalácia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>Vysoká nad Kysucou</v>
      </c>
      <c r="G120" s="34"/>
      <c r="H120" s="34"/>
      <c r="I120" s="28" t="s">
        <v>21</v>
      </c>
      <c r="J120" s="70" t="str">
        <f>IF(J14="","",J14)</f>
        <v>28. 12. 2023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E17</f>
        <v>HANNIBAL, s.r.o</v>
      </c>
      <c r="G122" s="34"/>
      <c r="H122" s="34"/>
      <c r="I122" s="28" t="s">
        <v>29</v>
      </c>
      <c r="J122" s="32" t="str">
        <f>E23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2"/>
      <c r="B125" s="163"/>
      <c r="C125" s="164" t="s">
        <v>123</v>
      </c>
      <c r="D125" s="165" t="s">
        <v>59</v>
      </c>
      <c r="E125" s="165" t="s">
        <v>55</v>
      </c>
      <c r="F125" s="165" t="s">
        <v>56</v>
      </c>
      <c r="G125" s="165" t="s">
        <v>124</v>
      </c>
      <c r="H125" s="165" t="s">
        <v>125</v>
      </c>
      <c r="I125" s="165" t="s">
        <v>126</v>
      </c>
      <c r="J125" s="166" t="s">
        <v>109</v>
      </c>
      <c r="K125" s="167" t="s">
        <v>127</v>
      </c>
      <c r="L125" s="168"/>
      <c r="M125" s="87" t="s">
        <v>1</v>
      </c>
      <c r="N125" s="88" t="s">
        <v>38</v>
      </c>
      <c r="O125" s="88" t="s">
        <v>128</v>
      </c>
      <c r="P125" s="88" t="s">
        <v>129</v>
      </c>
      <c r="Q125" s="88" t="s">
        <v>130</v>
      </c>
      <c r="R125" s="88" t="s">
        <v>131</v>
      </c>
      <c r="S125" s="88" t="s">
        <v>132</v>
      </c>
      <c r="T125" s="89" t="s">
        <v>133</v>
      </c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</row>
    <row r="126" s="2" customFormat="1" ht="22.8" customHeight="1">
      <c r="A126" s="34"/>
      <c r="B126" s="35"/>
      <c r="C126" s="94" t="s">
        <v>110</v>
      </c>
      <c r="D126" s="34"/>
      <c r="E126" s="34"/>
      <c r="F126" s="34"/>
      <c r="G126" s="34"/>
      <c r="H126" s="34"/>
      <c r="I126" s="34"/>
      <c r="J126" s="169">
        <f>BK126</f>
        <v>0</v>
      </c>
      <c r="K126" s="34"/>
      <c r="L126" s="35"/>
      <c r="M126" s="90"/>
      <c r="N126" s="74"/>
      <c r="O126" s="91"/>
      <c r="P126" s="170">
        <f>P127+SUM(P128:P138)+P141+P185+P188</f>
        <v>0</v>
      </c>
      <c r="Q126" s="91"/>
      <c r="R126" s="170">
        <f>R127+SUM(R128:R138)+R141+R185+R188</f>
        <v>1.5381400000000001</v>
      </c>
      <c r="S126" s="91"/>
      <c r="T126" s="171">
        <f>T127+SUM(T128:T138)+T141+T185+T188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73</v>
      </c>
      <c r="AU126" s="15" t="s">
        <v>111</v>
      </c>
      <c r="BK126" s="172">
        <f>BK127+SUM(BK128:BK138)+BK141+BK185+BK188</f>
        <v>0</v>
      </c>
    </row>
    <row r="127" s="2" customFormat="1" ht="24.15" customHeight="1">
      <c r="A127" s="34"/>
      <c r="B127" s="185"/>
      <c r="C127" s="186" t="s">
        <v>80</v>
      </c>
      <c r="D127" s="186" t="s">
        <v>138</v>
      </c>
      <c r="E127" s="187" t="s">
        <v>927</v>
      </c>
      <c r="F127" s="188" t="s">
        <v>928</v>
      </c>
      <c r="G127" s="189" t="s">
        <v>256</v>
      </c>
      <c r="H127" s="190">
        <v>30</v>
      </c>
      <c r="I127" s="191"/>
      <c r="J127" s="192">
        <f>ROUND(I127*H127,2)</f>
        <v>0</v>
      </c>
      <c r="K127" s="193"/>
      <c r="L127" s="35"/>
      <c r="M127" s="194" t="s">
        <v>1</v>
      </c>
      <c r="N127" s="195" t="s">
        <v>40</v>
      </c>
      <c r="O127" s="7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8" t="s">
        <v>142</v>
      </c>
      <c r="AT127" s="198" t="s">
        <v>138</v>
      </c>
      <c r="AU127" s="198" t="s">
        <v>7</v>
      </c>
      <c r="AY127" s="15" t="s">
        <v>136</v>
      </c>
      <c r="BE127" s="199">
        <f>IF(N127="základná",J127,0)</f>
        <v>0</v>
      </c>
      <c r="BF127" s="199">
        <f>IF(N127="znížená",J127,0)</f>
        <v>0</v>
      </c>
      <c r="BG127" s="199">
        <f>IF(N127="zákl. prenesená",J127,0)</f>
        <v>0</v>
      </c>
      <c r="BH127" s="199">
        <f>IF(N127="zníž. prenesená",J127,0)</f>
        <v>0</v>
      </c>
      <c r="BI127" s="199">
        <f>IF(N127="nulová",J127,0)</f>
        <v>0</v>
      </c>
      <c r="BJ127" s="15" t="s">
        <v>84</v>
      </c>
      <c r="BK127" s="199">
        <f>ROUND(I127*H127,2)</f>
        <v>0</v>
      </c>
      <c r="BL127" s="15" t="s">
        <v>142</v>
      </c>
      <c r="BM127" s="198" t="s">
        <v>929</v>
      </c>
    </row>
    <row r="128" s="2" customFormat="1" ht="37.8" customHeight="1">
      <c r="A128" s="34"/>
      <c r="B128" s="185"/>
      <c r="C128" s="186" t="s">
        <v>84</v>
      </c>
      <c r="D128" s="186" t="s">
        <v>138</v>
      </c>
      <c r="E128" s="187" t="s">
        <v>930</v>
      </c>
      <c r="F128" s="188" t="s">
        <v>931</v>
      </c>
      <c r="G128" s="189" t="s">
        <v>409</v>
      </c>
      <c r="H128" s="190">
        <v>16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40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142</v>
      </c>
      <c r="AT128" s="198" t="s">
        <v>138</v>
      </c>
      <c r="AU128" s="198" t="s">
        <v>7</v>
      </c>
      <c r="AY128" s="15" t="s">
        <v>136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84</v>
      </c>
      <c r="BK128" s="199">
        <f>ROUND(I128*H128,2)</f>
        <v>0</v>
      </c>
      <c r="BL128" s="15" t="s">
        <v>142</v>
      </c>
      <c r="BM128" s="198" t="s">
        <v>932</v>
      </c>
    </row>
    <row r="129" s="2" customFormat="1" ht="33" customHeight="1">
      <c r="A129" s="34"/>
      <c r="B129" s="185"/>
      <c r="C129" s="186" t="s">
        <v>147</v>
      </c>
      <c r="D129" s="186" t="s">
        <v>138</v>
      </c>
      <c r="E129" s="187" t="s">
        <v>933</v>
      </c>
      <c r="F129" s="188" t="s">
        <v>934</v>
      </c>
      <c r="G129" s="189" t="s">
        <v>256</v>
      </c>
      <c r="H129" s="190">
        <v>85</v>
      </c>
      <c r="I129" s="191"/>
      <c r="J129" s="192">
        <f>ROUND(I129*H129,2)</f>
        <v>0</v>
      </c>
      <c r="K129" s="193"/>
      <c r="L129" s="35"/>
      <c r="M129" s="194" t="s">
        <v>1</v>
      </c>
      <c r="N129" s="195" t="s">
        <v>40</v>
      </c>
      <c r="O129" s="7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142</v>
      </c>
      <c r="AT129" s="198" t="s">
        <v>138</v>
      </c>
      <c r="AU129" s="198" t="s">
        <v>7</v>
      </c>
      <c r="AY129" s="15" t="s">
        <v>136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84</v>
      </c>
      <c r="BK129" s="199">
        <f>ROUND(I129*H129,2)</f>
        <v>0</v>
      </c>
      <c r="BL129" s="15" t="s">
        <v>142</v>
      </c>
      <c r="BM129" s="198" t="s">
        <v>935</v>
      </c>
    </row>
    <row r="130" s="2" customFormat="1" ht="37.8" customHeight="1">
      <c r="A130" s="34"/>
      <c r="B130" s="185"/>
      <c r="C130" s="186" t="s">
        <v>142</v>
      </c>
      <c r="D130" s="186" t="s">
        <v>138</v>
      </c>
      <c r="E130" s="187" t="s">
        <v>936</v>
      </c>
      <c r="F130" s="188" t="s">
        <v>937</v>
      </c>
      <c r="G130" s="189" t="s">
        <v>593</v>
      </c>
      <c r="H130" s="190">
        <v>1200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40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142</v>
      </c>
      <c r="AT130" s="198" t="s">
        <v>138</v>
      </c>
      <c r="AU130" s="198" t="s">
        <v>7</v>
      </c>
      <c r="AY130" s="15" t="s">
        <v>136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84</v>
      </c>
      <c r="BK130" s="199">
        <f>ROUND(I130*H130,2)</f>
        <v>0</v>
      </c>
      <c r="BL130" s="15" t="s">
        <v>142</v>
      </c>
      <c r="BM130" s="198" t="s">
        <v>938</v>
      </c>
    </row>
    <row r="131" s="2" customFormat="1" ht="24.15" customHeight="1">
      <c r="A131" s="34"/>
      <c r="B131" s="185"/>
      <c r="C131" s="186" t="s">
        <v>154</v>
      </c>
      <c r="D131" s="186" t="s">
        <v>138</v>
      </c>
      <c r="E131" s="187" t="s">
        <v>939</v>
      </c>
      <c r="F131" s="188" t="s">
        <v>940</v>
      </c>
      <c r="G131" s="189" t="s">
        <v>941</v>
      </c>
      <c r="H131" s="190">
        <v>650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40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142</v>
      </c>
      <c r="AT131" s="198" t="s">
        <v>138</v>
      </c>
      <c r="AU131" s="198" t="s">
        <v>7</v>
      </c>
      <c r="AY131" s="15" t="s">
        <v>136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84</v>
      </c>
      <c r="BK131" s="199">
        <f>ROUND(I131*H131,2)</f>
        <v>0</v>
      </c>
      <c r="BL131" s="15" t="s">
        <v>142</v>
      </c>
      <c r="BM131" s="198" t="s">
        <v>942</v>
      </c>
    </row>
    <row r="132" s="2" customFormat="1" ht="24.15" customHeight="1">
      <c r="A132" s="34"/>
      <c r="B132" s="185"/>
      <c r="C132" s="186" t="s">
        <v>162</v>
      </c>
      <c r="D132" s="186" t="s">
        <v>138</v>
      </c>
      <c r="E132" s="187" t="s">
        <v>943</v>
      </c>
      <c r="F132" s="188" t="s">
        <v>944</v>
      </c>
      <c r="G132" s="189" t="s">
        <v>941</v>
      </c>
      <c r="H132" s="190">
        <v>65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40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142</v>
      </c>
      <c r="AT132" s="198" t="s">
        <v>138</v>
      </c>
      <c r="AU132" s="198" t="s">
        <v>7</v>
      </c>
      <c r="AY132" s="15" t="s">
        <v>136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84</v>
      </c>
      <c r="BK132" s="199">
        <f>ROUND(I132*H132,2)</f>
        <v>0</v>
      </c>
      <c r="BL132" s="15" t="s">
        <v>142</v>
      </c>
      <c r="BM132" s="198" t="s">
        <v>945</v>
      </c>
    </row>
    <row r="133" s="2" customFormat="1" ht="24.15" customHeight="1">
      <c r="A133" s="34"/>
      <c r="B133" s="185"/>
      <c r="C133" s="186" t="s">
        <v>166</v>
      </c>
      <c r="D133" s="186" t="s">
        <v>138</v>
      </c>
      <c r="E133" s="187" t="s">
        <v>946</v>
      </c>
      <c r="F133" s="188" t="s">
        <v>947</v>
      </c>
      <c r="G133" s="189" t="s">
        <v>409</v>
      </c>
      <c r="H133" s="190">
        <v>2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40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142</v>
      </c>
      <c r="AT133" s="198" t="s">
        <v>138</v>
      </c>
      <c r="AU133" s="198" t="s">
        <v>7</v>
      </c>
      <c r="AY133" s="15" t="s">
        <v>136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84</v>
      </c>
      <c r="BK133" s="199">
        <f>ROUND(I133*H133,2)</f>
        <v>0</v>
      </c>
      <c r="BL133" s="15" t="s">
        <v>142</v>
      </c>
      <c r="BM133" s="198" t="s">
        <v>948</v>
      </c>
    </row>
    <row r="134" s="2" customFormat="1" ht="24.15" customHeight="1">
      <c r="A134" s="34"/>
      <c r="B134" s="185"/>
      <c r="C134" s="186" t="s">
        <v>159</v>
      </c>
      <c r="D134" s="186" t="s">
        <v>138</v>
      </c>
      <c r="E134" s="187" t="s">
        <v>949</v>
      </c>
      <c r="F134" s="188" t="s">
        <v>950</v>
      </c>
      <c r="G134" s="189" t="s">
        <v>256</v>
      </c>
      <c r="H134" s="190">
        <v>720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40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142</v>
      </c>
      <c r="AT134" s="198" t="s">
        <v>138</v>
      </c>
      <c r="AU134" s="198" t="s">
        <v>7</v>
      </c>
      <c r="AY134" s="15" t="s">
        <v>136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84</v>
      </c>
      <c r="BK134" s="199">
        <f>ROUND(I134*H134,2)</f>
        <v>0</v>
      </c>
      <c r="BL134" s="15" t="s">
        <v>142</v>
      </c>
      <c r="BM134" s="198" t="s">
        <v>951</v>
      </c>
    </row>
    <row r="135" s="2" customFormat="1" ht="16.5" customHeight="1">
      <c r="A135" s="34"/>
      <c r="B135" s="185"/>
      <c r="C135" s="186" t="s">
        <v>173</v>
      </c>
      <c r="D135" s="186" t="s">
        <v>138</v>
      </c>
      <c r="E135" s="187" t="s">
        <v>952</v>
      </c>
      <c r="F135" s="188" t="s">
        <v>953</v>
      </c>
      <c r="G135" s="189" t="s">
        <v>256</v>
      </c>
      <c r="H135" s="190">
        <v>6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40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142</v>
      </c>
      <c r="AT135" s="198" t="s">
        <v>138</v>
      </c>
      <c r="AU135" s="198" t="s">
        <v>7</v>
      </c>
      <c r="AY135" s="15" t="s">
        <v>136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84</v>
      </c>
      <c r="BK135" s="199">
        <f>ROUND(I135*H135,2)</f>
        <v>0</v>
      </c>
      <c r="BL135" s="15" t="s">
        <v>142</v>
      </c>
      <c r="BM135" s="198" t="s">
        <v>954</v>
      </c>
    </row>
    <row r="136" s="2" customFormat="1" ht="24.15" customHeight="1">
      <c r="A136" s="34"/>
      <c r="B136" s="185"/>
      <c r="C136" s="186" t="s">
        <v>177</v>
      </c>
      <c r="D136" s="186" t="s">
        <v>138</v>
      </c>
      <c r="E136" s="187" t="s">
        <v>955</v>
      </c>
      <c r="F136" s="188" t="s">
        <v>956</v>
      </c>
      <c r="G136" s="189" t="s">
        <v>256</v>
      </c>
      <c r="H136" s="190">
        <v>943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40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142</v>
      </c>
      <c r="AT136" s="198" t="s">
        <v>138</v>
      </c>
      <c r="AU136" s="198" t="s">
        <v>7</v>
      </c>
      <c r="AY136" s="15" t="s">
        <v>136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84</v>
      </c>
      <c r="BK136" s="199">
        <f>ROUND(I136*H136,2)</f>
        <v>0</v>
      </c>
      <c r="BL136" s="15" t="s">
        <v>142</v>
      </c>
      <c r="BM136" s="198" t="s">
        <v>957</v>
      </c>
    </row>
    <row r="137" s="2" customFormat="1" ht="24.15" customHeight="1">
      <c r="A137" s="34"/>
      <c r="B137" s="185"/>
      <c r="C137" s="186" t="s">
        <v>182</v>
      </c>
      <c r="D137" s="186" t="s">
        <v>138</v>
      </c>
      <c r="E137" s="187" t="s">
        <v>958</v>
      </c>
      <c r="F137" s="188" t="s">
        <v>959</v>
      </c>
      <c r="G137" s="189" t="s">
        <v>256</v>
      </c>
      <c r="H137" s="190">
        <v>130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40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142</v>
      </c>
      <c r="AT137" s="198" t="s">
        <v>138</v>
      </c>
      <c r="AU137" s="198" t="s">
        <v>7</v>
      </c>
      <c r="AY137" s="15" t="s">
        <v>136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84</v>
      </c>
      <c r="BK137" s="199">
        <f>ROUND(I137*H137,2)</f>
        <v>0</v>
      </c>
      <c r="BL137" s="15" t="s">
        <v>142</v>
      </c>
      <c r="BM137" s="198" t="s">
        <v>960</v>
      </c>
    </row>
    <row r="138" s="12" customFormat="1" ht="25.92" customHeight="1">
      <c r="A138" s="12"/>
      <c r="B138" s="173"/>
      <c r="C138" s="12"/>
      <c r="D138" s="174" t="s">
        <v>73</v>
      </c>
      <c r="E138" s="175" t="s">
        <v>134</v>
      </c>
      <c r="F138" s="175" t="s">
        <v>135</v>
      </c>
      <c r="G138" s="12"/>
      <c r="H138" s="12"/>
      <c r="I138" s="176"/>
      <c r="J138" s="161">
        <f>BK138</f>
        <v>0</v>
      </c>
      <c r="K138" s="12"/>
      <c r="L138" s="173"/>
      <c r="M138" s="177"/>
      <c r="N138" s="178"/>
      <c r="O138" s="178"/>
      <c r="P138" s="179">
        <f>P139</f>
        <v>0</v>
      </c>
      <c r="Q138" s="178"/>
      <c r="R138" s="179">
        <f>R139</f>
        <v>0</v>
      </c>
      <c r="S138" s="178"/>
      <c r="T138" s="180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4" t="s">
        <v>80</v>
      </c>
      <c r="AT138" s="181" t="s">
        <v>73</v>
      </c>
      <c r="AU138" s="181" t="s">
        <v>7</v>
      </c>
      <c r="AY138" s="174" t="s">
        <v>136</v>
      </c>
      <c r="BK138" s="182">
        <f>BK139</f>
        <v>0</v>
      </c>
    </row>
    <row r="139" s="12" customFormat="1" ht="22.8" customHeight="1">
      <c r="A139" s="12"/>
      <c r="B139" s="173"/>
      <c r="C139" s="12"/>
      <c r="D139" s="174" t="s">
        <v>73</v>
      </c>
      <c r="E139" s="183" t="s">
        <v>173</v>
      </c>
      <c r="F139" s="183" t="s">
        <v>252</v>
      </c>
      <c r="G139" s="12"/>
      <c r="H139" s="12"/>
      <c r="I139" s="176"/>
      <c r="J139" s="184">
        <f>BK139</f>
        <v>0</v>
      </c>
      <c r="K139" s="12"/>
      <c r="L139" s="173"/>
      <c r="M139" s="177"/>
      <c r="N139" s="178"/>
      <c r="O139" s="178"/>
      <c r="P139" s="179">
        <f>P140</f>
        <v>0</v>
      </c>
      <c r="Q139" s="178"/>
      <c r="R139" s="179">
        <f>R140</f>
        <v>0</v>
      </c>
      <c r="S139" s="178"/>
      <c r="T139" s="18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4" t="s">
        <v>80</v>
      </c>
      <c r="AT139" s="181" t="s">
        <v>73</v>
      </c>
      <c r="AU139" s="181" t="s">
        <v>80</v>
      </c>
      <c r="AY139" s="174" t="s">
        <v>136</v>
      </c>
      <c r="BK139" s="182">
        <f>BK140</f>
        <v>0</v>
      </c>
    </row>
    <row r="140" s="2" customFormat="1" ht="37.8" customHeight="1">
      <c r="A140" s="34"/>
      <c r="B140" s="185"/>
      <c r="C140" s="186" t="s">
        <v>190</v>
      </c>
      <c r="D140" s="186" t="s">
        <v>138</v>
      </c>
      <c r="E140" s="187" t="s">
        <v>961</v>
      </c>
      <c r="F140" s="188" t="s">
        <v>962</v>
      </c>
      <c r="G140" s="189" t="s">
        <v>712</v>
      </c>
      <c r="H140" s="190">
        <v>34</v>
      </c>
      <c r="I140" s="191"/>
      <c r="J140" s="192">
        <f>ROUND(I140*H140,2)</f>
        <v>0</v>
      </c>
      <c r="K140" s="193"/>
      <c r="L140" s="35"/>
      <c r="M140" s="194" t="s">
        <v>1</v>
      </c>
      <c r="N140" s="195" t="s">
        <v>40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142</v>
      </c>
      <c r="AT140" s="198" t="s">
        <v>138</v>
      </c>
      <c r="AU140" s="198" t="s">
        <v>84</v>
      </c>
      <c r="AY140" s="15" t="s">
        <v>136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84</v>
      </c>
      <c r="BK140" s="199">
        <f>ROUND(I140*H140,2)</f>
        <v>0</v>
      </c>
      <c r="BL140" s="15" t="s">
        <v>142</v>
      </c>
      <c r="BM140" s="198" t="s">
        <v>963</v>
      </c>
    </row>
    <row r="141" s="12" customFormat="1" ht="25.92" customHeight="1">
      <c r="A141" s="12"/>
      <c r="B141" s="173"/>
      <c r="C141" s="12"/>
      <c r="D141" s="174" t="s">
        <v>73</v>
      </c>
      <c r="E141" s="175" t="s">
        <v>155</v>
      </c>
      <c r="F141" s="175" t="s">
        <v>700</v>
      </c>
      <c r="G141" s="12"/>
      <c r="H141" s="12"/>
      <c r="I141" s="176"/>
      <c r="J141" s="161">
        <f>BK141</f>
        <v>0</v>
      </c>
      <c r="K141" s="12"/>
      <c r="L141" s="173"/>
      <c r="M141" s="177"/>
      <c r="N141" s="178"/>
      <c r="O141" s="178"/>
      <c r="P141" s="179">
        <f>P142</f>
        <v>0</v>
      </c>
      <c r="Q141" s="178"/>
      <c r="R141" s="179">
        <f>R142</f>
        <v>1.5381400000000001</v>
      </c>
      <c r="S141" s="178"/>
      <c r="T141" s="180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4" t="s">
        <v>147</v>
      </c>
      <c r="AT141" s="181" t="s">
        <v>73</v>
      </c>
      <c r="AU141" s="181" t="s">
        <v>7</v>
      </c>
      <c r="AY141" s="174" t="s">
        <v>136</v>
      </c>
      <c r="BK141" s="182">
        <f>BK142</f>
        <v>0</v>
      </c>
    </row>
    <row r="142" s="12" customFormat="1" ht="22.8" customHeight="1">
      <c r="A142" s="12"/>
      <c r="B142" s="173"/>
      <c r="C142" s="12"/>
      <c r="D142" s="174" t="s">
        <v>73</v>
      </c>
      <c r="E142" s="183" t="s">
        <v>964</v>
      </c>
      <c r="F142" s="183" t="s">
        <v>965</v>
      </c>
      <c r="G142" s="12"/>
      <c r="H142" s="12"/>
      <c r="I142" s="176"/>
      <c r="J142" s="184">
        <f>BK142</f>
        <v>0</v>
      </c>
      <c r="K142" s="12"/>
      <c r="L142" s="173"/>
      <c r="M142" s="177"/>
      <c r="N142" s="178"/>
      <c r="O142" s="178"/>
      <c r="P142" s="179">
        <f>SUM(P143:P184)</f>
        <v>0</v>
      </c>
      <c r="Q142" s="178"/>
      <c r="R142" s="179">
        <f>SUM(R143:R184)</f>
        <v>1.5381400000000001</v>
      </c>
      <c r="S142" s="178"/>
      <c r="T142" s="180">
        <f>SUM(T143:T184)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4" t="s">
        <v>147</v>
      </c>
      <c r="AT142" s="181" t="s">
        <v>73</v>
      </c>
      <c r="AU142" s="181" t="s">
        <v>80</v>
      </c>
      <c r="AY142" s="174" t="s">
        <v>136</v>
      </c>
      <c r="BK142" s="182">
        <f>SUM(BK143:BK184)</f>
        <v>0</v>
      </c>
    </row>
    <row r="143" s="2" customFormat="1" ht="33" customHeight="1">
      <c r="A143" s="34"/>
      <c r="B143" s="185"/>
      <c r="C143" s="200" t="s">
        <v>194</v>
      </c>
      <c r="D143" s="200" t="s">
        <v>155</v>
      </c>
      <c r="E143" s="201" t="s">
        <v>966</v>
      </c>
      <c r="F143" s="202" t="s">
        <v>967</v>
      </c>
      <c r="G143" s="203" t="s">
        <v>256</v>
      </c>
      <c r="H143" s="204">
        <v>30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40</v>
      </c>
      <c r="O143" s="78"/>
      <c r="P143" s="196">
        <f>O143*H143</f>
        <v>0</v>
      </c>
      <c r="Q143" s="196">
        <v>0.0016199999999999999</v>
      </c>
      <c r="R143" s="196">
        <f>Q143*H143</f>
        <v>0.048599999999999997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968</v>
      </c>
      <c r="AT143" s="198" t="s">
        <v>155</v>
      </c>
      <c r="AU143" s="198" t="s">
        <v>84</v>
      </c>
      <c r="AY143" s="15" t="s">
        <v>136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84</v>
      </c>
      <c r="BK143" s="199">
        <f>ROUND(I143*H143,2)</f>
        <v>0</v>
      </c>
      <c r="BL143" s="15" t="s">
        <v>968</v>
      </c>
      <c r="BM143" s="198" t="s">
        <v>969</v>
      </c>
    </row>
    <row r="144" s="2" customFormat="1" ht="24.15" customHeight="1">
      <c r="A144" s="34"/>
      <c r="B144" s="185"/>
      <c r="C144" s="200" t="s">
        <v>198</v>
      </c>
      <c r="D144" s="200" t="s">
        <v>155</v>
      </c>
      <c r="E144" s="201" t="s">
        <v>970</v>
      </c>
      <c r="F144" s="202" t="s">
        <v>971</v>
      </c>
      <c r="G144" s="203" t="s">
        <v>409</v>
      </c>
      <c r="H144" s="204">
        <v>6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40</v>
      </c>
      <c r="O144" s="78"/>
      <c r="P144" s="196">
        <f>O144*H144</f>
        <v>0</v>
      </c>
      <c r="Q144" s="196">
        <v>2.0000000000000002E-05</v>
      </c>
      <c r="R144" s="196">
        <f>Q144*H144</f>
        <v>0.00012000000000000002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968</v>
      </c>
      <c r="AT144" s="198" t="s">
        <v>155</v>
      </c>
      <c r="AU144" s="198" t="s">
        <v>84</v>
      </c>
      <c r="AY144" s="15" t="s">
        <v>136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84</v>
      </c>
      <c r="BK144" s="199">
        <f>ROUND(I144*H144,2)</f>
        <v>0</v>
      </c>
      <c r="BL144" s="15" t="s">
        <v>968</v>
      </c>
      <c r="BM144" s="198" t="s">
        <v>972</v>
      </c>
    </row>
    <row r="145" s="2" customFormat="1" ht="16.5" customHeight="1">
      <c r="A145" s="34"/>
      <c r="B145" s="185"/>
      <c r="C145" s="200" t="s">
        <v>202</v>
      </c>
      <c r="D145" s="200" t="s">
        <v>155</v>
      </c>
      <c r="E145" s="201" t="s">
        <v>973</v>
      </c>
      <c r="F145" s="202" t="s">
        <v>974</v>
      </c>
      <c r="G145" s="203" t="s">
        <v>409</v>
      </c>
      <c r="H145" s="204">
        <v>16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40</v>
      </c>
      <c r="O145" s="78"/>
      <c r="P145" s="196">
        <f>O145*H145</f>
        <v>0</v>
      </c>
      <c r="Q145" s="196">
        <v>0.00016000000000000001</v>
      </c>
      <c r="R145" s="196">
        <f>Q145*H145</f>
        <v>0.0025600000000000002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968</v>
      </c>
      <c r="AT145" s="198" t="s">
        <v>155</v>
      </c>
      <c r="AU145" s="198" t="s">
        <v>84</v>
      </c>
      <c r="AY145" s="15" t="s">
        <v>136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84</v>
      </c>
      <c r="BK145" s="199">
        <f>ROUND(I145*H145,2)</f>
        <v>0</v>
      </c>
      <c r="BL145" s="15" t="s">
        <v>968</v>
      </c>
      <c r="BM145" s="198" t="s">
        <v>975</v>
      </c>
    </row>
    <row r="146" s="2" customFormat="1" ht="21.75" customHeight="1">
      <c r="A146" s="34"/>
      <c r="B146" s="185"/>
      <c r="C146" s="200" t="s">
        <v>206</v>
      </c>
      <c r="D146" s="200" t="s">
        <v>155</v>
      </c>
      <c r="E146" s="201" t="s">
        <v>976</v>
      </c>
      <c r="F146" s="202" t="s">
        <v>977</v>
      </c>
      <c r="G146" s="203" t="s">
        <v>256</v>
      </c>
      <c r="H146" s="204">
        <v>85</v>
      </c>
      <c r="I146" s="205"/>
      <c r="J146" s="206">
        <f>ROUND(I146*H146,2)</f>
        <v>0</v>
      </c>
      <c r="K146" s="207"/>
      <c r="L146" s="208"/>
      <c r="M146" s="209" t="s">
        <v>1</v>
      </c>
      <c r="N146" s="210" t="s">
        <v>40</v>
      </c>
      <c r="O146" s="78"/>
      <c r="P146" s="196">
        <f>O146*H146</f>
        <v>0</v>
      </c>
      <c r="Q146" s="196">
        <v>0.0026900000000000001</v>
      </c>
      <c r="R146" s="196">
        <f>Q146*H146</f>
        <v>0.22865000000000002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968</v>
      </c>
      <c r="AT146" s="198" t="s">
        <v>155</v>
      </c>
      <c r="AU146" s="198" t="s">
        <v>84</v>
      </c>
      <c r="AY146" s="15" t="s">
        <v>136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84</v>
      </c>
      <c r="BK146" s="199">
        <f>ROUND(I146*H146,2)</f>
        <v>0</v>
      </c>
      <c r="BL146" s="15" t="s">
        <v>968</v>
      </c>
      <c r="BM146" s="198" t="s">
        <v>978</v>
      </c>
    </row>
    <row r="147" s="2" customFormat="1" ht="24.15" customHeight="1">
      <c r="A147" s="34"/>
      <c r="B147" s="185"/>
      <c r="C147" s="200" t="s">
        <v>210</v>
      </c>
      <c r="D147" s="200" t="s">
        <v>155</v>
      </c>
      <c r="E147" s="201" t="s">
        <v>979</v>
      </c>
      <c r="F147" s="202" t="s">
        <v>980</v>
      </c>
      <c r="G147" s="203" t="s">
        <v>256</v>
      </c>
      <c r="H147" s="204">
        <v>85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40</v>
      </c>
      <c r="O147" s="78"/>
      <c r="P147" s="196">
        <f>O147*H147</f>
        <v>0</v>
      </c>
      <c r="Q147" s="196">
        <v>0.00064000000000000005</v>
      </c>
      <c r="R147" s="196">
        <f>Q147*H147</f>
        <v>0.054400000000000004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968</v>
      </c>
      <c r="AT147" s="198" t="s">
        <v>155</v>
      </c>
      <c r="AU147" s="198" t="s">
        <v>84</v>
      </c>
      <c r="AY147" s="15" t="s">
        <v>136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84</v>
      </c>
      <c r="BK147" s="199">
        <f>ROUND(I147*H147,2)</f>
        <v>0</v>
      </c>
      <c r="BL147" s="15" t="s">
        <v>968</v>
      </c>
      <c r="BM147" s="198" t="s">
        <v>981</v>
      </c>
    </row>
    <row r="148" s="2" customFormat="1" ht="24.15" customHeight="1">
      <c r="A148" s="34"/>
      <c r="B148" s="185"/>
      <c r="C148" s="186" t="s">
        <v>214</v>
      </c>
      <c r="D148" s="186" t="s">
        <v>138</v>
      </c>
      <c r="E148" s="187" t="s">
        <v>982</v>
      </c>
      <c r="F148" s="188" t="s">
        <v>983</v>
      </c>
      <c r="G148" s="189" t="s">
        <v>409</v>
      </c>
      <c r="H148" s="190">
        <v>40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40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550</v>
      </c>
      <c r="AT148" s="198" t="s">
        <v>138</v>
      </c>
      <c r="AU148" s="198" t="s">
        <v>84</v>
      </c>
      <c r="AY148" s="15" t="s">
        <v>136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84</v>
      </c>
      <c r="BK148" s="199">
        <f>ROUND(I148*H148,2)</f>
        <v>0</v>
      </c>
      <c r="BL148" s="15" t="s">
        <v>550</v>
      </c>
      <c r="BM148" s="198" t="s">
        <v>984</v>
      </c>
    </row>
    <row r="149" s="2" customFormat="1" ht="16.5" customHeight="1">
      <c r="A149" s="34"/>
      <c r="B149" s="185"/>
      <c r="C149" s="186" t="s">
        <v>218</v>
      </c>
      <c r="D149" s="186" t="s">
        <v>138</v>
      </c>
      <c r="E149" s="187" t="s">
        <v>985</v>
      </c>
      <c r="F149" s="188" t="s">
        <v>986</v>
      </c>
      <c r="G149" s="189" t="s">
        <v>409</v>
      </c>
      <c r="H149" s="190">
        <v>1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40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550</v>
      </c>
      <c r="AT149" s="198" t="s">
        <v>138</v>
      </c>
      <c r="AU149" s="198" t="s">
        <v>84</v>
      </c>
      <c r="AY149" s="15" t="s">
        <v>136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84</v>
      </c>
      <c r="BK149" s="199">
        <f>ROUND(I149*H149,2)</f>
        <v>0</v>
      </c>
      <c r="BL149" s="15" t="s">
        <v>550</v>
      </c>
      <c r="BM149" s="198" t="s">
        <v>987</v>
      </c>
    </row>
    <row r="150" s="2" customFormat="1" ht="24.15" customHeight="1">
      <c r="A150" s="34"/>
      <c r="B150" s="185"/>
      <c r="C150" s="200" t="s">
        <v>222</v>
      </c>
      <c r="D150" s="200" t="s">
        <v>155</v>
      </c>
      <c r="E150" s="201" t="s">
        <v>988</v>
      </c>
      <c r="F150" s="202" t="s">
        <v>989</v>
      </c>
      <c r="G150" s="203" t="s">
        <v>409</v>
      </c>
      <c r="H150" s="204">
        <v>1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40</v>
      </c>
      <c r="O150" s="78"/>
      <c r="P150" s="196">
        <f>O150*H150</f>
        <v>0</v>
      </c>
      <c r="Q150" s="196">
        <v>0.023</v>
      </c>
      <c r="R150" s="196">
        <f>Q150*H150</f>
        <v>0.023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968</v>
      </c>
      <c r="AT150" s="198" t="s">
        <v>155</v>
      </c>
      <c r="AU150" s="198" t="s">
        <v>84</v>
      </c>
      <c r="AY150" s="15" t="s">
        <v>136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84</v>
      </c>
      <c r="BK150" s="199">
        <f>ROUND(I150*H150,2)</f>
        <v>0</v>
      </c>
      <c r="BL150" s="15" t="s">
        <v>968</v>
      </c>
      <c r="BM150" s="198" t="s">
        <v>990</v>
      </c>
    </row>
    <row r="151" s="2" customFormat="1" ht="16.5" customHeight="1">
      <c r="A151" s="34"/>
      <c r="B151" s="185"/>
      <c r="C151" s="186" t="s">
        <v>226</v>
      </c>
      <c r="D151" s="186" t="s">
        <v>138</v>
      </c>
      <c r="E151" s="187" t="s">
        <v>991</v>
      </c>
      <c r="F151" s="188" t="s">
        <v>992</v>
      </c>
      <c r="G151" s="189" t="s">
        <v>409</v>
      </c>
      <c r="H151" s="190">
        <v>1</v>
      </c>
      <c r="I151" s="191"/>
      <c r="J151" s="192">
        <f>ROUND(I151*H151,2)</f>
        <v>0</v>
      </c>
      <c r="K151" s="193"/>
      <c r="L151" s="35"/>
      <c r="M151" s="194" t="s">
        <v>1</v>
      </c>
      <c r="N151" s="195" t="s">
        <v>40</v>
      </c>
      <c r="O151" s="7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550</v>
      </c>
      <c r="AT151" s="198" t="s">
        <v>138</v>
      </c>
      <c r="AU151" s="198" t="s">
        <v>84</v>
      </c>
      <c r="AY151" s="15" t="s">
        <v>136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84</v>
      </c>
      <c r="BK151" s="199">
        <f>ROUND(I151*H151,2)</f>
        <v>0</v>
      </c>
      <c r="BL151" s="15" t="s">
        <v>550</v>
      </c>
      <c r="BM151" s="198" t="s">
        <v>993</v>
      </c>
    </row>
    <row r="152" s="2" customFormat="1" ht="24.15" customHeight="1">
      <c r="A152" s="34"/>
      <c r="B152" s="185"/>
      <c r="C152" s="200" t="s">
        <v>230</v>
      </c>
      <c r="D152" s="200" t="s">
        <v>155</v>
      </c>
      <c r="E152" s="201" t="s">
        <v>994</v>
      </c>
      <c r="F152" s="202" t="s">
        <v>995</v>
      </c>
      <c r="G152" s="203" t="s">
        <v>409</v>
      </c>
      <c r="H152" s="204">
        <v>1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40</v>
      </c>
      <c r="O152" s="78"/>
      <c r="P152" s="196">
        <f>O152*H152</f>
        <v>0</v>
      </c>
      <c r="Q152" s="196">
        <v>0.058000000000000003</v>
      </c>
      <c r="R152" s="196">
        <f>Q152*H152</f>
        <v>0.058000000000000003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968</v>
      </c>
      <c r="AT152" s="198" t="s">
        <v>155</v>
      </c>
      <c r="AU152" s="198" t="s">
        <v>84</v>
      </c>
      <c r="AY152" s="15" t="s">
        <v>136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84</v>
      </c>
      <c r="BK152" s="199">
        <f>ROUND(I152*H152,2)</f>
        <v>0</v>
      </c>
      <c r="BL152" s="15" t="s">
        <v>968</v>
      </c>
      <c r="BM152" s="198" t="s">
        <v>996</v>
      </c>
    </row>
    <row r="153" s="2" customFormat="1" ht="24.15" customHeight="1">
      <c r="A153" s="34"/>
      <c r="B153" s="185"/>
      <c r="C153" s="186" t="s">
        <v>232</v>
      </c>
      <c r="D153" s="186" t="s">
        <v>138</v>
      </c>
      <c r="E153" s="187" t="s">
        <v>997</v>
      </c>
      <c r="F153" s="188" t="s">
        <v>998</v>
      </c>
      <c r="G153" s="189" t="s">
        <v>409</v>
      </c>
      <c r="H153" s="190">
        <v>1</v>
      </c>
      <c r="I153" s="191"/>
      <c r="J153" s="192">
        <f>ROUND(I153*H153,2)</f>
        <v>0</v>
      </c>
      <c r="K153" s="193"/>
      <c r="L153" s="35"/>
      <c r="M153" s="194" t="s">
        <v>1</v>
      </c>
      <c r="N153" s="195" t="s">
        <v>40</v>
      </c>
      <c r="O153" s="7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550</v>
      </c>
      <c r="AT153" s="198" t="s">
        <v>138</v>
      </c>
      <c r="AU153" s="198" t="s">
        <v>84</v>
      </c>
      <c r="AY153" s="15" t="s">
        <v>136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84</v>
      </c>
      <c r="BK153" s="199">
        <f>ROUND(I153*H153,2)</f>
        <v>0</v>
      </c>
      <c r="BL153" s="15" t="s">
        <v>550</v>
      </c>
      <c r="BM153" s="198" t="s">
        <v>999</v>
      </c>
    </row>
    <row r="154" s="2" customFormat="1" ht="24.15" customHeight="1">
      <c r="A154" s="34"/>
      <c r="B154" s="185"/>
      <c r="C154" s="200" t="s">
        <v>236</v>
      </c>
      <c r="D154" s="200" t="s">
        <v>155</v>
      </c>
      <c r="E154" s="201" t="s">
        <v>1000</v>
      </c>
      <c r="F154" s="202" t="s">
        <v>1001</v>
      </c>
      <c r="G154" s="203" t="s">
        <v>409</v>
      </c>
      <c r="H154" s="204">
        <v>1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40</v>
      </c>
      <c r="O154" s="78"/>
      <c r="P154" s="196">
        <f>O154*H154</f>
        <v>0</v>
      </c>
      <c r="Q154" s="196">
        <v>0.00035</v>
      </c>
      <c r="R154" s="196">
        <f>Q154*H154</f>
        <v>0.00035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968</v>
      </c>
      <c r="AT154" s="198" t="s">
        <v>155</v>
      </c>
      <c r="AU154" s="198" t="s">
        <v>84</v>
      </c>
      <c r="AY154" s="15" t="s">
        <v>136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84</v>
      </c>
      <c r="BK154" s="199">
        <f>ROUND(I154*H154,2)</f>
        <v>0</v>
      </c>
      <c r="BL154" s="15" t="s">
        <v>968</v>
      </c>
      <c r="BM154" s="198" t="s">
        <v>1002</v>
      </c>
    </row>
    <row r="155" s="2" customFormat="1" ht="21.75" customHeight="1">
      <c r="A155" s="34"/>
      <c r="B155" s="185"/>
      <c r="C155" s="186" t="s">
        <v>238</v>
      </c>
      <c r="D155" s="186" t="s">
        <v>138</v>
      </c>
      <c r="E155" s="187" t="s">
        <v>1003</v>
      </c>
      <c r="F155" s="188" t="s">
        <v>1004</v>
      </c>
      <c r="G155" s="189" t="s">
        <v>409</v>
      </c>
      <c r="H155" s="190">
        <v>77</v>
      </c>
      <c r="I155" s="191"/>
      <c r="J155" s="192">
        <f>ROUND(I155*H155,2)</f>
        <v>0</v>
      </c>
      <c r="K155" s="193"/>
      <c r="L155" s="35"/>
      <c r="M155" s="194" t="s">
        <v>1</v>
      </c>
      <c r="N155" s="195" t="s">
        <v>40</v>
      </c>
      <c r="O155" s="7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550</v>
      </c>
      <c r="AT155" s="198" t="s">
        <v>138</v>
      </c>
      <c r="AU155" s="198" t="s">
        <v>84</v>
      </c>
      <c r="AY155" s="15" t="s">
        <v>136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84</v>
      </c>
      <c r="BK155" s="199">
        <f>ROUND(I155*H155,2)</f>
        <v>0</v>
      </c>
      <c r="BL155" s="15" t="s">
        <v>550</v>
      </c>
      <c r="BM155" s="198" t="s">
        <v>1005</v>
      </c>
    </row>
    <row r="156" s="2" customFormat="1" ht="37.8" customHeight="1">
      <c r="A156" s="34"/>
      <c r="B156" s="185"/>
      <c r="C156" s="200" t="s">
        <v>243</v>
      </c>
      <c r="D156" s="200" t="s">
        <v>155</v>
      </c>
      <c r="E156" s="201" t="s">
        <v>1006</v>
      </c>
      <c r="F156" s="202" t="s">
        <v>1007</v>
      </c>
      <c r="G156" s="203" t="s">
        <v>409</v>
      </c>
      <c r="H156" s="204">
        <v>75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40</v>
      </c>
      <c r="O156" s="78"/>
      <c r="P156" s="196">
        <f>O156*H156</f>
        <v>0</v>
      </c>
      <c r="Q156" s="196">
        <v>0.0094999999999999998</v>
      </c>
      <c r="R156" s="196">
        <f>Q156*H156</f>
        <v>0.71250000000000002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968</v>
      </c>
      <c r="AT156" s="198" t="s">
        <v>155</v>
      </c>
      <c r="AU156" s="198" t="s">
        <v>84</v>
      </c>
      <c r="AY156" s="15" t="s">
        <v>136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84</v>
      </c>
      <c r="BK156" s="199">
        <f>ROUND(I156*H156,2)</f>
        <v>0</v>
      </c>
      <c r="BL156" s="15" t="s">
        <v>968</v>
      </c>
      <c r="BM156" s="198" t="s">
        <v>1008</v>
      </c>
    </row>
    <row r="157" s="2" customFormat="1" ht="37.8" customHeight="1">
      <c r="A157" s="34"/>
      <c r="B157" s="185"/>
      <c r="C157" s="200" t="s">
        <v>248</v>
      </c>
      <c r="D157" s="200" t="s">
        <v>155</v>
      </c>
      <c r="E157" s="201" t="s">
        <v>1009</v>
      </c>
      <c r="F157" s="202" t="s">
        <v>1010</v>
      </c>
      <c r="G157" s="203" t="s">
        <v>409</v>
      </c>
      <c r="H157" s="204">
        <v>2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40</v>
      </c>
      <c r="O157" s="78"/>
      <c r="P157" s="196">
        <f>O157*H157</f>
        <v>0</v>
      </c>
      <c r="Q157" s="196">
        <v>0.0094999999999999998</v>
      </c>
      <c r="R157" s="196">
        <f>Q157*H157</f>
        <v>0.019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968</v>
      </c>
      <c r="AT157" s="198" t="s">
        <v>155</v>
      </c>
      <c r="AU157" s="198" t="s">
        <v>84</v>
      </c>
      <c r="AY157" s="15" t="s">
        <v>136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84</v>
      </c>
      <c r="BK157" s="199">
        <f>ROUND(I157*H157,2)</f>
        <v>0</v>
      </c>
      <c r="BL157" s="15" t="s">
        <v>968</v>
      </c>
      <c r="BM157" s="198" t="s">
        <v>1011</v>
      </c>
    </row>
    <row r="158" s="2" customFormat="1" ht="24.15" customHeight="1">
      <c r="A158" s="34"/>
      <c r="B158" s="185"/>
      <c r="C158" s="186" t="s">
        <v>253</v>
      </c>
      <c r="D158" s="186" t="s">
        <v>138</v>
      </c>
      <c r="E158" s="187" t="s">
        <v>1012</v>
      </c>
      <c r="F158" s="188" t="s">
        <v>1013</v>
      </c>
      <c r="G158" s="189" t="s">
        <v>256</v>
      </c>
      <c r="H158" s="190">
        <v>10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40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550</v>
      </c>
      <c r="AT158" s="198" t="s">
        <v>138</v>
      </c>
      <c r="AU158" s="198" t="s">
        <v>84</v>
      </c>
      <c r="AY158" s="15" t="s">
        <v>136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84</v>
      </c>
      <c r="BK158" s="199">
        <f>ROUND(I158*H158,2)</f>
        <v>0</v>
      </c>
      <c r="BL158" s="15" t="s">
        <v>550</v>
      </c>
      <c r="BM158" s="198" t="s">
        <v>1014</v>
      </c>
    </row>
    <row r="159" s="2" customFormat="1" ht="16.5" customHeight="1">
      <c r="A159" s="34"/>
      <c r="B159" s="185"/>
      <c r="C159" s="200" t="s">
        <v>258</v>
      </c>
      <c r="D159" s="200" t="s">
        <v>155</v>
      </c>
      <c r="E159" s="201" t="s">
        <v>1015</v>
      </c>
      <c r="F159" s="202" t="s">
        <v>1016</v>
      </c>
      <c r="G159" s="203" t="s">
        <v>593</v>
      </c>
      <c r="H159" s="204">
        <v>4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40</v>
      </c>
      <c r="O159" s="78"/>
      <c r="P159" s="196">
        <f>O159*H159</f>
        <v>0</v>
      </c>
      <c r="Q159" s="196">
        <v>0.001</v>
      </c>
      <c r="R159" s="196">
        <f>Q159*H159</f>
        <v>0.0040000000000000001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968</v>
      </c>
      <c r="AT159" s="198" t="s">
        <v>155</v>
      </c>
      <c r="AU159" s="198" t="s">
        <v>84</v>
      </c>
      <c r="AY159" s="15" t="s">
        <v>136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84</v>
      </c>
      <c r="BK159" s="199">
        <f>ROUND(I159*H159,2)</f>
        <v>0</v>
      </c>
      <c r="BL159" s="15" t="s">
        <v>968</v>
      </c>
      <c r="BM159" s="198" t="s">
        <v>1017</v>
      </c>
    </row>
    <row r="160" s="2" customFormat="1" ht="21.75" customHeight="1">
      <c r="A160" s="34"/>
      <c r="B160" s="185"/>
      <c r="C160" s="186" t="s">
        <v>266</v>
      </c>
      <c r="D160" s="186" t="s">
        <v>138</v>
      </c>
      <c r="E160" s="187" t="s">
        <v>1018</v>
      </c>
      <c r="F160" s="188" t="s">
        <v>1019</v>
      </c>
      <c r="G160" s="189" t="s">
        <v>409</v>
      </c>
      <c r="H160" s="190">
        <v>1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40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550</v>
      </c>
      <c r="AT160" s="198" t="s">
        <v>138</v>
      </c>
      <c r="AU160" s="198" t="s">
        <v>84</v>
      </c>
      <c r="AY160" s="15" t="s">
        <v>136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84</v>
      </c>
      <c r="BK160" s="199">
        <f>ROUND(I160*H160,2)</f>
        <v>0</v>
      </c>
      <c r="BL160" s="15" t="s">
        <v>550</v>
      </c>
      <c r="BM160" s="198" t="s">
        <v>1020</v>
      </c>
    </row>
    <row r="161" s="2" customFormat="1" ht="24.15" customHeight="1">
      <c r="A161" s="34"/>
      <c r="B161" s="185"/>
      <c r="C161" s="200" t="s">
        <v>270</v>
      </c>
      <c r="D161" s="200" t="s">
        <v>155</v>
      </c>
      <c r="E161" s="201" t="s">
        <v>1021</v>
      </c>
      <c r="F161" s="202" t="s">
        <v>1022</v>
      </c>
      <c r="G161" s="203" t="s">
        <v>409</v>
      </c>
      <c r="H161" s="204">
        <v>1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40</v>
      </c>
      <c r="O161" s="78"/>
      <c r="P161" s="196">
        <f>O161*H161</f>
        <v>0</v>
      </c>
      <c r="Q161" s="196">
        <v>0.00027999999999999998</v>
      </c>
      <c r="R161" s="196">
        <f>Q161*H161</f>
        <v>0.00027999999999999998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968</v>
      </c>
      <c r="AT161" s="198" t="s">
        <v>155</v>
      </c>
      <c r="AU161" s="198" t="s">
        <v>84</v>
      </c>
      <c r="AY161" s="15" t="s">
        <v>136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84</v>
      </c>
      <c r="BK161" s="199">
        <f>ROUND(I161*H161,2)</f>
        <v>0</v>
      </c>
      <c r="BL161" s="15" t="s">
        <v>968</v>
      </c>
      <c r="BM161" s="198" t="s">
        <v>1023</v>
      </c>
    </row>
    <row r="162" s="2" customFormat="1" ht="16.5" customHeight="1">
      <c r="A162" s="34"/>
      <c r="B162" s="185"/>
      <c r="C162" s="200" t="s">
        <v>274</v>
      </c>
      <c r="D162" s="200" t="s">
        <v>155</v>
      </c>
      <c r="E162" s="201" t="s">
        <v>1024</v>
      </c>
      <c r="F162" s="202" t="s">
        <v>1025</v>
      </c>
      <c r="G162" s="203" t="s">
        <v>409</v>
      </c>
      <c r="H162" s="204">
        <v>1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40</v>
      </c>
      <c r="O162" s="78"/>
      <c r="P162" s="196">
        <f>O162*H162</f>
        <v>0</v>
      </c>
      <c r="Q162" s="196">
        <v>0.00024000000000000001</v>
      </c>
      <c r="R162" s="196">
        <f>Q162*H162</f>
        <v>0.00024000000000000001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968</v>
      </c>
      <c r="AT162" s="198" t="s">
        <v>155</v>
      </c>
      <c r="AU162" s="198" t="s">
        <v>84</v>
      </c>
      <c r="AY162" s="15" t="s">
        <v>136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84</v>
      </c>
      <c r="BK162" s="199">
        <f>ROUND(I162*H162,2)</f>
        <v>0</v>
      </c>
      <c r="BL162" s="15" t="s">
        <v>968</v>
      </c>
      <c r="BM162" s="198" t="s">
        <v>1026</v>
      </c>
    </row>
    <row r="163" s="2" customFormat="1" ht="16.5" customHeight="1">
      <c r="A163" s="34"/>
      <c r="B163" s="185"/>
      <c r="C163" s="186" t="s">
        <v>278</v>
      </c>
      <c r="D163" s="186" t="s">
        <v>138</v>
      </c>
      <c r="E163" s="187" t="s">
        <v>1027</v>
      </c>
      <c r="F163" s="188" t="s">
        <v>1028</v>
      </c>
      <c r="G163" s="189" t="s">
        <v>409</v>
      </c>
      <c r="H163" s="190">
        <v>6</v>
      </c>
      <c r="I163" s="191"/>
      <c r="J163" s="192">
        <f>ROUND(I163*H163,2)</f>
        <v>0</v>
      </c>
      <c r="K163" s="193"/>
      <c r="L163" s="35"/>
      <c r="M163" s="194" t="s">
        <v>1</v>
      </c>
      <c r="N163" s="195" t="s">
        <v>40</v>
      </c>
      <c r="O163" s="7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550</v>
      </c>
      <c r="AT163" s="198" t="s">
        <v>138</v>
      </c>
      <c r="AU163" s="198" t="s">
        <v>84</v>
      </c>
      <c r="AY163" s="15" t="s">
        <v>136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84</v>
      </c>
      <c r="BK163" s="199">
        <f>ROUND(I163*H163,2)</f>
        <v>0</v>
      </c>
      <c r="BL163" s="15" t="s">
        <v>550</v>
      </c>
      <c r="BM163" s="198" t="s">
        <v>1029</v>
      </c>
    </row>
    <row r="164" s="2" customFormat="1" ht="16.5" customHeight="1">
      <c r="A164" s="34"/>
      <c r="B164" s="185"/>
      <c r="C164" s="200" t="s">
        <v>280</v>
      </c>
      <c r="D164" s="200" t="s">
        <v>155</v>
      </c>
      <c r="E164" s="201" t="s">
        <v>1030</v>
      </c>
      <c r="F164" s="202" t="s">
        <v>1031</v>
      </c>
      <c r="G164" s="203" t="s">
        <v>409</v>
      </c>
      <c r="H164" s="204">
        <v>6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40</v>
      </c>
      <c r="O164" s="78"/>
      <c r="P164" s="196">
        <f>O164*H164</f>
        <v>0</v>
      </c>
      <c r="Q164" s="196">
        <v>3.0000000000000001E-05</v>
      </c>
      <c r="R164" s="196">
        <f>Q164*H164</f>
        <v>0.00018000000000000001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968</v>
      </c>
      <c r="AT164" s="198" t="s">
        <v>155</v>
      </c>
      <c r="AU164" s="198" t="s">
        <v>84</v>
      </c>
      <c r="AY164" s="15" t="s">
        <v>136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84</v>
      </c>
      <c r="BK164" s="199">
        <f>ROUND(I164*H164,2)</f>
        <v>0</v>
      </c>
      <c r="BL164" s="15" t="s">
        <v>968</v>
      </c>
      <c r="BM164" s="198" t="s">
        <v>1032</v>
      </c>
    </row>
    <row r="165" s="2" customFormat="1" ht="16.5" customHeight="1">
      <c r="A165" s="34"/>
      <c r="B165" s="185"/>
      <c r="C165" s="186" t="s">
        <v>284</v>
      </c>
      <c r="D165" s="186" t="s">
        <v>138</v>
      </c>
      <c r="E165" s="187" t="s">
        <v>1033</v>
      </c>
      <c r="F165" s="188" t="s">
        <v>1034</v>
      </c>
      <c r="G165" s="189" t="s">
        <v>409</v>
      </c>
      <c r="H165" s="190">
        <v>150</v>
      </c>
      <c r="I165" s="191"/>
      <c r="J165" s="192">
        <f>ROUND(I165*H165,2)</f>
        <v>0</v>
      </c>
      <c r="K165" s="193"/>
      <c r="L165" s="35"/>
      <c r="M165" s="194" t="s">
        <v>1</v>
      </c>
      <c r="N165" s="195" t="s">
        <v>40</v>
      </c>
      <c r="O165" s="7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550</v>
      </c>
      <c r="AT165" s="198" t="s">
        <v>138</v>
      </c>
      <c r="AU165" s="198" t="s">
        <v>84</v>
      </c>
      <c r="AY165" s="15" t="s">
        <v>136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84</v>
      </c>
      <c r="BK165" s="199">
        <f>ROUND(I165*H165,2)</f>
        <v>0</v>
      </c>
      <c r="BL165" s="15" t="s">
        <v>550</v>
      </c>
      <c r="BM165" s="198" t="s">
        <v>1035</v>
      </c>
    </row>
    <row r="166" s="2" customFormat="1" ht="24.15" customHeight="1">
      <c r="A166" s="34"/>
      <c r="B166" s="185"/>
      <c r="C166" s="200" t="s">
        <v>288</v>
      </c>
      <c r="D166" s="200" t="s">
        <v>155</v>
      </c>
      <c r="E166" s="201" t="s">
        <v>1036</v>
      </c>
      <c r="F166" s="202" t="s">
        <v>1037</v>
      </c>
      <c r="G166" s="203" t="s">
        <v>409</v>
      </c>
      <c r="H166" s="204">
        <v>150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40</v>
      </c>
      <c r="O166" s="78"/>
      <c r="P166" s="196">
        <f>O166*H166</f>
        <v>0</v>
      </c>
      <c r="Q166" s="196">
        <v>0.00012999999999999999</v>
      </c>
      <c r="R166" s="196">
        <f>Q166*H166</f>
        <v>0.0195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968</v>
      </c>
      <c r="AT166" s="198" t="s">
        <v>155</v>
      </c>
      <c r="AU166" s="198" t="s">
        <v>84</v>
      </c>
      <c r="AY166" s="15" t="s">
        <v>136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84</v>
      </c>
      <c r="BK166" s="199">
        <f>ROUND(I166*H166,2)</f>
        <v>0</v>
      </c>
      <c r="BL166" s="15" t="s">
        <v>968</v>
      </c>
      <c r="BM166" s="198" t="s">
        <v>1038</v>
      </c>
    </row>
    <row r="167" s="2" customFormat="1" ht="16.5" customHeight="1">
      <c r="A167" s="34"/>
      <c r="B167" s="185"/>
      <c r="C167" s="186" t="s">
        <v>292</v>
      </c>
      <c r="D167" s="186" t="s">
        <v>138</v>
      </c>
      <c r="E167" s="187" t="s">
        <v>1039</v>
      </c>
      <c r="F167" s="188" t="s">
        <v>1040</v>
      </c>
      <c r="G167" s="189" t="s">
        <v>409</v>
      </c>
      <c r="H167" s="190">
        <v>200</v>
      </c>
      <c r="I167" s="191"/>
      <c r="J167" s="192">
        <f>ROUND(I167*H167,2)</f>
        <v>0</v>
      </c>
      <c r="K167" s="193"/>
      <c r="L167" s="35"/>
      <c r="M167" s="194" t="s">
        <v>1</v>
      </c>
      <c r="N167" s="195" t="s">
        <v>40</v>
      </c>
      <c r="O167" s="7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550</v>
      </c>
      <c r="AT167" s="198" t="s">
        <v>138</v>
      </c>
      <c r="AU167" s="198" t="s">
        <v>84</v>
      </c>
      <c r="AY167" s="15" t="s">
        <v>136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84</v>
      </c>
      <c r="BK167" s="199">
        <f>ROUND(I167*H167,2)</f>
        <v>0</v>
      </c>
      <c r="BL167" s="15" t="s">
        <v>550</v>
      </c>
      <c r="BM167" s="198" t="s">
        <v>1041</v>
      </c>
    </row>
    <row r="168" s="2" customFormat="1" ht="16.5" customHeight="1">
      <c r="A168" s="34"/>
      <c r="B168" s="185"/>
      <c r="C168" s="200" t="s">
        <v>296</v>
      </c>
      <c r="D168" s="200" t="s">
        <v>155</v>
      </c>
      <c r="E168" s="201" t="s">
        <v>1042</v>
      </c>
      <c r="F168" s="202" t="s">
        <v>1043</v>
      </c>
      <c r="G168" s="203" t="s">
        <v>409</v>
      </c>
      <c r="H168" s="204">
        <v>200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40</v>
      </c>
      <c r="O168" s="78"/>
      <c r="P168" s="196">
        <f>O168*H168</f>
        <v>0</v>
      </c>
      <c r="Q168" s="196">
        <v>0.00014999999999999999</v>
      </c>
      <c r="R168" s="196">
        <f>Q168*H168</f>
        <v>0.029999999999999999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968</v>
      </c>
      <c r="AT168" s="198" t="s">
        <v>155</v>
      </c>
      <c r="AU168" s="198" t="s">
        <v>84</v>
      </c>
      <c r="AY168" s="15" t="s">
        <v>136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84</v>
      </c>
      <c r="BK168" s="199">
        <f>ROUND(I168*H168,2)</f>
        <v>0</v>
      </c>
      <c r="BL168" s="15" t="s">
        <v>968</v>
      </c>
      <c r="BM168" s="198" t="s">
        <v>1044</v>
      </c>
    </row>
    <row r="169" s="2" customFormat="1" ht="16.5" customHeight="1">
      <c r="A169" s="34"/>
      <c r="B169" s="185"/>
      <c r="C169" s="186" t="s">
        <v>300</v>
      </c>
      <c r="D169" s="186" t="s">
        <v>138</v>
      </c>
      <c r="E169" s="187" t="s">
        <v>1045</v>
      </c>
      <c r="F169" s="188" t="s">
        <v>1046</v>
      </c>
      <c r="G169" s="189" t="s">
        <v>409</v>
      </c>
      <c r="H169" s="190">
        <v>6</v>
      </c>
      <c r="I169" s="191"/>
      <c r="J169" s="192">
        <f>ROUND(I169*H169,2)</f>
        <v>0</v>
      </c>
      <c r="K169" s="193"/>
      <c r="L169" s="35"/>
      <c r="M169" s="194" t="s">
        <v>1</v>
      </c>
      <c r="N169" s="195" t="s">
        <v>40</v>
      </c>
      <c r="O169" s="7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8" t="s">
        <v>550</v>
      </c>
      <c r="AT169" s="198" t="s">
        <v>138</v>
      </c>
      <c r="AU169" s="198" t="s">
        <v>84</v>
      </c>
      <c r="AY169" s="15" t="s">
        <v>136</v>
      </c>
      <c r="BE169" s="199">
        <f>IF(N169="základná",J169,0)</f>
        <v>0</v>
      </c>
      <c r="BF169" s="199">
        <f>IF(N169="znížená",J169,0)</f>
        <v>0</v>
      </c>
      <c r="BG169" s="199">
        <f>IF(N169="zákl. prenesená",J169,0)</f>
        <v>0</v>
      </c>
      <c r="BH169" s="199">
        <f>IF(N169="zníž. prenesená",J169,0)</f>
        <v>0</v>
      </c>
      <c r="BI169" s="199">
        <f>IF(N169="nulová",J169,0)</f>
        <v>0</v>
      </c>
      <c r="BJ169" s="15" t="s">
        <v>84</v>
      </c>
      <c r="BK169" s="199">
        <f>ROUND(I169*H169,2)</f>
        <v>0</v>
      </c>
      <c r="BL169" s="15" t="s">
        <v>550</v>
      </c>
      <c r="BM169" s="198" t="s">
        <v>1047</v>
      </c>
    </row>
    <row r="170" s="2" customFormat="1" ht="16.5" customHeight="1">
      <c r="A170" s="34"/>
      <c r="B170" s="185"/>
      <c r="C170" s="200" t="s">
        <v>306</v>
      </c>
      <c r="D170" s="200" t="s">
        <v>155</v>
      </c>
      <c r="E170" s="201" t="s">
        <v>1048</v>
      </c>
      <c r="F170" s="202" t="s">
        <v>1049</v>
      </c>
      <c r="G170" s="203" t="s">
        <v>409</v>
      </c>
      <c r="H170" s="204">
        <v>6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40</v>
      </c>
      <c r="O170" s="78"/>
      <c r="P170" s="196">
        <f>O170*H170</f>
        <v>0</v>
      </c>
      <c r="Q170" s="196">
        <v>0.00017000000000000001</v>
      </c>
      <c r="R170" s="196">
        <f>Q170*H170</f>
        <v>0.0010200000000000001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968</v>
      </c>
      <c r="AT170" s="198" t="s">
        <v>155</v>
      </c>
      <c r="AU170" s="198" t="s">
        <v>84</v>
      </c>
      <c r="AY170" s="15" t="s">
        <v>136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84</v>
      </c>
      <c r="BK170" s="199">
        <f>ROUND(I170*H170,2)</f>
        <v>0</v>
      </c>
      <c r="BL170" s="15" t="s">
        <v>968</v>
      </c>
      <c r="BM170" s="198" t="s">
        <v>1050</v>
      </c>
    </row>
    <row r="171" s="2" customFormat="1" ht="16.5" customHeight="1">
      <c r="A171" s="34"/>
      <c r="B171" s="185"/>
      <c r="C171" s="200" t="s">
        <v>457</v>
      </c>
      <c r="D171" s="200" t="s">
        <v>155</v>
      </c>
      <c r="E171" s="201" t="s">
        <v>1051</v>
      </c>
      <c r="F171" s="202" t="s">
        <v>1052</v>
      </c>
      <c r="G171" s="203" t="s">
        <v>409</v>
      </c>
      <c r="H171" s="204">
        <v>6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40</v>
      </c>
      <c r="O171" s="78"/>
      <c r="P171" s="196">
        <f>O171*H171</f>
        <v>0</v>
      </c>
      <c r="Q171" s="196">
        <v>0.0079299999999999995</v>
      </c>
      <c r="R171" s="196">
        <f>Q171*H171</f>
        <v>0.047579999999999997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968</v>
      </c>
      <c r="AT171" s="198" t="s">
        <v>155</v>
      </c>
      <c r="AU171" s="198" t="s">
        <v>84</v>
      </c>
      <c r="AY171" s="15" t="s">
        <v>136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84</v>
      </c>
      <c r="BK171" s="199">
        <f>ROUND(I171*H171,2)</f>
        <v>0</v>
      </c>
      <c r="BL171" s="15" t="s">
        <v>968</v>
      </c>
      <c r="BM171" s="198" t="s">
        <v>1053</v>
      </c>
    </row>
    <row r="172" s="2" customFormat="1" ht="24.15" customHeight="1">
      <c r="A172" s="34"/>
      <c r="B172" s="185"/>
      <c r="C172" s="186" t="s">
        <v>465</v>
      </c>
      <c r="D172" s="186" t="s">
        <v>138</v>
      </c>
      <c r="E172" s="187" t="s">
        <v>1054</v>
      </c>
      <c r="F172" s="188" t="s">
        <v>1055</v>
      </c>
      <c r="G172" s="189" t="s">
        <v>256</v>
      </c>
      <c r="H172" s="190">
        <v>160</v>
      </c>
      <c r="I172" s="191"/>
      <c r="J172" s="192">
        <f>ROUND(I172*H172,2)</f>
        <v>0</v>
      </c>
      <c r="K172" s="193"/>
      <c r="L172" s="35"/>
      <c r="M172" s="194" t="s">
        <v>1</v>
      </c>
      <c r="N172" s="195" t="s">
        <v>40</v>
      </c>
      <c r="O172" s="7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550</v>
      </c>
      <c r="AT172" s="198" t="s">
        <v>138</v>
      </c>
      <c r="AU172" s="198" t="s">
        <v>84</v>
      </c>
      <c r="AY172" s="15" t="s">
        <v>136</v>
      </c>
      <c r="BE172" s="199">
        <f>IF(N172="základná",J172,0)</f>
        <v>0</v>
      </c>
      <c r="BF172" s="199">
        <f>IF(N172="znížená",J172,0)</f>
        <v>0</v>
      </c>
      <c r="BG172" s="199">
        <f>IF(N172="zákl. prenesená",J172,0)</f>
        <v>0</v>
      </c>
      <c r="BH172" s="199">
        <f>IF(N172="zníž. prenesená",J172,0)</f>
        <v>0</v>
      </c>
      <c r="BI172" s="199">
        <f>IF(N172="nulová",J172,0)</f>
        <v>0</v>
      </c>
      <c r="BJ172" s="15" t="s">
        <v>84</v>
      </c>
      <c r="BK172" s="199">
        <f>ROUND(I172*H172,2)</f>
        <v>0</v>
      </c>
      <c r="BL172" s="15" t="s">
        <v>550</v>
      </c>
      <c r="BM172" s="198" t="s">
        <v>1056</v>
      </c>
    </row>
    <row r="173" s="2" customFormat="1" ht="16.5" customHeight="1">
      <c r="A173" s="34"/>
      <c r="B173" s="185"/>
      <c r="C173" s="200" t="s">
        <v>469</v>
      </c>
      <c r="D173" s="200" t="s">
        <v>155</v>
      </c>
      <c r="E173" s="201" t="s">
        <v>1057</v>
      </c>
      <c r="F173" s="202" t="s">
        <v>1058</v>
      </c>
      <c r="G173" s="203" t="s">
        <v>256</v>
      </c>
      <c r="H173" s="204">
        <v>160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40</v>
      </c>
      <c r="O173" s="78"/>
      <c r="P173" s="196">
        <f>O173*H173</f>
        <v>0</v>
      </c>
      <c r="Q173" s="196">
        <v>8.0000000000000007E-05</v>
      </c>
      <c r="R173" s="196">
        <f>Q173*H173</f>
        <v>0.012800000000000001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968</v>
      </c>
      <c r="AT173" s="198" t="s">
        <v>155</v>
      </c>
      <c r="AU173" s="198" t="s">
        <v>84</v>
      </c>
      <c r="AY173" s="15" t="s">
        <v>136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84</v>
      </c>
      <c r="BK173" s="199">
        <f>ROUND(I173*H173,2)</f>
        <v>0</v>
      </c>
      <c r="BL173" s="15" t="s">
        <v>968</v>
      </c>
      <c r="BM173" s="198" t="s">
        <v>1059</v>
      </c>
    </row>
    <row r="174" s="2" customFormat="1" ht="24.15" customHeight="1">
      <c r="A174" s="34"/>
      <c r="B174" s="185"/>
      <c r="C174" s="186" t="s">
        <v>473</v>
      </c>
      <c r="D174" s="186" t="s">
        <v>138</v>
      </c>
      <c r="E174" s="187" t="s">
        <v>1060</v>
      </c>
      <c r="F174" s="188" t="s">
        <v>1061</v>
      </c>
      <c r="G174" s="189" t="s">
        <v>256</v>
      </c>
      <c r="H174" s="190">
        <v>20</v>
      </c>
      <c r="I174" s="191"/>
      <c r="J174" s="192">
        <f>ROUND(I174*H174,2)</f>
        <v>0</v>
      </c>
      <c r="K174" s="193"/>
      <c r="L174" s="35"/>
      <c r="M174" s="194" t="s">
        <v>1</v>
      </c>
      <c r="N174" s="195" t="s">
        <v>40</v>
      </c>
      <c r="O174" s="7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550</v>
      </c>
      <c r="AT174" s="198" t="s">
        <v>138</v>
      </c>
      <c r="AU174" s="198" t="s">
        <v>84</v>
      </c>
      <c r="AY174" s="15" t="s">
        <v>136</v>
      </c>
      <c r="BE174" s="199">
        <f>IF(N174="základná",J174,0)</f>
        <v>0</v>
      </c>
      <c r="BF174" s="199">
        <f>IF(N174="znížená",J174,0)</f>
        <v>0</v>
      </c>
      <c r="BG174" s="199">
        <f>IF(N174="zákl. prenesená",J174,0)</f>
        <v>0</v>
      </c>
      <c r="BH174" s="199">
        <f>IF(N174="zníž. prenesená",J174,0)</f>
        <v>0</v>
      </c>
      <c r="BI174" s="199">
        <f>IF(N174="nulová",J174,0)</f>
        <v>0</v>
      </c>
      <c r="BJ174" s="15" t="s">
        <v>84</v>
      </c>
      <c r="BK174" s="199">
        <f>ROUND(I174*H174,2)</f>
        <v>0</v>
      </c>
      <c r="BL174" s="15" t="s">
        <v>550</v>
      </c>
      <c r="BM174" s="198" t="s">
        <v>1062</v>
      </c>
    </row>
    <row r="175" s="2" customFormat="1" ht="16.5" customHeight="1">
      <c r="A175" s="34"/>
      <c r="B175" s="185"/>
      <c r="C175" s="200" t="s">
        <v>477</v>
      </c>
      <c r="D175" s="200" t="s">
        <v>155</v>
      </c>
      <c r="E175" s="201" t="s">
        <v>1063</v>
      </c>
      <c r="F175" s="202" t="s">
        <v>1064</v>
      </c>
      <c r="G175" s="203" t="s">
        <v>256</v>
      </c>
      <c r="H175" s="204">
        <v>20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40</v>
      </c>
      <c r="O175" s="78"/>
      <c r="P175" s="196">
        <f>O175*H175</f>
        <v>0</v>
      </c>
      <c r="Q175" s="196">
        <v>0.00020000000000000001</v>
      </c>
      <c r="R175" s="196">
        <f>Q175*H175</f>
        <v>0.0040000000000000001</v>
      </c>
      <c r="S175" s="196">
        <v>0</v>
      </c>
      <c r="T175" s="197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8" t="s">
        <v>968</v>
      </c>
      <c r="AT175" s="198" t="s">
        <v>155</v>
      </c>
      <c r="AU175" s="198" t="s">
        <v>84</v>
      </c>
      <c r="AY175" s="15" t="s">
        <v>136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84</v>
      </c>
      <c r="BK175" s="199">
        <f>ROUND(I175*H175,2)</f>
        <v>0</v>
      </c>
      <c r="BL175" s="15" t="s">
        <v>968</v>
      </c>
      <c r="BM175" s="198" t="s">
        <v>1065</v>
      </c>
    </row>
    <row r="176" s="2" customFormat="1" ht="16.5" customHeight="1">
      <c r="A176" s="34"/>
      <c r="B176" s="185"/>
      <c r="C176" s="200" t="s">
        <v>481</v>
      </c>
      <c r="D176" s="200" t="s">
        <v>155</v>
      </c>
      <c r="E176" s="201" t="s">
        <v>1066</v>
      </c>
      <c r="F176" s="202" t="s">
        <v>1067</v>
      </c>
      <c r="G176" s="203" t="s">
        <v>256</v>
      </c>
      <c r="H176" s="204">
        <v>145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40</v>
      </c>
      <c r="O176" s="78"/>
      <c r="P176" s="196">
        <f>O176*H176</f>
        <v>0</v>
      </c>
      <c r="Q176" s="196">
        <v>0.00013999999999999999</v>
      </c>
      <c r="R176" s="196">
        <f>Q176*H176</f>
        <v>0.020299999999999999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968</v>
      </c>
      <c r="AT176" s="198" t="s">
        <v>155</v>
      </c>
      <c r="AU176" s="198" t="s">
        <v>84</v>
      </c>
      <c r="AY176" s="15" t="s">
        <v>136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84</v>
      </c>
      <c r="BK176" s="199">
        <f>ROUND(I176*H176,2)</f>
        <v>0</v>
      </c>
      <c r="BL176" s="15" t="s">
        <v>968</v>
      </c>
      <c r="BM176" s="198" t="s">
        <v>1068</v>
      </c>
    </row>
    <row r="177" s="2" customFormat="1" ht="16.5" customHeight="1">
      <c r="A177" s="34"/>
      <c r="B177" s="185"/>
      <c r="C177" s="200" t="s">
        <v>485</v>
      </c>
      <c r="D177" s="200" t="s">
        <v>155</v>
      </c>
      <c r="E177" s="201" t="s">
        <v>1069</v>
      </c>
      <c r="F177" s="202" t="s">
        <v>1070</v>
      </c>
      <c r="G177" s="203" t="s">
        <v>256</v>
      </c>
      <c r="H177" s="204">
        <v>275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40</v>
      </c>
      <c r="O177" s="78"/>
      <c r="P177" s="196">
        <f>O177*H177</f>
        <v>0</v>
      </c>
      <c r="Q177" s="196">
        <v>0.00019000000000000001</v>
      </c>
      <c r="R177" s="196">
        <f>Q177*H177</f>
        <v>0.052250000000000005</v>
      </c>
      <c r="S177" s="196">
        <v>0</v>
      </c>
      <c r="T177" s="197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8" t="s">
        <v>968</v>
      </c>
      <c r="AT177" s="198" t="s">
        <v>155</v>
      </c>
      <c r="AU177" s="198" t="s">
        <v>84</v>
      </c>
      <c r="AY177" s="15" t="s">
        <v>136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84</v>
      </c>
      <c r="BK177" s="199">
        <f>ROUND(I177*H177,2)</f>
        <v>0</v>
      </c>
      <c r="BL177" s="15" t="s">
        <v>968</v>
      </c>
      <c r="BM177" s="198" t="s">
        <v>1071</v>
      </c>
    </row>
    <row r="178" s="2" customFormat="1" ht="16.5" customHeight="1">
      <c r="A178" s="34"/>
      <c r="B178" s="185"/>
      <c r="C178" s="200" t="s">
        <v>489</v>
      </c>
      <c r="D178" s="200" t="s">
        <v>155</v>
      </c>
      <c r="E178" s="201" t="s">
        <v>1072</v>
      </c>
      <c r="F178" s="202" t="s">
        <v>1073</v>
      </c>
      <c r="G178" s="203" t="s">
        <v>256</v>
      </c>
      <c r="H178" s="204">
        <v>130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40</v>
      </c>
      <c r="O178" s="78"/>
      <c r="P178" s="196">
        <f>O178*H178</f>
        <v>0</v>
      </c>
      <c r="Q178" s="196">
        <v>0.00025000000000000001</v>
      </c>
      <c r="R178" s="196">
        <f>Q178*H178</f>
        <v>0.032500000000000001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968</v>
      </c>
      <c r="AT178" s="198" t="s">
        <v>155</v>
      </c>
      <c r="AU178" s="198" t="s">
        <v>84</v>
      </c>
      <c r="AY178" s="15" t="s">
        <v>136</v>
      </c>
      <c r="BE178" s="199">
        <f>IF(N178="základná",J178,0)</f>
        <v>0</v>
      </c>
      <c r="BF178" s="199">
        <f>IF(N178="znížená",J178,0)</f>
        <v>0</v>
      </c>
      <c r="BG178" s="199">
        <f>IF(N178="zákl. prenesená",J178,0)</f>
        <v>0</v>
      </c>
      <c r="BH178" s="199">
        <f>IF(N178="zníž. prenesená",J178,0)</f>
        <v>0</v>
      </c>
      <c r="BI178" s="199">
        <f>IF(N178="nulová",J178,0)</f>
        <v>0</v>
      </c>
      <c r="BJ178" s="15" t="s">
        <v>84</v>
      </c>
      <c r="BK178" s="199">
        <f>ROUND(I178*H178,2)</f>
        <v>0</v>
      </c>
      <c r="BL178" s="15" t="s">
        <v>968</v>
      </c>
      <c r="BM178" s="198" t="s">
        <v>1074</v>
      </c>
    </row>
    <row r="179" s="2" customFormat="1" ht="16.5" customHeight="1">
      <c r="A179" s="34"/>
      <c r="B179" s="185"/>
      <c r="C179" s="200" t="s">
        <v>493</v>
      </c>
      <c r="D179" s="200" t="s">
        <v>155</v>
      </c>
      <c r="E179" s="201" t="s">
        <v>1075</v>
      </c>
      <c r="F179" s="202" t="s">
        <v>1076</v>
      </c>
      <c r="G179" s="203" t="s">
        <v>256</v>
      </c>
      <c r="H179" s="204">
        <v>383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40</v>
      </c>
      <c r="O179" s="78"/>
      <c r="P179" s="196">
        <f>O179*H179</f>
        <v>0</v>
      </c>
      <c r="Q179" s="196">
        <v>0.00023000000000000001</v>
      </c>
      <c r="R179" s="196">
        <f>Q179*H179</f>
        <v>0.088090000000000002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968</v>
      </c>
      <c r="AT179" s="198" t="s">
        <v>155</v>
      </c>
      <c r="AU179" s="198" t="s">
        <v>84</v>
      </c>
      <c r="AY179" s="15" t="s">
        <v>136</v>
      </c>
      <c r="BE179" s="199">
        <f>IF(N179="základná",J179,0)</f>
        <v>0</v>
      </c>
      <c r="BF179" s="199">
        <f>IF(N179="znížená",J179,0)</f>
        <v>0</v>
      </c>
      <c r="BG179" s="199">
        <f>IF(N179="zákl. prenesená",J179,0)</f>
        <v>0</v>
      </c>
      <c r="BH179" s="199">
        <f>IF(N179="zníž. prenesená",J179,0)</f>
        <v>0</v>
      </c>
      <c r="BI179" s="199">
        <f>IF(N179="nulová",J179,0)</f>
        <v>0</v>
      </c>
      <c r="BJ179" s="15" t="s">
        <v>84</v>
      </c>
      <c r="BK179" s="199">
        <f>ROUND(I179*H179,2)</f>
        <v>0</v>
      </c>
      <c r="BL179" s="15" t="s">
        <v>968</v>
      </c>
      <c r="BM179" s="198" t="s">
        <v>1077</v>
      </c>
    </row>
    <row r="180" s="2" customFormat="1" ht="16.5" customHeight="1">
      <c r="A180" s="34"/>
      <c r="B180" s="185"/>
      <c r="C180" s="200" t="s">
        <v>497</v>
      </c>
      <c r="D180" s="200" t="s">
        <v>155</v>
      </c>
      <c r="E180" s="201" t="s">
        <v>1078</v>
      </c>
      <c r="F180" s="202" t="s">
        <v>1079</v>
      </c>
      <c r="G180" s="203" t="s">
        <v>256</v>
      </c>
      <c r="H180" s="204">
        <v>95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40</v>
      </c>
      <c r="O180" s="78"/>
      <c r="P180" s="196">
        <f>O180*H180</f>
        <v>0</v>
      </c>
      <c r="Q180" s="196">
        <v>0.00048000000000000001</v>
      </c>
      <c r="R180" s="196">
        <f>Q180*H180</f>
        <v>0.045600000000000002</v>
      </c>
      <c r="S180" s="196">
        <v>0</v>
      </c>
      <c r="T180" s="197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8" t="s">
        <v>968</v>
      </c>
      <c r="AT180" s="198" t="s">
        <v>155</v>
      </c>
      <c r="AU180" s="198" t="s">
        <v>84</v>
      </c>
      <c r="AY180" s="15" t="s">
        <v>136</v>
      </c>
      <c r="BE180" s="199">
        <f>IF(N180="základná",J180,0)</f>
        <v>0</v>
      </c>
      <c r="BF180" s="199">
        <f>IF(N180="znížená",J180,0)</f>
        <v>0</v>
      </c>
      <c r="BG180" s="199">
        <f>IF(N180="zákl. prenesená",J180,0)</f>
        <v>0</v>
      </c>
      <c r="BH180" s="199">
        <f>IF(N180="zníž. prenesená",J180,0)</f>
        <v>0</v>
      </c>
      <c r="BI180" s="199">
        <f>IF(N180="nulová",J180,0)</f>
        <v>0</v>
      </c>
      <c r="BJ180" s="15" t="s">
        <v>84</v>
      </c>
      <c r="BK180" s="199">
        <f>ROUND(I180*H180,2)</f>
        <v>0</v>
      </c>
      <c r="BL180" s="15" t="s">
        <v>968</v>
      </c>
      <c r="BM180" s="198" t="s">
        <v>1080</v>
      </c>
    </row>
    <row r="181" s="2" customFormat="1" ht="16.5" customHeight="1">
      <c r="A181" s="34"/>
      <c r="B181" s="185"/>
      <c r="C181" s="200" t="s">
        <v>501</v>
      </c>
      <c r="D181" s="200" t="s">
        <v>155</v>
      </c>
      <c r="E181" s="201" t="s">
        <v>1081</v>
      </c>
      <c r="F181" s="202" t="s">
        <v>1082</v>
      </c>
      <c r="G181" s="203" t="s">
        <v>256</v>
      </c>
      <c r="H181" s="204">
        <v>35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40</v>
      </c>
      <c r="O181" s="78"/>
      <c r="P181" s="196">
        <f>O181*H181</f>
        <v>0</v>
      </c>
      <c r="Q181" s="196">
        <v>0.00073999999999999999</v>
      </c>
      <c r="R181" s="196">
        <f>Q181*H181</f>
        <v>0.025899999999999999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968</v>
      </c>
      <c r="AT181" s="198" t="s">
        <v>155</v>
      </c>
      <c r="AU181" s="198" t="s">
        <v>84</v>
      </c>
      <c r="AY181" s="15" t="s">
        <v>136</v>
      </c>
      <c r="BE181" s="199">
        <f>IF(N181="základná",J181,0)</f>
        <v>0</v>
      </c>
      <c r="BF181" s="199">
        <f>IF(N181="znížená",J181,0)</f>
        <v>0</v>
      </c>
      <c r="BG181" s="199">
        <f>IF(N181="zákl. prenesená",J181,0)</f>
        <v>0</v>
      </c>
      <c r="BH181" s="199">
        <f>IF(N181="zníž. prenesená",J181,0)</f>
        <v>0</v>
      </c>
      <c r="BI181" s="199">
        <f>IF(N181="nulová",J181,0)</f>
        <v>0</v>
      </c>
      <c r="BJ181" s="15" t="s">
        <v>84</v>
      </c>
      <c r="BK181" s="199">
        <f>ROUND(I181*H181,2)</f>
        <v>0</v>
      </c>
      <c r="BL181" s="15" t="s">
        <v>968</v>
      </c>
      <c r="BM181" s="198" t="s">
        <v>1083</v>
      </c>
    </row>
    <row r="182" s="2" customFormat="1" ht="16.5" customHeight="1">
      <c r="A182" s="34"/>
      <c r="B182" s="185"/>
      <c r="C182" s="200" t="s">
        <v>505</v>
      </c>
      <c r="D182" s="200" t="s">
        <v>155</v>
      </c>
      <c r="E182" s="201" t="s">
        <v>1084</v>
      </c>
      <c r="F182" s="202" t="s">
        <v>1085</v>
      </c>
      <c r="G182" s="203" t="s">
        <v>256</v>
      </c>
      <c r="H182" s="204">
        <v>12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40</v>
      </c>
      <c r="O182" s="78"/>
      <c r="P182" s="196">
        <f>O182*H182</f>
        <v>0</v>
      </c>
      <c r="Q182" s="196">
        <v>0.00055999999999999995</v>
      </c>
      <c r="R182" s="196">
        <f>Q182*H182</f>
        <v>0.0067199999999999994</v>
      </c>
      <c r="S182" s="196">
        <v>0</v>
      </c>
      <c r="T182" s="197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8" t="s">
        <v>968</v>
      </c>
      <c r="AT182" s="198" t="s">
        <v>155</v>
      </c>
      <c r="AU182" s="198" t="s">
        <v>84</v>
      </c>
      <c r="AY182" s="15" t="s">
        <v>136</v>
      </c>
      <c r="BE182" s="199">
        <f>IF(N182="základná",J182,0)</f>
        <v>0</v>
      </c>
      <c r="BF182" s="199">
        <f>IF(N182="znížená",J182,0)</f>
        <v>0</v>
      </c>
      <c r="BG182" s="199">
        <f>IF(N182="zákl. prenesená",J182,0)</f>
        <v>0</v>
      </c>
      <c r="BH182" s="199">
        <f>IF(N182="zníž. prenesená",J182,0)</f>
        <v>0</v>
      </c>
      <c r="BI182" s="199">
        <f>IF(N182="nulová",J182,0)</f>
        <v>0</v>
      </c>
      <c r="BJ182" s="15" t="s">
        <v>84</v>
      </c>
      <c r="BK182" s="199">
        <f>ROUND(I182*H182,2)</f>
        <v>0</v>
      </c>
      <c r="BL182" s="15" t="s">
        <v>968</v>
      </c>
      <c r="BM182" s="198" t="s">
        <v>1086</v>
      </c>
    </row>
    <row r="183" s="2" customFormat="1" ht="21.75" customHeight="1">
      <c r="A183" s="34"/>
      <c r="B183" s="185"/>
      <c r="C183" s="186" t="s">
        <v>509</v>
      </c>
      <c r="D183" s="186" t="s">
        <v>138</v>
      </c>
      <c r="E183" s="187" t="s">
        <v>1087</v>
      </c>
      <c r="F183" s="188" t="s">
        <v>1088</v>
      </c>
      <c r="G183" s="189" t="s">
        <v>256</v>
      </c>
      <c r="H183" s="190">
        <v>10</v>
      </c>
      <c r="I183" s="191"/>
      <c r="J183" s="192">
        <f>ROUND(I183*H183,2)</f>
        <v>0</v>
      </c>
      <c r="K183" s="193"/>
      <c r="L183" s="35"/>
      <c r="M183" s="194" t="s">
        <v>1</v>
      </c>
      <c r="N183" s="195" t="s">
        <v>40</v>
      </c>
      <c r="O183" s="78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550</v>
      </c>
      <c r="AT183" s="198" t="s">
        <v>138</v>
      </c>
      <c r="AU183" s="198" t="s">
        <v>84</v>
      </c>
      <c r="AY183" s="15" t="s">
        <v>136</v>
      </c>
      <c r="BE183" s="199">
        <f>IF(N183="základná",J183,0)</f>
        <v>0</v>
      </c>
      <c r="BF183" s="199">
        <f>IF(N183="znížená",J183,0)</f>
        <v>0</v>
      </c>
      <c r="BG183" s="199">
        <f>IF(N183="zákl. prenesená",J183,0)</f>
        <v>0</v>
      </c>
      <c r="BH183" s="199">
        <f>IF(N183="zníž. prenesená",J183,0)</f>
        <v>0</v>
      </c>
      <c r="BI183" s="199">
        <f>IF(N183="nulová",J183,0)</f>
        <v>0</v>
      </c>
      <c r="BJ183" s="15" t="s">
        <v>84</v>
      </c>
      <c r="BK183" s="199">
        <f>ROUND(I183*H183,2)</f>
        <v>0</v>
      </c>
      <c r="BL183" s="15" t="s">
        <v>550</v>
      </c>
      <c r="BM183" s="198" t="s">
        <v>1089</v>
      </c>
    </row>
    <row r="184" s="2" customFormat="1" ht="24.15" customHeight="1">
      <c r="A184" s="34"/>
      <c r="B184" s="185"/>
      <c r="C184" s="186" t="s">
        <v>514</v>
      </c>
      <c r="D184" s="186" t="s">
        <v>138</v>
      </c>
      <c r="E184" s="187" t="s">
        <v>1090</v>
      </c>
      <c r="F184" s="188" t="s">
        <v>1091</v>
      </c>
      <c r="G184" s="189" t="s">
        <v>1092</v>
      </c>
      <c r="H184" s="225"/>
      <c r="I184" s="191"/>
      <c r="J184" s="192">
        <f>ROUND(I184*H184,2)</f>
        <v>0</v>
      </c>
      <c r="K184" s="193"/>
      <c r="L184" s="35"/>
      <c r="M184" s="194" t="s">
        <v>1</v>
      </c>
      <c r="N184" s="195" t="s">
        <v>40</v>
      </c>
      <c r="O184" s="78"/>
      <c r="P184" s="196">
        <f>O184*H184</f>
        <v>0</v>
      </c>
      <c r="Q184" s="196">
        <v>0</v>
      </c>
      <c r="R184" s="196">
        <f>Q184*H184</f>
        <v>0</v>
      </c>
      <c r="S184" s="196">
        <v>0</v>
      </c>
      <c r="T184" s="197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8" t="s">
        <v>550</v>
      </c>
      <c r="AT184" s="198" t="s">
        <v>138</v>
      </c>
      <c r="AU184" s="198" t="s">
        <v>84</v>
      </c>
      <c r="AY184" s="15" t="s">
        <v>136</v>
      </c>
      <c r="BE184" s="199">
        <f>IF(N184="základná",J184,0)</f>
        <v>0</v>
      </c>
      <c r="BF184" s="199">
        <f>IF(N184="znížená",J184,0)</f>
        <v>0</v>
      </c>
      <c r="BG184" s="199">
        <f>IF(N184="zákl. prenesená",J184,0)</f>
        <v>0</v>
      </c>
      <c r="BH184" s="199">
        <f>IF(N184="zníž. prenesená",J184,0)</f>
        <v>0</v>
      </c>
      <c r="BI184" s="199">
        <f>IF(N184="nulová",J184,0)</f>
        <v>0</v>
      </c>
      <c r="BJ184" s="15" t="s">
        <v>84</v>
      </c>
      <c r="BK184" s="199">
        <f>ROUND(I184*H184,2)</f>
        <v>0</v>
      </c>
      <c r="BL184" s="15" t="s">
        <v>550</v>
      </c>
      <c r="BM184" s="198" t="s">
        <v>1093</v>
      </c>
    </row>
    <row r="185" s="12" customFormat="1" ht="25.92" customHeight="1">
      <c r="A185" s="12"/>
      <c r="B185" s="173"/>
      <c r="C185" s="12"/>
      <c r="D185" s="174" t="s">
        <v>73</v>
      </c>
      <c r="E185" s="175" t="s">
        <v>707</v>
      </c>
      <c r="F185" s="175" t="s">
        <v>708</v>
      </c>
      <c r="G185" s="12"/>
      <c r="H185" s="12"/>
      <c r="I185" s="176"/>
      <c r="J185" s="161">
        <f>BK185</f>
        <v>0</v>
      </c>
      <c r="K185" s="12"/>
      <c r="L185" s="173"/>
      <c r="M185" s="177"/>
      <c r="N185" s="178"/>
      <c r="O185" s="178"/>
      <c r="P185" s="179">
        <f>SUM(P186:P187)</f>
        <v>0</v>
      </c>
      <c r="Q185" s="178"/>
      <c r="R185" s="179">
        <f>SUM(R186:R187)</f>
        <v>0</v>
      </c>
      <c r="S185" s="178"/>
      <c r="T185" s="180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4" t="s">
        <v>142</v>
      </c>
      <c r="AT185" s="181" t="s">
        <v>73</v>
      </c>
      <c r="AU185" s="181" t="s">
        <v>7</v>
      </c>
      <c r="AY185" s="174" t="s">
        <v>136</v>
      </c>
      <c r="BK185" s="182">
        <f>SUM(BK186:BK187)</f>
        <v>0</v>
      </c>
    </row>
    <row r="186" s="2" customFormat="1" ht="33" customHeight="1">
      <c r="A186" s="34"/>
      <c r="B186" s="185"/>
      <c r="C186" s="186" t="s">
        <v>518</v>
      </c>
      <c r="D186" s="186" t="s">
        <v>138</v>
      </c>
      <c r="E186" s="187" t="s">
        <v>716</v>
      </c>
      <c r="F186" s="188" t="s">
        <v>717</v>
      </c>
      <c r="G186" s="189" t="s">
        <v>712</v>
      </c>
      <c r="H186" s="190">
        <v>180</v>
      </c>
      <c r="I186" s="191"/>
      <c r="J186" s="192">
        <f>ROUND(I186*H186,2)</f>
        <v>0</v>
      </c>
      <c r="K186" s="193"/>
      <c r="L186" s="35"/>
      <c r="M186" s="194" t="s">
        <v>1</v>
      </c>
      <c r="N186" s="195" t="s">
        <v>40</v>
      </c>
      <c r="O186" s="78"/>
      <c r="P186" s="196">
        <f>O186*H186</f>
        <v>0</v>
      </c>
      <c r="Q186" s="196">
        <v>0</v>
      </c>
      <c r="R186" s="196">
        <f>Q186*H186</f>
        <v>0</v>
      </c>
      <c r="S186" s="196">
        <v>0</v>
      </c>
      <c r="T186" s="197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713</v>
      </c>
      <c r="AT186" s="198" t="s">
        <v>138</v>
      </c>
      <c r="AU186" s="198" t="s">
        <v>80</v>
      </c>
      <c r="AY186" s="15" t="s">
        <v>136</v>
      </c>
      <c r="BE186" s="199">
        <f>IF(N186="základná",J186,0)</f>
        <v>0</v>
      </c>
      <c r="BF186" s="199">
        <f>IF(N186="znížená",J186,0)</f>
        <v>0</v>
      </c>
      <c r="BG186" s="199">
        <f>IF(N186="zákl. prenesená",J186,0)</f>
        <v>0</v>
      </c>
      <c r="BH186" s="199">
        <f>IF(N186="zníž. prenesená",J186,0)</f>
        <v>0</v>
      </c>
      <c r="BI186" s="199">
        <f>IF(N186="nulová",J186,0)</f>
        <v>0</v>
      </c>
      <c r="BJ186" s="15" t="s">
        <v>84</v>
      </c>
      <c r="BK186" s="199">
        <f>ROUND(I186*H186,2)</f>
        <v>0</v>
      </c>
      <c r="BL186" s="15" t="s">
        <v>713</v>
      </c>
      <c r="BM186" s="198" t="s">
        <v>1094</v>
      </c>
    </row>
    <row r="187" s="2" customFormat="1" ht="37.8" customHeight="1">
      <c r="A187" s="34"/>
      <c r="B187" s="185"/>
      <c r="C187" s="186" t="s">
        <v>522</v>
      </c>
      <c r="D187" s="186" t="s">
        <v>138</v>
      </c>
      <c r="E187" s="187" t="s">
        <v>1095</v>
      </c>
      <c r="F187" s="188" t="s">
        <v>1096</v>
      </c>
      <c r="G187" s="189" t="s">
        <v>712</v>
      </c>
      <c r="H187" s="190">
        <v>46</v>
      </c>
      <c r="I187" s="191"/>
      <c r="J187" s="192">
        <f>ROUND(I187*H187,2)</f>
        <v>0</v>
      </c>
      <c r="K187" s="193"/>
      <c r="L187" s="35"/>
      <c r="M187" s="194" t="s">
        <v>1</v>
      </c>
      <c r="N187" s="195" t="s">
        <v>40</v>
      </c>
      <c r="O187" s="78"/>
      <c r="P187" s="196">
        <f>O187*H187</f>
        <v>0</v>
      </c>
      <c r="Q187" s="196">
        <v>0</v>
      </c>
      <c r="R187" s="196">
        <f>Q187*H187</f>
        <v>0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713</v>
      </c>
      <c r="AT187" s="198" t="s">
        <v>138</v>
      </c>
      <c r="AU187" s="198" t="s">
        <v>80</v>
      </c>
      <c r="AY187" s="15" t="s">
        <v>136</v>
      </c>
      <c r="BE187" s="199">
        <f>IF(N187="základná",J187,0)</f>
        <v>0</v>
      </c>
      <c r="BF187" s="199">
        <f>IF(N187="znížená",J187,0)</f>
        <v>0</v>
      </c>
      <c r="BG187" s="199">
        <f>IF(N187="zákl. prenesená",J187,0)</f>
        <v>0</v>
      </c>
      <c r="BH187" s="199">
        <f>IF(N187="zníž. prenesená",J187,0)</f>
        <v>0</v>
      </c>
      <c r="BI187" s="199">
        <f>IF(N187="nulová",J187,0)</f>
        <v>0</v>
      </c>
      <c r="BJ187" s="15" t="s">
        <v>84</v>
      </c>
      <c r="BK187" s="199">
        <f>ROUND(I187*H187,2)</f>
        <v>0</v>
      </c>
      <c r="BL187" s="15" t="s">
        <v>713</v>
      </c>
      <c r="BM187" s="198" t="s">
        <v>1097</v>
      </c>
    </row>
    <row r="188" s="2" customFormat="1" ht="49.92" customHeight="1">
      <c r="A188" s="34"/>
      <c r="B188" s="35"/>
      <c r="C188" s="34"/>
      <c r="D188" s="34"/>
      <c r="E188" s="175" t="s">
        <v>310</v>
      </c>
      <c r="F188" s="175" t="s">
        <v>311</v>
      </c>
      <c r="G188" s="34"/>
      <c r="H188" s="34"/>
      <c r="I188" s="34"/>
      <c r="J188" s="161">
        <f>BK188</f>
        <v>0</v>
      </c>
      <c r="K188" s="34"/>
      <c r="L188" s="35"/>
      <c r="M188" s="211"/>
      <c r="N188" s="212"/>
      <c r="O188" s="78"/>
      <c r="P188" s="78"/>
      <c r="Q188" s="78"/>
      <c r="R188" s="78"/>
      <c r="S188" s="78"/>
      <c r="T188" s="79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5" t="s">
        <v>73</v>
      </c>
      <c r="AU188" s="15" t="s">
        <v>7</v>
      </c>
      <c r="AY188" s="15" t="s">
        <v>312</v>
      </c>
      <c r="BK188" s="199">
        <f>SUM(BK189:BK191)</f>
        <v>0</v>
      </c>
    </row>
    <row r="189" s="2" customFormat="1" ht="16.32" customHeight="1">
      <c r="A189" s="34"/>
      <c r="B189" s="35"/>
      <c r="C189" s="213" t="s">
        <v>1</v>
      </c>
      <c r="D189" s="213" t="s">
        <v>138</v>
      </c>
      <c r="E189" s="214" t="s">
        <v>1</v>
      </c>
      <c r="F189" s="215" t="s">
        <v>1</v>
      </c>
      <c r="G189" s="216" t="s">
        <v>1</v>
      </c>
      <c r="H189" s="217"/>
      <c r="I189" s="218"/>
      <c r="J189" s="219">
        <f>BK189</f>
        <v>0</v>
      </c>
      <c r="K189" s="220"/>
      <c r="L189" s="35"/>
      <c r="M189" s="221" t="s">
        <v>1</v>
      </c>
      <c r="N189" s="222" t="s">
        <v>40</v>
      </c>
      <c r="O189" s="78"/>
      <c r="P189" s="78"/>
      <c r="Q189" s="78"/>
      <c r="R189" s="78"/>
      <c r="S189" s="78"/>
      <c r="T189" s="79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5" t="s">
        <v>312</v>
      </c>
      <c r="AU189" s="15" t="s">
        <v>80</v>
      </c>
      <c r="AY189" s="15" t="s">
        <v>312</v>
      </c>
      <c r="BE189" s="199">
        <f>IF(N189="základná",J189,0)</f>
        <v>0</v>
      </c>
      <c r="BF189" s="199">
        <f>IF(N189="znížená",J189,0)</f>
        <v>0</v>
      </c>
      <c r="BG189" s="199">
        <f>IF(N189="zákl. prenesená",J189,0)</f>
        <v>0</v>
      </c>
      <c r="BH189" s="199">
        <f>IF(N189="zníž. prenesená",J189,0)</f>
        <v>0</v>
      </c>
      <c r="BI189" s="199">
        <f>IF(N189="nulová",J189,0)</f>
        <v>0</v>
      </c>
      <c r="BJ189" s="15" t="s">
        <v>84</v>
      </c>
      <c r="BK189" s="199">
        <f>I189*H189</f>
        <v>0</v>
      </c>
    </row>
    <row r="190" s="2" customFormat="1" ht="16.32" customHeight="1">
      <c r="A190" s="34"/>
      <c r="B190" s="35"/>
      <c r="C190" s="213" t="s">
        <v>1</v>
      </c>
      <c r="D190" s="213" t="s">
        <v>138</v>
      </c>
      <c r="E190" s="214" t="s">
        <v>1</v>
      </c>
      <c r="F190" s="215" t="s">
        <v>1</v>
      </c>
      <c r="G190" s="216" t="s">
        <v>1</v>
      </c>
      <c r="H190" s="217"/>
      <c r="I190" s="218"/>
      <c r="J190" s="219">
        <f>BK190</f>
        <v>0</v>
      </c>
      <c r="K190" s="220"/>
      <c r="L190" s="35"/>
      <c r="M190" s="221" t="s">
        <v>1</v>
      </c>
      <c r="N190" s="222" t="s">
        <v>40</v>
      </c>
      <c r="O190" s="78"/>
      <c r="P190" s="78"/>
      <c r="Q190" s="78"/>
      <c r="R190" s="78"/>
      <c r="S190" s="78"/>
      <c r="T190" s="79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5" t="s">
        <v>312</v>
      </c>
      <c r="AU190" s="15" t="s">
        <v>80</v>
      </c>
      <c r="AY190" s="15" t="s">
        <v>312</v>
      </c>
      <c r="BE190" s="199">
        <f>IF(N190="základná",J190,0)</f>
        <v>0</v>
      </c>
      <c r="BF190" s="199">
        <f>IF(N190="znížená",J190,0)</f>
        <v>0</v>
      </c>
      <c r="BG190" s="199">
        <f>IF(N190="zákl. prenesená",J190,0)</f>
        <v>0</v>
      </c>
      <c r="BH190" s="199">
        <f>IF(N190="zníž. prenesená",J190,0)</f>
        <v>0</v>
      </c>
      <c r="BI190" s="199">
        <f>IF(N190="nulová",J190,0)</f>
        <v>0</v>
      </c>
      <c r="BJ190" s="15" t="s">
        <v>84</v>
      </c>
      <c r="BK190" s="199">
        <f>I190*H190</f>
        <v>0</v>
      </c>
    </row>
    <row r="191" s="2" customFormat="1" ht="16.32" customHeight="1">
      <c r="A191" s="34"/>
      <c r="B191" s="35"/>
      <c r="C191" s="213" t="s">
        <v>1</v>
      </c>
      <c r="D191" s="213" t="s">
        <v>138</v>
      </c>
      <c r="E191" s="214" t="s">
        <v>1</v>
      </c>
      <c r="F191" s="215" t="s">
        <v>1</v>
      </c>
      <c r="G191" s="216" t="s">
        <v>1</v>
      </c>
      <c r="H191" s="217"/>
      <c r="I191" s="218"/>
      <c r="J191" s="219">
        <f>BK191</f>
        <v>0</v>
      </c>
      <c r="K191" s="220"/>
      <c r="L191" s="35"/>
      <c r="M191" s="221" t="s">
        <v>1</v>
      </c>
      <c r="N191" s="222" t="s">
        <v>40</v>
      </c>
      <c r="O191" s="223"/>
      <c r="P191" s="223"/>
      <c r="Q191" s="223"/>
      <c r="R191" s="223"/>
      <c r="S191" s="223"/>
      <c r="T191" s="22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5" t="s">
        <v>312</v>
      </c>
      <c r="AU191" s="15" t="s">
        <v>80</v>
      </c>
      <c r="AY191" s="15" t="s">
        <v>312</v>
      </c>
      <c r="BE191" s="199">
        <f>IF(N191="základná",J191,0)</f>
        <v>0</v>
      </c>
      <c r="BF191" s="199">
        <f>IF(N191="znížená",J191,0)</f>
        <v>0</v>
      </c>
      <c r="BG191" s="199">
        <f>IF(N191="zákl. prenesená",J191,0)</f>
        <v>0</v>
      </c>
      <c r="BH191" s="199">
        <f>IF(N191="zníž. prenesená",J191,0)</f>
        <v>0</v>
      </c>
      <c r="BI191" s="199">
        <f>IF(N191="nulová",J191,0)</f>
        <v>0</v>
      </c>
      <c r="BJ191" s="15" t="s">
        <v>84</v>
      </c>
      <c r="BK191" s="199">
        <f>I191*H191</f>
        <v>0</v>
      </c>
    </row>
    <row r="192" s="2" customFormat="1" ht="6.96" customHeight="1">
      <c r="A192" s="34"/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35"/>
      <c r="M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</row>
  </sheetData>
  <autoFilter ref="C125:K19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dataValidations count="2">
    <dataValidation type="list" allowBlank="1" showInputMessage="1" showErrorMessage="1" error="Povolené sú hodnoty K, M." sqref="D189:D192">
      <formula1>"K, M"</formula1>
    </dataValidation>
    <dataValidation type="list" allowBlank="1" showInputMessage="1" showErrorMessage="1" error="Povolené sú hodnoty základná, znížená, nulová." sqref="N189:N192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100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104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30" t="str">
        <f>'Rekapitulácia stavby'!K6</f>
        <v>Modernizácia ustajnenia HD</v>
      </c>
      <c r="F7" s="28"/>
      <c r="G7" s="28"/>
      <c r="H7" s="28"/>
      <c r="L7" s="18"/>
    </row>
    <row r="8" hidden="1" s="1" customFormat="1" ht="12" customHeight="1">
      <c r="B8" s="18"/>
      <c r="D8" s="28" t="s">
        <v>105</v>
      </c>
      <c r="L8" s="18"/>
    </row>
    <row r="9" hidden="1" s="2" customFormat="1" ht="16.5" customHeight="1">
      <c r="A9" s="34"/>
      <c r="B9" s="35"/>
      <c r="C9" s="34"/>
      <c r="D9" s="34"/>
      <c r="E9" s="130" t="s">
        <v>327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313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1098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28. 12. 2023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ROUND(J125,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ROUND((ROUND((SUM(BE125:BE173)),  2) + SUM(BE175:BE177)), 2)</f>
        <v>0</v>
      </c>
      <c r="G35" s="137"/>
      <c r="H35" s="137"/>
      <c r="I35" s="138">
        <v>0</v>
      </c>
      <c r="J35" s="136">
        <f>ROUND((ROUND(((SUM(BE125:BE173))*I35),  2) + (SUM(BE175:BE177)*I35)),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40</v>
      </c>
      <c r="F36" s="136">
        <f>ROUND((ROUND((SUM(BF125:BF173)),  2) + SUM(BF175:BF177)), 2)</f>
        <v>0</v>
      </c>
      <c r="G36" s="137"/>
      <c r="H36" s="137"/>
      <c r="I36" s="138">
        <v>0</v>
      </c>
      <c r="J36" s="136">
        <f>ROUND((ROUND(((SUM(BF125:BF173))*I36),  2) + (SUM(BF175:BF177)*I36)),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ROUND((ROUND((SUM(BG125:BG173)),  2) + SUM(BG175:BG177)), 2)</f>
        <v>0</v>
      </c>
      <c r="G37" s="34"/>
      <c r="H37" s="34"/>
      <c r="I37" s="140">
        <v>0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ROUND((ROUND((SUM(BH125:BH173)),  2) + SUM(BH175:BH177)), 2)</f>
        <v>0</v>
      </c>
      <c r="G38" s="34"/>
      <c r="H38" s="34"/>
      <c r="I38" s="140">
        <v>0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ROUND((ROUND((SUM(BI125:BI173)),  2) + SUM(BI175:BI177)),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30" t="str">
        <f>E7</f>
        <v>Modernizácia ustajnenia HD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105</v>
      </c>
      <c r="L86" s="18"/>
    </row>
    <row r="87" hidden="1" s="2" customFormat="1" ht="16.5" customHeight="1">
      <c r="A87" s="34"/>
      <c r="B87" s="35"/>
      <c r="C87" s="34"/>
      <c r="D87" s="34"/>
      <c r="E87" s="130" t="s">
        <v>327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313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SO01.21 - Bleskozvod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Vysoká nad Kysucou</v>
      </c>
      <c r="G91" s="34"/>
      <c r="H91" s="34"/>
      <c r="I91" s="28" t="s">
        <v>21</v>
      </c>
      <c r="J91" s="70" t="str">
        <f>IF(J14="","",J14)</f>
        <v>28. 12. 2023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HANNIBAL, s.r.o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108</v>
      </c>
      <c r="D96" s="141"/>
      <c r="E96" s="141"/>
      <c r="F96" s="141"/>
      <c r="G96" s="141"/>
      <c r="H96" s="141"/>
      <c r="I96" s="141"/>
      <c r="J96" s="150" t="s">
        <v>109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110</v>
      </c>
      <c r="D98" s="34"/>
      <c r="E98" s="34"/>
      <c r="F98" s="34"/>
      <c r="G98" s="34"/>
      <c r="H98" s="34"/>
      <c r="I98" s="34"/>
      <c r="J98" s="97">
        <f>J125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111</v>
      </c>
    </row>
    <row r="99" hidden="1" s="9" customFormat="1" ht="24.96" customHeight="1">
      <c r="A99" s="9"/>
      <c r="B99" s="152"/>
      <c r="C99" s="9"/>
      <c r="D99" s="153" t="s">
        <v>336</v>
      </c>
      <c r="E99" s="154"/>
      <c r="F99" s="154"/>
      <c r="G99" s="154"/>
      <c r="H99" s="154"/>
      <c r="I99" s="154"/>
      <c r="J99" s="155">
        <f>J126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926</v>
      </c>
      <c r="E100" s="158"/>
      <c r="F100" s="158"/>
      <c r="G100" s="158"/>
      <c r="H100" s="158"/>
      <c r="I100" s="158"/>
      <c r="J100" s="159">
        <f>J127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6"/>
      <c r="C101" s="10"/>
      <c r="D101" s="157" t="s">
        <v>1099</v>
      </c>
      <c r="E101" s="158"/>
      <c r="F101" s="158"/>
      <c r="G101" s="158"/>
      <c r="H101" s="158"/>
      <c r="I101" s="158"/>
      <c r="J101" s="159">
        <f>J169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52"/>
      <c r="C102" s="9"/>
      <c r="D102" s="153" t="s">
        <v>338</v>
      </c>
      <c r="E102" s="154"/>
      <c r="F102" s="154"/>
      <c r="G102" s="154"/>
      <c r="H102" s="154"/>
      <c r="I102" s="154"/>
      <c r="J102" s="155">
        <f>J172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1.84" customHeight="1">
      <c r="A103" s="9"/>
      <c r="B103" s="152"/>
      <c r="C103" s="9"/>
      <c r="D103" s="160" t="s">
        <v>121</v>
      </c>
      <c r="E103" s="9"/>
      <c r="F103" s="9"/>
      <c r="G103" s="9"/>
      <c r="H103" s="9"/>
      <c r="I103" s="9"/>
      <c r="J103" s="161">
        <f>J174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4"/>
      <c r="B104" s="35"/>
      <c r="C104" s="34"/>
      <c r="D104" s="34"/>
      <c r="E104" s="34"/>
      <c r="F104" s="34"/>
      <c r="G104" s="34"/>
      <c r="H104" s="34"/>
      <c r="I104" s="34"/>
      <c r="J104" s="34"/>
      <c r="K104" s="34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 s="2" customFormat="1" ht="6.96" customHeight="1">
      <c r="A105" s="34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/>
    <row r="107" hidden="1"/>
    <row r="108" hidden="1"/>
    <row r="109" s="2" customFormat="1" ht="6.96" customHeight="1">
      <c r="A109" s="34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24.96" customHeight="1">
      <c r="A110" s="34"/>
      <c r="B110" s="35"/>
      <c r="C110" s="19" t="s">
        <v>122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15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4"/>
      <c r="D113" s="34"/>
      <c r="E113" s="130" t="str">
        <f>E7</f>
        <v>Modernizácia ustajnenia HD</v>
      </c>
      <c r="F113" s="28"/>
      <c r="G113" s="28"/>
      <c r="H113" s="28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1" customFormat="1" ht="12" customHeight="1">
      <c r="B114" s="18"/>
      <c r="C114" s="28" t="s">
        <v>105</v>
      </c>
      <c r="L114" s="18"/>
    </row>
    <row r="115" s="2" customFormat="1" ht="16.5" customHeight="1">
      <c r="A115" s="34"/>
      <c r="B115" s="35"/>
      <c r="C115" s="34"/>
      <c r="D115" s="34"/>
      <c r="E115" s="130" t="s">
        <v>327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313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E11</f>
        <v>SO01.21 - Bleskozvod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F14</f>
        <v>Vysoká nad Kysucou</v>
      </c>
      <c r="G119" s="34"/>
      <c r="H119" s="34"/>
      <c r="I119" s="28" t="s">
        <v>21</v>
      </c>
      <c r="J119" s="70" t="str">
        <f>IF(J14="","",J14)</f>
        <v>28. 12. 2023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E17</f>
        <v>HANNIBAL, s.r.o</v>
      </c>
      <c r="G121" s="34"/>
      <c r="H121" s="34"/>
      <c r="I121" s="28" t="s">
        <v>29</v>
      </c>
      <c r="J121" s="32" t="str">
        <f>E23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IF(E20="","",E20)</f>
        <v>Vyplň údaj</v>
      </c>
      <c r="G122" s="34"/>
      <c r="H122" s="34"/>
      <c r="I122" s="28" t="s">
        <v>32</v>
      </c>
      <c r="J122" s="32" t="str">
        <f>E26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2"/>
      <c r="B124" s="163"/>
      <c r="C124" s="164" t="s">
        <v>123</v>
      </c>
      <c r="D124" s="165" t="s">
        <v>59</v>
      </c>
      <c r="E124" s="165" t="s">
        <v>55</v>
      </c>
      <c r="F124" s="165" t="s">
        <v>56</v>
      </c>
      <c r="G124" s="165" t="s">
        <v>124</v>
      </c>
      <c r="H124" s="165" t="s">
        <v>125</v>
      </c>
      <c r="I124" s="165" t="s">
        <v>126</v>
      </c>
      <c r="J124" s="166" t="s">
        <v>109</v>
      </c>
      <c r="K124" s="167" t="s">
        <v>127</v>
      </c>
      <c r="L124" s="168"/>
      <c r="M124" s="87" t="s">
        <v>1</v>
      </c>
      <c r="N124" s="88" t="s">
        <v>38</v>
      </c>
      <c r="O124" s="88" t="s">
        <v>128</v>
      </c>
      <c r="P124" s="88" t="s">
        <v>129</v>
      </c>
      <c r="Q124" s="88" t="s">
        <v>130</v>
      </c>
      <c r="R124" s="88" t="s">
        <v>131</v>
      </c>
      <c r="S124" s="88" t="s">
        <v>132</v>
      </c>
      <c r="T124" s="89" t="s">
        <v>133</v>
      </c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  <c r="AE124" s="162"/>
    </row>
    <row r="125" s="2" customFormat="1" ht="22.8" customHeight="1">
      <c r="A125" s="34"/>
      <c r="B125" s="35"/>
      <c r="C125" s="94" t="s">
        <v>110</v>
      </c>
      <c r="D125" s="34"/>
      <c r="E125" s="34"/>
      <c r="F125" s="34"/>
      <c r="G125" s="34"/>
      <c r="H125" s="34"/>
      <c r="I125" s="34"/>
      <c r="J125" s="169">
        <f>BK125</f>
        <v>0</v>
      </c>
      <c r="K125" s="34"/>
      <c r="L125" s="35"/>
      <c r="M125" s="90"/>
      <c r="N125" s="74"/>
      <c r="O125" s="91"/>
      <c r="P125" s="170">
        <f>P126+P172+P174</f>
        <v>0</v>
      </c>
      <c r="Q125" s="91"/>
      <c r="R125" s="170">
        <f>R126+R172+R174</f>
        <v>0.76832</v>
      </c>
      <c r="S125" s="91"/>
      <c r="T125" s="171">
        <f>T126+T172+T174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73</v>
      </c>
      <c r="AU125" s="15" t="s">
        <v>111</v>
      </c>
      <c r="BK125" s="172">
        <f>BK126+BK172+BK174</f>
        <v>0</v>
      </c>
    </row>
    <row r="126" s="12" customFormat="1" ht="25.92" customHeight="1">
      <c r="A126" s="12"/>
      <c r="B126" s="173"/>
      <c r="C126" s="12"/>
      <c r="D126" s="174" t="s">
        <v>73</v>
      </c>
      <c r="E126" s="175" t="s">
        <v>155</v>
      </c>
      <c r="F126" s="175" t="s">
        <v>700</v>
      </c>
      <c r="G126" s="12"/>
      <c r="H126" s="12"/>
      <c r="I126" s="176"/>
      <c r="J126" s="161">
        <f>BK126</f>
        <v>0</v>
      </c>
      <c r="K126" s="12"/>
      <c r="L126" s="173"/>
      <c r="M126" s="177"/>
      <c r="N126" s="178"/>
      <c r="O126" s="178"/>
      <c r="P126" s="179">
        <f>P127+P169</f>
        <v>0</v>
      </c>
      <c r="Q126" s="178"/>
      <c r="R126" s="179">
        <f>R127+R169</f>
        <v>0.76832</v>
      </c>
      <c r="S126" s="178"/>
      <c r="T126" s="180">
        <f>T127+T169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4" t="s">
        <v>147</v>
      </c>
      <c r="AT126" s="181" t="s">
        <v>73</v>
      </c>
      <c r="AU126" s="181" t="s">
        <v>7</v>
      </c>
      <c r="AY126" s="174" t="s">
        <v>136</v>
      </c>
      <c r="BK126" s="182">
        <f>BK127+BK169</f>
        <v>0</v>
      </c>
    </row>
    <row r="127" s="12" customFormat="1" ht="22.8" customHeight="1">
      <c r="A127" s="12"/>
      <c r="B127" s="173"/>
      <c r="C127" s="12"/>
      <c r="D127" s="174" t="s">
        <v>73</v>
      </c>
      <c r="E127" s="183" t="s">
        <v>964</v>
      </c>
      <c r="F127" s="183" t="s">
        <v>965</v>
      </c>
      <c r="G127" s="12"/>
      <c r="H127" s="12"/>
      <c r="I127" s="176"/>
      <c r="J127" s="184">
        <f>BK127</f>
        <v>0</v>
      </c>
      <c r="K127" s="12"/>
      <c r="L127" s="173"/>
      <c r="M127" s="177"/>
      <c r="N127" s="178"/>
      <c r="O127" s="178"/>
      <c r="P127" s="179">
        <f>SUM(P128:P168)</f>
        <v>0</v>
      </c>
      <c r="Q127" s="178"/>
      <c r="R127" s="179">
        <f>SUM(R128:R168)</f>
        <v>0.76832</v>
      </c>
      <c r="S127" s="178"/>
      <c r="T127" s="180">
        <f>SUM(T128:T168)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4" t="s">
        <v>147</v>
      </c>
      <c r="AT127" s="181" t="s">
        <v>73</v>
      </c>
      <c r="AU127" s="181" t="s">
        <v>80</v>
      </c>
      <c r="AY127" s="174" t="s">
        <v>136</v>
      </c>
      <c r="BK127" s="182">
        <f>SUM(BK128:BK168)</f>
        <v>0</v>
      </c>
    </row>
    <row r="128" s="2" customFormat="1" ht="24.15" customHeight="1">
      <c r="A128" s="34"/>
      <c r="B128" s="185"/>
      <c r="C128" s="186" t="s">
        <v>80</v>
      </c>
      <c r="D128" s="186" t="s">
        <v>138</v>
      </c>
      <c r="E128" s="187" t="s">
        <v>1012</v>
      </c>
      <c r="F128" s="188" t="s">
        <v>1013</v>
      </c>
      <c r="G128" s="189" t="s">
        <v>256</v>
      </c>
      <c r="H128" s="190">
        <v>391</v>
      </c>
      <c r="I128" s="191"/>
      <c r="J128" s="192">
        <f>ROUND(I128*H128,2)</f>
        <v>0</v>
      </c>
      <c r="K128" s="193"/>
      <c r="L128" s="35"/>
      <c r="M128" s="194" t="s">
        <v>1</v>
      </c>
      <c r="N128" s="195" t="s">
        <v>40</v>
      </c>
      <c r="O128" s="78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550</v>
      </c>
      <c r="AT128" s="198" t="s">
        <v>138</v>
      </c>
      <c r="AU128" s="198" t="s">
        <v>84</v>
      </c>
      <c r="AY128" s="15" t="s">
        <v>136</v>
      </c>
      <c r="BE128" s="199">
        <f>IF(N128="základná",J128,0)</f>
        <v>0</v>
      </c>
      <c r="BF128" s="199">
        <f>IF(N128="znížená",J128,0)</f>
        <v>0</v>
      </c>
      <c r="BG128" s="199">
        <f>IF(N128="zákl. prenesená",J128,0)</f>
        <v>0</v>
      </c>
      <c r="BH128" s="199">
        <f>IF(N128="zníž. prenesená",J128,0)</f>
        <v>0</v>
      </c>
      <c r="BI128" s="199">
        <f>IF(N128="nulová",J128,0)</f>
        <v>0</v>
      </c>
      <c r="BJ128" s="15" t="s">
        <v>84</v>
      </c>
      <c r="BK128" s="199">
        <f>ROUND(I128*H128,2)</f>
        <v>0</v>
      </c>
      <c r="BL128" s="15" t="s">
        <v>550</v>
      </c>
      <c r="BM128" s="198" t="s">
        <v>1100</v>
      </c>
    </row>
    <row r="129" s="2" customFormat="1" ht="16.5" customHeight="1">
      <c r="A129" s="34"/>
      <c r="B129" s="185"/>
      <c r="C129" s="200" t="s">
        <v>84</v>
      </c>
      <c r="D129" s="200" t="s">
        <v>155</v>
      </c>
      <c r="E129" s="201" t="s">
        <v>1015</v>
      </c>
      <c r="F129" s="202" t="s">
        <v>1016</v>
      </c>
      <c r="G129" s="203" t="s">
        <v>593</v>
      </c>
      <c r="H129" s="204">
        <v>156.40000000000001</v>
      </c>
      <c r="I129" s="205"/>
      <c r="J129" s="206">
        <f>ROUND(I129*H129,2)</f>
        <v>0</v>
      </c>
      <c r="K129" s="207"/>
      <c r="L129" s="208"/>
      <c r="M129" s="209" t="s">
        <v>1</v>
      </c>
      <c r="N129" s="210" t="s">
        <v>40</v>
      </c>
      <c r="O129" s="78"/>
      <c r="P129" s="196">
        <f>O129*H129</f>
        <v>0</v>
      </c>
      <c r="Q129" s="196">
        <v>0.001</v>
      </c>
      <c r="R129" s="196">
        <f>Q129*H129</f>
        <v>0.15640000000000001</v>
      </c>
      <c r="S129" s="196">
        <v>0</v>
      </c>
      <c r="T129" s="197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8" t="s">
        <v>968</v>
      </c>
      <c r="AT129" s="198" t="s">
        <v>155</v>
      </c>
      <c r="AU129" s="198" t="s">
        <v>84</v>
      </c>
      <c r="AY129" s="15" t="s">
        <v>136</v>
      </c>
      <c r="BE129" s="199">
        <f>IF(N129="základná",J129,0)</f>
        <v>0</v>
      </c>
      <c r="BF129" s="199">
        <f>IF(N129="znížená",J129,0)</f>
        <v>0</v>
      </c>
      <c r="BG129" s="199">
        <f>IF(N129="zákl. prenesená",J129,0)</f>
        <v>0</v>
      </c>
      <c r="BH129" s="199">
        <f>IF(N129="zníž. prenesená",J129,0)</f>
        <v>0</v>
      </c>
      <c r="BI129" s="199">
        <f>IF(N129="nulová",J129,0)</f>
        <v>0</v>
      </c>
      <c r="BJ129" s="15" t="s">
        <v>84</v>
      </c>
      <c r="BK129" s="199">
        <f>ROUND(I129*H129,2)</f>
        <v>0</v>
      </c>
      <c r="BL129" s="15" t="s">
        <v>968</v>
      </c>
      <c r="BM129" s="198" t="s">
        <v>1101</v>
      </c>
    </row>
    <row r="130" s="2" customFormat="1" ht="24.15" customHeight="1">
      <c r="A130" s="34"/>
      <c r="B130" s="185"/>
      <c r="C130" s="186" t="s">
        <v>147</v>
      </c>
      <c r="D130" s="186" t="s">
        <v>138</v>
      </c>
      <c r="E130" s="187" t="s">
        <v>1102</v>
      </c>
      <c r="F130" s="188" t="s">
        <v>1103</v>
      </c>
      <c r="G130" s="189" t="s">
        <v>256</v>
      </c>
      <c r="H130" s="190">
        <v>220</v>
      </c>
      <c r="I130" s="191"/>
      <c r="J130" s="192">
        <f>ROUND(I130*H130,2)</f>
        <v>0</v>
      </c>
      <c r="K130" s="193"/>
      <c r="L130" s="35"/>
      <c r="M130" s="194" t="s">
        <v>1</v>
      </c>
      <c r="N130" s="195" t="s">
        <v>40</v>
      </c>
      <c r="O130" s="7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550</v>
      </c>
      <c r="AT130" s="198" t="s">
        <v>138</v>
      </c>
      <c r="AU130" s="198" t="s">
        <v>84</v>
      </c>
      <c r="AY130" s="15" t="s">
        <v>136</v>
      </c>
      <c r="BE130" s="199">
        <f>IF(N130="základná",J130,0)</f>
        <v>0</v>
      </c>
      <c r="BF130" s="199">
        <f>IF(N130="znížená",J130,0)</f>
        <v>0</v>
      </c>
      <c r="BG130" s="199">
        <f>IF(N130="zákl. prenesená",J130,0)</f>
        <v>0</v>
      </c>
      <c r="BH130" s="199">
        <f>IF(N130="zníž. prenesená",J130,0)</f>
        <v>0</v>
      </c>
      <c r="BI130" s="199">
        <f>IF(N130="nulová",J130,0)</f>
        <v>0</v>
      </c>
      <c r="BJ130" s="15" t="s">
        <v>84</v>
      </c>
      <c r="BK130" s="199">
        <f>ROUND(I130*H130,2)</f>
        <v>0</v>
      </c>
      <c r="BL130" s="15" t="s">
        <v>550</v>
      </c>
      <c r="BM130" s="198" t="s">
        <v>1104</v>
      </c>
    </row>
    <row r="131" s="2" customFormat="1" ht="16.5" customHeight="1">
      <c r="A131" s="34"/>
      <c r="B131" s="185"/>
      <c r="C131" s="200" t="s">
        <v>142</v>
      </c>
      <c r="D131" s="200" t="s">
        <v>155</v>
      </c>
      <c r="E131" s="201" t="s">
        <v>1105</v>
      </c>
      <c r="F131" s="202" t="s">
        <v>1106</v>
      </c>
      <c r="G131" s="203" t="s">
        <v>593</v>
      </c>
      <c r="H131" s="204">
        <v>220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40</v>
      </c>
      <c r="O131" s="78"/>
      <c r="P131" s="196">
        <f>O131*H131</f>
        <v>0</v>
      </c>
      <c r="Q131" s="196">
        <v>0.001</v>
      </c>
      <c r="R131" s="196">
        <f>Q131*H131</f>
        <v>0.22</v>
      </c>
      <c r="S131" s="196">
        <v>0</v>
      </c>
      <c r="T131" s="197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968</v>
      </c>
      <c r="AT131" s="198" t="s">
        <v>155</v>
      </c>
      <c r="AU131" s="198" t="s">
        <v>84</v>
      </c>
      <c r="AY131" s="15" t="s">
        <v>136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84</v>
      </c>
      <c r="BK131" s="199">
        <f>ROUND(I131*H131,2)</f>
        <v>0</v>
      </c>
      <c r="BL131" s="15" t="s">
        <v>968</v>
      </c>
      <c r="BM131" s="198" t="s">
        <v>1107</v>
      </c>
    </row>
    <row r="132" s="2" customFormat="1" ht="16.5" customHeight="1">
      <c r="A132" s="34"/>
      <c r="B132" s="185"/>
      <c r="C132" s="186" t="s">
        <v>154</v>
      </c>
      <c r="D132" s="186" t="s">
        <v>138</v>
      </c>
      <c r="E132" s="187" t="s">
        <v>1027</v>
      </c>
      <c r="F132" s="188" t="s">
        <v>1028</v>
      </c>
      <c r="G132" s="189" t="s">
        <v>409</v>
      </c>
      <c r="H132" s="190">
        <v>16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40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550</v>
      </c>
      <c r="AT132" s="198" t="s">
        <v>138</v>
      </c>
      <c r="AU132" s="198" t="s">
        <v>84</v>
      </c>
      <c r="AY132" s="15" t="s">
        <v>136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84</v>
      </c>
      <c r="BK132" s="199">
        <f>ROUND(I132*H132,2)</f>
        <v>0</v>
      </c>
      <c r="BL132" s="15" t="s">
        <v>550</v>
      </c>
      <c r="BM132" s="198" t="s">
        <v>1108</v>
      </c>
    </row>
    <row r="133" s="2" customFormat="1" ht="16.5" customHeight="1">
      <c r="A133" s="34"/>
      <c r="B133" s="185"/>
      <c r="C133" s="200" t="s">
        <v>162</v>
      </c>
      <c r="D133" s="200" t="s">
        <v>155</v>
      </c>
      <c r="E133" s="201" t="s">
        <v>1030</v>
      </c>
      <c r="F133" s="202" t="s">
        <v>1031</v>
      </c>
      <c r="G133" s="203" t="s">
        <v>409</v>
      </c>
      <c r="H133" s="204">
        <v>16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40</v>
      </c>
      <c r="O133" s="78"/>
      <c r="P133" s="196">
        <f>O133*H133</f>
        <v>0</v>
      </c>
      <c r="Q133" s="196">
        <v>3.0000000000000001E-05</v>
      </c>
      <c r="R133" s="196">
        <f>Q133*H133</f>
        <v>0.00048000000000000001</v>
      </c>
      <c r="S133" s="196">
        <v>0</v>
      </c>
      <c r="T133" s="197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968</v>
      </c>
      <c r="AT133" s="198" t="s">
        <v>155</v>
      </c>
      <c r="AU133" s="198" t="s">
        <v>84</v>
      </c>
      <c r="AY133" s="15" t="s">
        <v>136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84</v>
      </c>
      <c r="BK133" s="199">
        <f>ROUND(I133*H133,2)</f>
        <v>0</v>
      </c>
      <c r="BL133" s="15" t="s">
        <v>968</v>
      </c>
      <c r="BM133" s="198" t="s">
        <v>1109</v>
      </c>
    </row>
    <row r="134" s="2" customFormat="1" ht="16.5" customHeight="1">
      <c r="A134" s="34"/>
      <c r="B134" s="185"/>
      <c r="C134" s="186" t="s">
        <v>166</v>
      </c>
      <c r="D134" s="186" t="s">
        <v>138</v>
      </c>
      <c r="E134" s="187" t="s">
        <v>1110</v>
      </c>
      <c r="F134" s="188" t="s">
        <v>1111</v>
      </c>
      <c r="G134" s="189" t="s">
        <v>409</v>
      </c>
      <c r="H134" s="190">
        <v>135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40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550</v>
      </c>
      <c r="AT134" s="198" t="s">
        <v>138</v>
      </c>
      <c r="AU134" s="198" t="s">
        <v>84</v>
      </c>
      <c r="AY134" s="15" t="s">
        <v>136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84</v>
      </c>
      <c r="BK134" s="199">
        <f>ROUND(I134*H134,2)</f>
        <v>0</v>
      </c>
      <c r="BL134" s="15" t="s">
        <v>550</v>
      </c>
      <c r="BM134" s="198" t="s">
        <v>1112</v>
      </c>
    </row>
    <row r="135" s="2" customFormat="1" ht="24.15" customHeight="1">
      <c r="A135" s="34"/>
      <c r="B135" s="185"/>
      <c r="C135" s="200" t="s">
        <v>159</v>
      </c>
      <c r="D135" s="200" t="s">
        <v>155</v>
      </c>
      <c r="E135" s="201" t="s">
        <v>1113</v>
      </c>
      <c r="F135" s="202" t="s">
        <v>1114</v>
      </c>
      <c r="G135" s="203" t="s">
        <v>409</v>
      </c>
      <c r="H135" s="204">
        <v>135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40</v>
      </c>
      <c r="O135" s="78"/>
      <c r="P135" s="196">
        <f>O135*H135</f>
        <v>0</v>
      </c>
      <c r="Q135" s="196">
        <v>0.00106</v>
      </c>
      <c r="R135" s="196">
        <f>Q135*H135</f>
        <v>0.14310000000000001</v>
      </c>
      <c r="S135" s="196">
        <v>0</v>
      </c>
      <c r="T135" s="197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968</v>
      </c>
      <c r="AT135" s="198" t="s">
        <v>155</v>
      </c>
      <c r="AU135" s="198" t="s">
        <v>84</v>
      </c>
      <c r="AY135" s="15" t="s">
        <v>136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84</v>
      </c>
      <c r="BK135" s="199">
        <f>ROUND(I135*H135,2)</f>
        <v>0</v>
      </c>
      <c r="BL135" s="15" t="s">
        <v>968</v>
      </c>
      <c r="BM135" s="198" t="s">
        <v>1115</v>
      </c>
    </row>
    <row r="136" s="2" customFormat="1" ht="24.15" customHeight="1">
      <c r="A136" s="34"/>
      <c r="B136" s="185"/>
      <c r="C136" s="200" t="s">
        <v>173</v>
      </c>
      <c r="D136" s="200" t="s">
        <v>155</v>
      </c>
      <c r="E136" s="201" t="s">
        <v>1116</v>
      </c>
      <c r="F136" s="202" t="s">
        <v>1117</v>
      </c>
      <c r="G136" s="203" t="s">
        <v>409</v>
      </c>
      <c r="H136" s="204">
        <v>135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40</v>
      </c>
      <c r="O136" s="78"/>
      <c r="P136" s="196">
        <f>O136*H136</f>
        <v>0</v>
      </c>
      <c r="Q136" s="196">
        <v>0.00010000000000000001</v>
      </c>
      <c r="R136" s="196">
        <f>Q136*H136</f>
        <v>0.0135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968</v>
      </c>
      <c r="AT136" s="198" t="s">
        <v>155</v>
      </c>
      <c r="AU136" s="198" t="s">
        <v>84</v>
      </c>
      <c r="AY136" s="15" t="s">
        <v>136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84</v>
      </c>
      <c r="BK136" s="199">
        <f>ROUND(I136*H136,2)</f>
        <v>0</v>
      </c>
      <c r="BL136" s="15" t="s">
        <v>968</v>
      </c>
      <c r="BM136" s="198" t="s">
        <v>1118</v>
      </c>
    </row>
    <row r="137" s="2" customFormat="1" ht="21.75" customHeight="1">
      <c r="A137" s="34"/>
      <c r="B137" s="185"/>
      <c r="C137" s="186" t="s">
        <v>177</v>
      </c>
      <c r="D137" s="186" t="s">
        <v>138</v>
      </c>
      <c r="E137" s="187" t="s">
        <v>1119</v>
      </c>
      <c r="F137" s="188" t="s">
        <v>1120</v>
      </c>
      <c r="G137" s="189" t="s">
        <v>409</v>
      </c>
      <c r="H137" s="190">
        <v>16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40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550</v>
      </c>
      <c r="AT137" s="198" t="s">
        <v>138</v>
      </c>
      <c r="AU137" s="198" t="s">
        <v>84</v>
      </c>
      <c r="AY137" s="15" t="s">
        <v>136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84</v>
      </c>
      <c r="BK137" s="199">
        <f>ROUND(I137*H137,2)</f>
        <v>0</v>
      </c>
      <c r="BL137" s="15" t="s">
        <v>550</v>
      </c>
      <c r="BM137" s="198" t="s">
        <v>1121</v>
      </c>
    </row>
    <row r="138" s="2" customFormat="1" ht="24.15" customHeight="1">
      <c r="A138" s="34"/>
      <c r="B138" s="185"/>
      <c r="C138" s="200" t="s">
        <v>182</v>
      </c>
      <c r="D138" s="200" t="s">
        <v>155</v>
      </c>
      <c r="E138" s="201" t="s">
        <v>1122</v>
      </c>
      <c r="F138" s="202" t="s">
        <v>1123</v>
      </c>
      <c r="G138" s="203" t="s">
        <v>409</v>
      </c>
      <c r="H138" s="204">
        <v>16</v>
      </c>
      <c r="I138" s="205"/>
      <c r="J138" s="206">
        <f>ROUND(I138*H138,2)</f>
        <v>0</v>
      </c>
      <c r="K138" s="207"/>
      <c r="L138" s="208"/>
      <c r="M138" s="209" t="s">
        <v>1</v>
      </c>
      <c r="N138" s="210" t="s">
        <v>40</v>
      </c>
      <c r="O138" s="78"/>
      <c r="P138" s="196">
        <f>O138*H138</f>
        <v>0</v>
      </c>
      <c r="Q138" s="196">
        <v>0.00033</v>
      </c>
      <c r="R138" s="196">
        <f>Q138*H138</f>
        <v>0.00528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968</v>
      </c>
      <c r="AT138" s="198" t="s">
        <v>155</v>
      </c>
      <c r="AU138" s="198" t="s">
        <v>84</v>
      </c>
      <c r="AY138" s="15" t="s">
        <v>136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84</v>
      </c>
      <c r="BK138" s="199">
        <f>ROUND(I138*H138,2)</f>
        <v>0</v>
      </c>
      <c r="BL138" s="15" t="s">
        <v>968</v>
      </c>
      <c r="BM138" s="198" t="s">
        <v>1124</v>
      </c>
    </row>
    <row r="139" s="2" customFormat="1" ht="24.15" customHeight="1">
      <c r="A139" s="34"/>
      <c r="B139" s="185"/>
      <c r="C139" s="186" t="s">
        <v>186</v>
      </c>
      <c r="D139" s="186" t="s">
        <v>138</v>
      </c>
      <c r="E139" s="187" t="s">
        <v>1125</v>
      </c>
      <c r="F139" s="188" t="s">
        <v>1126</v>
      </c>
      <c r="G139" s="189" t="s">
        <v>409</v>
      </c>
      <c r="H139" s="190">
        <v>36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40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550</v>
      </c>
      <c r="AT139" s="198" t="s">
        <v>138</v>
      </c>
      <c r="AU139" s="198" t="s">
        <v>84</v>
      </c>
      <c r="AY139" s="15" t="s">
        <v>136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84</v>
      </c>
      <c r="BK139" s="199">
        <f>ROUND(I139*H139,2)</f>
        <v>0</v>
      </c>
      <c r="BL139" s="15" t="s">
        <v>550</v>
      </c>
      <c r="BM139" s="198" t="s">
        <v>1127</v>
      </c>
    </row>
    <row r="140" s="2" customFormat="1" ht="16.5" customHeight="1">
      <c r="A140" s="34"/>
      <c r="B140" s="185"/>
      <c r="C140" s="200" t="s">
        <v>190</v>
      </c>
      <c r="D140" s="200" t="s">
        <v>155</v>
      </c>
      <c r="E140" s="201" t="s">
        <v>1128</v>
      </c>
      <c r="F140" s="202" t="s">
        <v>1129</v>
      </c>
      <c r="G140" s="203" t="s">
        <v>409</v>
      </c>
      <c r="H140" s="204">
        <v>36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40</v>
      </c>
      <c r="O140" s="7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968</v>
      </c>
      <c r="AT140" s="198" t="s">
        <v>155</v>
      </c>
      <c r="AU140" s="198" t="s">
        <v>84</v>
      </c>
      <c r="AY140" s="15" t="s">
        <v>136</v>
      </c>
      <c r="BE140" s="199">
        <f>IF(N140="základná",J140,0)</f>
        <v>0</v>
      </c>
      <c r="BF140" s="199">
        <f>IF(N140="znížená",J140,0)</f>
        <v>0</v>
      </c>
      <c r="BG140" s="199">
        <f>IF(N140="zákl. prenesená",J140,0)</f>
        <v>0</v>
      </c>
      <c r="BH140" s="199">
        <f>IF(N140="zníž. prenesená",J140,0)</f>
        <v>0</v>
      </c>
      <c r="BI140" s="199">
        <f>IF(N140="nulová",J140,0)</f>
        <v>0</v>
      </c>
      <c r="BJ140" s="15" t="s">
        <v>84</v>
      </c>
      <c r="BK140" s="199">
        <f>ROUND(I140*H140,2)</f>
        <v>0</v>
      </c>
      <c r="BL140" s="15" t="s">
        <v>968</v>
      </c>
      <c r="BM140" s="198" t="s">
        <v>1130</v>
      </c>
    </row>
    <row r="141" s="2" customFormat="1" ht="21.75" customHeight="1">
      <c r="A141" s="34"/>
      <c r="B141" s="185"/>
      <c r="C141" s="200" t="s">
        <v>194</v>
      </c>
      <c r="D141" s="200" t="s">
        <v>155</v>
      </c>
      <c r="E141" s="201" t="s">
        <v>1131</v>
      </c>
      <c r="F141" s="202" t="s">
        <v>1132</v>
      </c>
      <c r="G141" s="203" t="s">
        <v>409</v>
      </c>
      <c r="H141" s="204">
        <v>36</v>
      </c>
      <c r="I141" s="205"/>
      <c r="J141" s="206">
        <f>ROUND(I141*H141,2)</f>
        <v>0</v>
      </c>
      <c r="K141" s="207"/>
      <c r="L141" s="208"/>
      <c r="M141" s="209" t="s">
        <v>1</v>
      </c>
      <c r="N141" s="210" t="s">
        <v>40</v>
      </c>
      <c r="O141" s="78"/>
      <c r="P141" s="196">
        <f>O141*H141</f>
        <v>0</v>
      </c>
      <c r="Q141" s="196">
        <v>0.00014999999999999999</v>
      </c>
      <c r="R141" s="196">
        <f>Q141*H141</f>
        <v>0.0053999999999999994</v>
      </c>
      <c r="S141" s="196">
        <v>0</v>
      </c>
      <c r="T141" s="197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8" t="s">
        <v>968</v>
      </c>
      <c r="AT141" s="198" t="s">
        <v>155</v>
      </c>
      <c r="AU141" s="198" t="s">
        <v>84</v>
      </c>
      <c r="AY141" s="15" t="s">
        <v>136</v>
      </c>
      <c r="BE141" s="199">
        <f>IF(N141="základná",J141,0)</f>
        <v>0</v>
      </c>
      <c r="BF141" s="199">
        <f>IF(N141="znížená",J141,0)</f>
        <v>0</v>
      </c>
      <c r="BG141" s="199">
        <f>IF(N141="zákl. prenesená",J141,0)</f>
        <v>0</v>
      </c>
      <c r="BH141" s="199">
        <f>IF(N141="zníž. prenesená",J141,0)</f>
        <v>0</v>
      </c>
      <c r="BI141" s="199">
        <f>IF(N141="nulová",J141,0)</f>
        <v>0</v>
      </c>
      <c r="BJ141" s="15" t="s">
        <v>84</v>
      </c>
      <c r="BK141" s="199">
        <f>ROUND(I141*H141,2)</f>
        <v>0</v>
      </c>
      <c r="BL141" s="15" t="s">
        <v>968</v>
      </c>
      <c r="BM141" s="198" t="s">
        <v>1133</v>
      </c>
    </row>
    <row r="142" s="2" customFormat="1" ht="24.15" customHeight="1">
      <c r="A142" s="34"/>
      <c r="B142" s="185"/>
      <c r="C142" s="186" t="s">
        <v>198</v>
      </c>
      <c r="D142" s="186" t="s">
        <v>138</v>
      </c>
      <c r="E142" s="187" t="s">
        <v>1134</v>
      </c>
      <c r="F142" s="188" t="s">
        <v>1135</v>
      </c>
      <c r="G142" s="189" t="s">
        <v>409</v>
      </c>
      <c r="H142" s="190">
        <v>9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40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550</v>
      </c>
      <c r="AT142" s="198" t="s">
        <v>138</v>
      </c>
      <c r="AU142" s="198" t="s">
        <v>84</v>
      </c>
      <c r="AY142" s="15" t="s">
        <v>136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84</v>
      </c>
      <c r="BK142" s="199">
        <f>ROUND(I142*H142,2)</f>
        <v>0</v>
      </c>
      <c r="BL142" s="15" t="s">
        <v>550</v>
      </c>
      <c r="BM142" s="198" t="s">
        <v>1136</v>
      </c>
    </row>
    <row r="143" s="2" customFormat="1" ht="24.15" customHeight="1">
      <c r="A143" s="34"/>
      <c r="B143" s="185"/>
      <c r="C143" s="200" t="s">
        <v>202</v>
      </c>
      <c r="D143" s="200" t="s">
        <v>155</v>
      </c>
      <c r="E143" s="201" t="s">
        <v>1137</v>
      </c>
      <c r="F143" s="202" t="s">
        <v>1138</v>
      </c>
      <c r="G143" s="203" t="s">
        <v>409</v>
      </c>
      <c r="H143" s="204">
        <v>9</v>
      </c>
      <c r="I143" s="205"/>
      <c r="J143" s="206">
        <f>ROUND(I143*H143,2)</f>
        <v>0</v>
      </c>
      <c r="K143" s="207"/>
      <c r="L143" s="208"/>
      <c r="M143" s="209" t="s">
        <v>1</v>
      </c>
      <c r="N143" s="210" t="s">
        <v>40</v>
      </c>
      <c r="O143" s="78"/>
      <c r="P143" s="196">
        <f>O143*H143</f>
        <v>0</v>
      </c>
      <c r="Q143" s="196">
        <v>0.0022899999999999999</v>
      </c>
      <c r="R143" s="196">
        <f>Q143*H143</f>
        <v>0.02061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968</v>
      </c>
      <c r="AT143" s="198" t="s">
        <v>155</v>
      </c>
      <c r="AU143" s="198" t="s">
        <v>84</v>
      </c>
      <c r="AY143" s="15" t="s">
        <v>136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84</v>
      </c>
      <c r="BK143" s="199">
        <f>ROUND(I143*H143,2)</f>
        <v>0</v>
      </c>
      <c r="BL143" s="15" t="s">
        <v>968</v>
      </c>
      <c r="BM143" s="198" t="s">
        <v>1139</v>
      </c>
    </row>
    <row r="144" s="2" customFormat="1" ht="16.5" customHeight="1">
      <c r="A144" s="34"/>
      <c r="B144" s="185"/>
      <c r="C144" s="186" t="s">
        <v>206</v>
      </c>
      <c r="D144" s="186" t="s">
        <v>138</v>
      </c>
      <c r="E144" s="187" t="s">
        <v>1140</v>
      </c>
      <c r="F144" s="188" t="s">
        <v>1141</v>
      </c>
      <c r="G144" s="189" t="s">
        <v>409</v>
      </c>
      <c r="H144" s="190">
        <v>18</v>
      </c>
      <c r="I144" s="191"/>
      <c r="J144" s="192">
        <f>ROUND(I144*H144,2)</f>
        <v>0</v>
      </c>
      <c r="K144" s="193"/>
      <c r="L144" s="35"/>
      <c r="M144" s="194" t="s">
        <v>1</v>
      </c>
      <c r="N144" s="195" t="s">
        <v>40</v>
      </c>
      <c r="O144" s="7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550</v>
      </c>
      <c r="AT144" s="198" t="s">
        <v>138</v>
      </c>
      <c r="AU144" s="198" t="s">
        <v>84</v>
      </c>
      <c r="AY144" s="15" t="s">
        <v>136</v>
      </c>
      <c r="BE144" s="199">
        <f>IF(N144="základná",J144,0)</f>
        <v>0</v>
      </c>
      <c r="BF144" s="199">
        <f>IF(N144="znížená",J144,0)</f>
        <v>0</v>
      </c>
      <c r="BG144" s="199">
        <f>IF(N144="zákl. prenesená",J144,0)</f>
        <v>0</v>
      </c>
      <c r="BH144" s="199">
        <f>IF(N144="zníž. prenesená",J144,0)</f>
        <v>0</v>
      </c>
      <c r="BI144" s="199">
        <f>IF(N144="nulová",J144,0)</f>
        <v>0</v>
      </c>
      <c r="BJ144" s="15" t="s">
        <v>84</v>
      </c>
      <c r="BK144" s="199">
        <f>ROUND(I144*H144,2)</f>
        <v>0</v>
      </c>
      <c r="BL144" s="15" t="s">
        <v>550</v>
      </c>
      <c r="BM144" s="198" t="s">
        <v>1142</v>
      </c>
    </row>
    <row r="145" s="2" customFormat="1" ht="24.15" customHeight="1">
      <c r="A145" s="34"/>
      <c r="B145" s="185"/>
      <c r="C145" s="200" t="s">
        <v>210</v>
      </c>
      <c r="D145" s="200" t="s">
        <v>155</v>
      </c>
      <c r="E145" s="201" t="s">
        <v>1143</v>
      </c>
      <c r="F145" s="202" t="s">
        <v>1144</v>
      </c>
      <c r="G145" s="203" t="s">
        <v>409</v>
      </c>
      <c r="H145" s="204">
        <v>18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40</v>
      </c>
      <c r="O145" s="78"/>
      <c r="P145" s="196">
        <f>O145*H145</f>
        <v>0</v>
      </c>
      <c r="Q145" s="196">
        <v>0.00036000000000000002</v>
      </c>
      <c r="R145" s="196">
        <f>Q145*H145</f>
        <v>0.0064800000000000005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968</v>
      </c>
      <c r="AT145" s="198" t="s">
        <v>155</v>
      </c>
      <c r="AU145" s="198" t="s">
        <v>84</v>
      </c>
      <c r="AY145" s="15" t="s">
        <v>136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84</v>
      </c>
      <c r="BK145" s="199">
        <f>ROUND(I145*H145,2)</f>
        <v>0</v>
      </c>
      <c r="BL145" s="15" t="s">
        <v>968</v>
      </c>
      <c r="BM145" s="198" t="s">
        <v>1145</v>
      </c>
    </row>
    <row r="146" s="2" customFormat="1" ht="16.5" customHeight="1">
      <c r="A146" s="34"/>
      <c r="B146" s="185"/>
      <c r="C146" s="186" t="s">
        <v>214</v>
      </c>
      <c r="D146" s="186" t="s">
        <v>138</v>
      </c>
      <c r="E146" s="187" t="s">
        <v>1146</v>
      </c>
      <c r="F146" s="188" t="s">
        <v>1147</v>
      </c>
      <c r="G146" s="189" t="s">
        <v>409</v>
      </c>
      <c r="H146" s="190">
        <v>9</v>
      </c>
      <c r="I146" s="191"/>
      <c r="J146" s="192">
        <f>ROUND(I146*H146,2)</f>
        <v>0</v>
      </c>
      <c r="K146" s="193"/>
      <c r="L146" s="35"/>
      <c r="M146" s="194" t="s">
        <v>1</v>
      </c>
      <c r="N146" s="195" t="s">
        <v>40</v>
      </c>
      <c r="O146" s="7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550</v>
      </c>
      <c r="AT146" s="198" t="s">
        <v>138</v>
      </c>
      <c r="AU146" s="198" t="s">
        <v>84</v>
      </c>
      <c r="AY146" s="15" t="s">
        <v>136</v>
      </c>
      <c r="BE146" s="199">
        <f>IF(N146="základná",J146,0)</f>
        <v>0</v>
      </c>
      <c r="BF146" s="199">
        <f>IF(N146="znížená",J146,0)</f>
        <v>0</v>
      </c>
      <c r="BG146" s="199">
        <f>IF(N146="zákl. prenesená",J146,0)</f>
        <v>0</v>
      </c>
      <c r="BH146" s="199">
        <f>IF(N146="zníž. prenesená",J146,0)</f>
        <v>0</v>
      </c>
      <c r="BI146" s="199">
        <f>IF(N146="nulová",J146,0)</f>
        <v>0</v>
      </c>
      <c r="BJ146" s="15" t="s">
        <v>84</v>
      </c>
      <c r="BK146" s="199">
        <f>ROUND(I146*H146,2)</f>
        <v>0</v>
      </c>
      <c r="BL146" s="15" t="s">
        <v>550</v>
      </c>
      <c r="BM146" s="198" t="s">
        <v>1148</v>
      </c>
    </row>
    <row r="147" s="2" customFormat="1" ht="16.5" customHeight="1">
      <c r="A147" s="34"/>
      <c r="B147" s="185"/>
      <c r="C147" s="200" t="s">
        <v>218</v>
      </c>
      <c r="D147" s="200" t="s">
        <v>155</v>
      </c>
      <c r="E147" s="201" t="s">
        <v>1149</v>
      </c>
      <c r="F147" s="202" t="s">
        <v>1150</v>
      </c>
      <c r="G147" s="203" t="s">
        <v>409</v>
      </c>
      <c r="H147" s="204">
        <v>9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40</v>
      </c>
      <c r="O147" s="78"/>
      <c r="P147" s="196">
        <f>O147*H147</f>
        <v>0</v>
      </c>
      <c r="Q147" s="196">
        <v>0.00017000000000000001</v>
      </c>
      <c r="R147" s="196">
        <f>Q147*H147</f>
        <v>0.0015300000000000001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968</v>
      </c>
      <c r="AT147" s="198" t="s">
        <v>155</v>
      </c>
      <c r="AU147" s="198" t="s">
        <v>84</v>
      </c>
      <c r="AY147" s="15" t="s">
        <v>136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84</v>
      </c>
      <c r="BK147" s="199">
        <f>ROUND(I147*H147,2)</f>
        <v>0</v>
      </c>
      <c r="BL147" s="15" t="s">
        <v>968</v>
      </c>
      <c r="BM147" s="198" t="s">
        <v>1151</v>
      </c>
    </row>
    <row r="148" s="2" customFormat="1" ht="21.75" customHeight="1">
      <c r="A148" s="34"/>
      <c r="B148" s="185"/>
      <c r="C148" s="186" t="s">
        <v>222</v>
      </c>
      <c r="D148" s="186" t="s">
        <v>138</v>
      </c>
      <c r="E148" s="187" t="s">
        <v>1152</v>
      </c>
      <c r="F148" s="188" t="s">
        <v>1153</v>
      </c>
      <c r="G148" s="189" t="s">
        <v>409</v>
      </c>
      <c r="H148" s="190">
        <v>6</v>
      </c>
      <c r="I148" s="191"/>
      <c r="J148" s="192">
        <f>ROUND(I148*H148,2)</f>
        <v>0</v>
      </c>
      <c r="K148" s="193"/>
      <c r="L148" s="35"/>
      <c r="M148" s="194" t="s">
        <v>1</v>
      </c>
      <c r="N148" s="195" t="s">
        <v>40</v>
      </c>
      <c r="O148" s="7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550</v>
      </c>
      <c r="AT148" s="198" t="s">
        <v>138</v>
      </c>
      <c r="AU148" s="198" t="s">
        <v>84</v>
      </c>
      <c r="AY148" s="15" t="s">
        <v>136</v>
      </c>
      <c r="BE148" s="199">
        <f>IF(N148="základná",J148,0)</f>
        <v>0</v>
      </c>
      <c r="BF148" s="199">
        <f>IF(N148="znížená",J148,0)</f>
        <v>0</v>
      </c>
      <c r="BG148" s="199">
        <f>IF(N148="zákl. prenesená",J148,0)</f>
        <v>0</v>
      </c>
      <c r="BH148" s="199">
        <f>IF(N148="zníž. prenesená",J148,0)</f>
        <v>0</v>
      </c>
      <c r="BI148" s="199">
        <f>IF(N148="nulová",J148,0)</f>
        <v>0</v>
      </c>
      <c r="BJ148" s="15" t="s">
        <v>84</v>
      </c>
      <c r="BK148" s="199">
        <f>ROUND(I148*H148,2)</f>
        <v>0</v>
      </c>
      <c r="BL148" s="15" t="s">
        <v>550</v>
      </c>
      <c r="BM148" s="198" t="s">
        <v>1154</v>
      </c>
    </row>
    <row r="149" s="2" customFormat="1" ht="16.5" customHeight="1">
      <c r="A149" s="34"/>
      <c r="B149" s="185"/>
      <c r="C149" s="200" t="s">
        <v>226</v>
      </c>
      <c r="D149" s="200" t="s">
        <v>155</v>
      </c>
      <c r="E149" s="201" t="s">
        <v>1155</v>
      </c>
      <c r="F149" s="202" t="s">
        <v>1156</v>
      </c>
      <c r="G149" s="203" t="s">
        <v>409</v>
      </c>
      <c r="H149" s="204">
        <v>6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40</v>
      </c>
      <c r="O149" s="78"/>
      <c r="P149" s="196">
        <f>O149*H149</f>
        <v>0</v>
      </c>
      <c r="Q149" s="196">
        <v>0.00022000000000000001</v>
      </c>
      <c r="R149" s="196">
        <f>Q149*H149</f>
        <v>0.00132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968</v>
      </c>
      <c r="AT149" s="198" t="s">
        <v>155</v>
      </c>
      <c r="AU149" s="198" t="s">
        <v>84</v>
      </c>
      <c r="AY149" s="15" t="s">
        <v>136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84</v>
      </c>
      <c r="BK149" s="199">
        <f>ROUND(I149*H149,2)</f>
        <v>0</v>
      </c>
      <c r="BL149" s="15" t="s">
        <v>968</v>
      </c>
      <c r="BM149" s="198" t="s">
        <v>1157</v>
      </c>
    </row>
    <row r="150" s="2" customFormat="1" ht="16.5" customHeight="1">
      <c r="A150" s="34"/>
      <c r="B150" s="185"/>
      <c r="C150" s="186" t="s">
        <v>230</v>
      </c>
      <c r="D150" s="186" t="s">
        <v>138</v>
      </c>
      <c r="E150" s="187" t="s">
        <v>1033</v>
      </c>
      <c r="F150" s="188" t="s">
        <v>1034</v>
      </c>
      <c r="G150" s="189" t="s">
        <v>409</v>
      </c>
      <c r="H150" s="190">
        <v>76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40</v>
      </c>
      <c r="O150" s="7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550</v>
      </c>
      <c r="AT150" s="198" t="s">
        <v>138</v>
      </c>
      <c r="AU150" s="198" t="s">
        <v>84</v>
      </c>
      <c r="AY150" s="15" t="s">
        <v>136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84</v>
      </c>
      <c r="BK150" s="199">
        <f>ROUND(I150*H150,2)</f>
        <v>0</v>
      </c>
      <c r="BL150" s="15" t="s">
        <v>550</v>
      </c>
      <c r="BM150" s="198" t="s">
        <v>1158</v>
      </c>
    </row>
    <row r="151" s="2" customFormat="1" ht="24.15" customHeight="1">
      <c r="A151" s="34"/>
      <c r="B151" s="185"/>
      <c r="C151" s="200" t="s">
        <v>232</v>
      </c>
      <c r="D151" s="200" t="s">
        <v>155</v>
      </c>
      <c r="E151" s="201" t="s">
        <v>1159</v>
      </c>
      <c r="F151" s="202" t="s">
        <v>1160</v>
      </c>
      <c r="G151" s="203" t="s">
        <v>409</v>
      </c>
      <c r="H151" s="204">
        <v>76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40</v>
      </c>
      <c r="O151" s="78"/>
      <c r="P151" s="196">
        <f>O151*H151</f>
        <v>0</v>
      </c>
      <c r="Q151" s="196">
        <v>0.00016000000000000001</v>
      </c>
      <c r="R151" s="196">
        <f>Q151*H151</f>
        <v>0.012160000000000001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968</v>
      </c>
      <c r="AT151" s="198" t="s">
        <v>155</v>
      </c>
      <c r="AU151" s="198" t="s">
        <v>84</v>
      </c>
      <c r="AY151" s="15" t="s">
        <v>136</v>
      </c>
      <c r="BE151" s="199">
        <f>IF(N151="základná",J151,0)</f>
        <v>0</v>
      </c>
      <c r="BF151" s="199">
        <f>IF(N151="znížená",J151,0)</f>
        <v>0</v>
      </c>
      <c r="BG151" s="199">
        <f>IF(N151="zákl. prenesená",J151,0)</f>
        <v>0</v>
      </c>
      <c r="BH151" s="199">
        <f>IF(N151="zníž. prenesená",J151,0)</f>
        <v>0</v>
      </c>
      <c r="BI151" s="199">
        <f>IF(N151="nulová",J151,0)</f>
        <v>0</v>
      </c>
      <c r="BJ151" s="15" t="s">
        <v>84</v>
      </c>
      <c r="BK151" s="199">
        <f>ROUND(I151*H151,2)</f>
        <v>0</v>
      </c>
      <c r="BL151" s="15" t="s">
        <v>968</v>
      </c>
      <c r="BM151" s="198" t="s">
        <v>1161</v>
      </c>
    </row>
    <row r="152" s="2" customFormat="1" ht="16.5" customHeight="1">
      <c r="A152" s="34"/>
      <c r="B152" s="185"/>
      <c r="C152" s="186" t="s">
        <v>236</v>
      </c>
      <c r="D152" s="186" t="s">
        <v>138</v>
      </c>
      <c r="E152" s="187" t="s">
        <v>1039</v>
      </c>
      <c r="F152" s="188" t="s">
        <v>1040</v>
      </c>
      <c r="G152" s="189" t="s">
        <v>409</v>
      </c>
      <c r="H152" s="190">
        <v>6</v>
      </c>
      <c r="I152" s="191"/>
      <c r="J152" s="192">
        <f>ROUND(I152*H152,2)</f>
        <v>0</v>
      </c>
      <c r="K152" s="193"/>
      <c r="L152" s="35"/>
      <c r="M152" s="194" t="s">
        <v>1</v>
      </c>
      <c r="N152" s="195" t="s">
        <v>40</v>
      </c>
      <c r="O152" s="7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550</v>
      </c>
      <c r="AT152" s="198" t="s">
        <v>138</v>
      </c>
      <c r="AU152" s="198" t="s">
        <v>84</v>
      </c>
      <c r="AY152" s="15" t="s">
        <v>136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84</v>
      </c>
      <c r="BK152" s="199">
        <f>ROUND(I152*H152,2)</f>
        <v>0</v>
      </c>
      <c r="BL152" s="15" t="s">
        <v>550</v>
      </c>
      <c r="BM152" s="198" t="s">
        <v>1162</v>
      </c>
    </row>
    <row r="153" s="2" customFormat="1" ht="16.5" customHeight="1">
      <c r="A153" s="34"/>
      <c r="B153" s="185"/>
      <c r="C153" s="200" t="s">
        <v>238</v>
      </c>
      <c r="D153" s="200" t="s">
        <v>155</v>
      </c>
      <c r="E153" s="201" t="s">
        <v>1042</v>
      </c>
      <c r="F153" s="202" t="s">
        <v>1043</v>
      </c>
      <c r="G153" s="203" t="s">
        <v>409</v>
      </c>
      <c r="H153" s="204">
        <v>6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40</v>
      </c>
      <c r="O153" s="78"/>
      <c r="P153" s="196">
        <f>O153*H153</f>
        <v>0</v>
      </c>
      <c r="Q153" s="196">
        <v>0.00014999999999999999</v>
      </c>
      <c r="R153" s="196">
        <f>Q153*H153</f>
        <v>0.00089999999999999998</v>
      </c>
      <c r="S153" s="196">
        <v>0</v>
      </c>
      <c r="T153" s="197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8" t="s">
        <v>968</v>
      </c>
      <c r="AT153" s="198" t="s">
        <v>155</v>
      </c>
      <c r="AU153" s="198" t="s">
        <v>84</v>
      </c>
      <c r="AY153" s="15" t="s">
        <v>136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84</v>
      </c>
      <c r="BK153" s="199">
        <f>ROUND(I153*H153,2)</f>
        <v>0</v>
      </c>
      <c r="BL153" s="15" t="s">
        <v>968</v>
      </c>
      <c r="BM153" s="198" t="s">
        <v>1163</v>
      </c>
    </row>
    <row r="154" s="2" customFormat="1" ht="16.5" customHeight="1">
      <c r="A154" s="34"/>
      <c r="B154" s="185"/>
      <c r="C154" s="186" t="s">
        <v>243</v>
      </c>
      <c r="D154" s="186" t="s">
        <v>138</v>
      </c>
      <c r="E154" s="187" t="s">
        <v>1164</v>
      </c>
      <c r="F154" s="188" t="s">
        <v>1165</v>
      </c>
      <c r="G154" s="189" t="s">
        <v>409</v>
      </c>
      <c r="H154" s="190">
        <v>14</v>
      </c>
      <c r="I154" s="191"/>
      <c r="J154" s="192">
        <f>ROUND(I154*H154,2)</f>
        <v>0</v>
      </c>
      <c r="K154" s="193"/>
      <c r="L154" s="35"/>
      <c r="M154" s="194" t="s">
        <v>1</v>
      </c>
      <c r="N154" s="195" t="s">
        <v>40</v>
      </c>
      <c r="O154" s="7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550</v>
      </c>
      <c r="AT154" s="198" t="s">
        <v>138</v>
      </c>
      <c r="AU154" s="198" t="s">
        <v>84</v>
      </c>
      <c r="AY154" s="15" t="s">
        <v>136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84</v>
      </c>
      <c r="BK154" s="199">
        <f>ROUND(I154*H154,2)</f>
        <v>0</v>
      </c>
      <c r="BL154" s="15" t="s">
        <v>550</v>
      </c>
      <c r="BM154" s="198" t="s">
        <v>1166</v>
      </c>
    </row>
    <row r="155" s="2" customFormat="1" ht="16.5" customHeight="1">
      <c r="A155" s="34"/>
      <c r="B155" s="185"/>
      <c r="C155" s="200" t="s">
        <v>248</v>
      </c>
      <c r="D155" s="200" t="s">
        <v>155</v>
      </c>
      <c r="E155" s="201" t="s">
        <v>1167</v>
      </c>
      <c r="F155" s="202" t="s">
        <v>1168</v>
      </c>
      <c r="G155" s="203" t="s">
        <v>409</v>
      </c>
      <c r="H155" s="204">
        <v>14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40</v>
      </c>
      <c r="O155" s="78"/>
      <c r="P155" s="196">
        <f>O155*H155</f>
        <v>0</v>
      </c>
      <c r="Q155" s="196">
        <v>0.00029</v>
      </c>
      <c r="R155" s="196">
        <f>Q155*H155</f>
        <v>0.0040600000000000002</v>
      </c>
      <c r="S155" s="196">
        <v>0</v>
      </c>
      <c r="T155" s="197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8" t="s">
        <v>968</v>
      </c>
      <c r="AT155" s="198" t="s">
        <v>155</v>
      </c>
      <c r="AU155" s="198" t="s">
        <v>84</v>
      </c>
      <c r="AY155" s="15" t="s">
        <v>136</v>
      </c>
      <c r="BE155" s="199">
        <f>IF(N155="základná",J155,0)</f>
        <v>0</v>
      </c>
      <c r="BF155" s="199">
        <f>IF(N155="znížená",J155,0)</f>
        <v>0</v>
      </c>
      <c r="BG155" s="199">
        <f>IF(N155="zákl. prenesená",J155,0)</f>
        <v>0</v>
      </c>
      <c r="BH155" s="199">
        <f>IF(N155="zníž. prenesená",J155,0)</f>
        <v>0</v>
      </c>
      <c r="BI155" s="199">
        <f>IF(N155="nulová",J155,0)</f>
        <v>0</v>
      </c>
      <c r="BJ155" s="15" t="s">
        <v>84</v>
      </c>
      <c r="BK155" s="199">
        <f>ROUND(I155*H155,2)</f>
        <v>0</v>
      </c>
      <c r="BL155" s="15" t="s">
        <v>968</v>
      </c>
      <c r="BM155" s="198" t="s">
        <v>1169</v>
      </c>
    </row>
    <row r="156" s="2" customFormat="1" ht="16.5" customHeight="1">
      <c r="A156" s="34"/>
      <c r="B156" s="185"/>
      <c r="C156" s="186" t="s">
        <v>253</v>
      </c>
      <c r="D156" s="186" t="s">
        <v>138</v>
      </c>
      <c r="E156" s="187" t="s">
        <v>1045</v>
      </c>
      <c r="F156" s="188" t="s">
        <v>1046</v>
      </c>
      <c r="G156" s="189" t="s">
        <v>409</v>
      </c>
      <c r="H156" s="190">
        <v>14</v>
      </c>
      <c r="I156" s="191"/>
      <c r="J156" s="192">
        <f>ROUND(I156*H156,2)</f>
        <v>0</v>
      </c>
      <c r="K156" s="193"/>
      <c r="L156" s="35"/>
      <c r="M156" s="194" t="s">
        <v>1</v>
      </c>
      <c r="N156" s="195" t="s">
        <v>40</v>
      </c>
      <c r="O156" s="7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550</v>
      </c>
      <c r="AT156" s="198" t="s">
        <v>138</v>
      </c>
      <c r="AU156" s="198" t="s">
        <v>84</v>
      </c>
      <c r="AY156" s="15" t="s">
        <v>136</v>
      </c>
      <c r="BE156" s="199">
        <f>IF(N156="základná",J156,0)</f>
        <v>0</v>
      </c>
      <c r="BF156" s="199">
        <f>IF(N156="znížená",J156,0)</f>
        <v>0</v>
      </c>
      <c r="BG156" s="199">
        <f>IF(N156="zákl. prenesená",J156,0)</f>
        <v>0</v>
      </c>
      <c r="BH156" s="199">
        <f>IF(N156="zníž. prenesená",J156,0)</f>
        <v>0</v>
      </c>
      <c r="BI156" s="199">
        <f>IF(N156="nulová",J156,0)</f>
        <v>0</v>
      </c>
      <c r="BJ156" s="15" t="s">
        <v>84</v>
      </c>
      <c r="BK156" s="199">
        <f>ROUND(I156*H156,2)</f>
        <v>0</v>
      </c>
      <c r="BL156" s="15" t="s">
        <v>550</v>
      </c>
      <c r="BM156" s="198" t="s">
        <v>1170</v>
      </c>
    </row>
    <row r="157" s="2" customFormat="1" ht="16.5" customHeight="1">
      <c r="A157" s="34"/>
      <c r="B157" s="185"/>
      <c r="C157" s="200" t="s">
        <v>258</v>
      </c>
      <c r="D157" s="200" t="s">
        <v>155</v>
      </c>
      <c r="E157" s="201" t="s">
        <v>1048</v>
      </c>
      <c r="F157" s="202" t="s">
        <v>1049</v>
      </c>
      <c r="G157" s="203" t="s">
        <v>409</v>
      </c>
      <c r="H157" s="204">
        <v>14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40</v>
      </c>
      <c r="O157" s="78"/>
      <c r="P157" s="196">
        <f>O157*H157</f>
        <v>0</v>
      </c>
      <c r="Q157" s="196">
        <v>0.00017000000000000001</v>
      </c>
      <c r="R157" s="196">
        <f>Q157*H157</f>
        <v>0.0023800000000000002</v>
      </c>
      <c r="S157" s="196">
        <v>0</v>
      </c>
      <c r="T157" s="197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8" t="s">
        <v>968</v>
      </c>
      <c r="AT157" s="198" t="s">
        <v>155</v>
      </c>
      <c r="AU157" s="198" t="s">
        <v>84</v>
      </c>
      <c r="AY157" s="15" t="s">
        <v>136</v>
      </c>
      <c r="BE157" s="199">
        <f>IF(N157="základná",J157,0)</f>
        <v>0</v>
      </c>
      <c r="BF157" s="199">
        <f>IF(N157="znížená",J157,0)</f>
        <v>0</v>
      </c>
      <c r="BG157" s="199">
        <f>IF(N157="zákl. prenesená",J157,0)</f>
        <v>0</v>
      </c>
      <c r="BH157" s="199">
        <f>IF(N157="zníž. prenesená",J157,0)</f>
        <v>0</v>
      </c>
      <c r="BI157" s="199">
        <f>IF(N157="nulová",J157,0)</f>
        <v>0</v>
      </c>
      <c r="BJ157" s="15" t="s">
        <v>84</v>
      </c>
      <c r="BK157" s="199">
        <f>ROUND(I157*H157,2)</f>
        <v>0</v>
      </c>
      <c r="BL157" s="15" t="s">
        <v>968</v>
      </c>
      <c r="BM157" s="198" t="s">
        <v>1171</v>
      </c>
    </row>
    <row r="158" s="2" customFormat="1" ht="24.15" customHeight="1">
      <c r="A158" s="34"/>
      <c r="B158" s="185"/>
      <c r="C158" s="186" t="s">
        <v>266</v>
      </c>
      <c r="D158" s="186" t="s">
        <v>138</v>
      </c>
      <c r="E158" s="187" t="s">
        <v>1172</v>
      </c>
      <c r="F158" s="188" t="s">
        <v>1173</v>
      </c>
      <c r="G158" s="189" t="s">
        <v>409</v>
      </c>
      <c r="H158" s="190">
        <v>40</v>
      </c>
      <c r="I158" s="191"/>
      <c r="J158" s="192">
        <f>ROUND(I158*H158,2)</f>
        <v>0</v>
      </c>
      <c r="K158" s="193"/>
      <c r="L158" s="35"/>
      <c r="M158" s="194" t="s">
        <v>1</v>
      </c>
      <c r="N158" s="195" t="s">
        <v>40</v>
      </c>
      <c r="O158" s="7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550</v>
      </c>
      <c r="AT158" s="198" t="s">
        <v>138</v>
      </c>
      <c r="AU158" s="198" t="s">
        <v>84</v>
      </c>
      <c r="AY158" s="15" t="s">
        <v>136</v>
      </c>
      <c r="BE158" s="199">
        <f>IF(N158="základná",J158,0)</f>
        <v>0</v>
      </c>
      <c r="BF158" s="199">
        <f>IF(N158="znížená",J158,0)</f>
        <v>0</v>
      </c>
      <c r="BG158" s="199">
        <f>IF(N158="zákl. prenesená",J158,0)</f>
        <v>0</v>
      </c>
      <c r="BH158" s="199">
        <f>IF(N158="zníž. prenesená",J158,0)</f>
        <v>0</v>
      </c>
      <c r="BI158" s="199">
        <f>IF(N158="nulová",J158,0)</f>
        <v>0</v>
      </c>
      <c r="BJ158" s="15" t="s">
        <v>84</v>
      </c>
      <c r="BK158" s="199">
        <f>ROUND(I158*H158,2)</f>
        <v>0</v>
      </c>
      <c r="BL158" s="15" t="s">
        <v>550</v>
      </c>
      <c r="BM158" s="198" t="s">
        <v>1174</v>
      </c>
    </row>
    <row r="159" s="2" customFormat="1" ht="21.75" customHeight="1">
      <c r="A159" s="34"/>
      <c r="B159" s="185"/>
      <c r="C159" s="200" t="s">
        <v>270</v>
      </c>
      <c r="D159" s="200" t="s">
        <v>155</v>
      </c>
      <c r="E159" s="201" t="s">
        <v>1175</v>
      </c>
      <c r="F159" s="202" t="s">
        <v>1176</v>
      </c>
      <c r="G159" s="203" t="s">
        <v>409</v>
      </c>
      <c r="H159" s="204">
        <v>40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40</v>
      </c>
      <c r="O159" s="78"/>
      <c r="P159" s="196">
        <f>O159*H159</f>
        <v>0</v>
      </c>
      <c r="Q159" s="196">
        <v>0.00016000000000000001</v>
      </c>
      <c r="R159" s="196">
        <f>Q159*H159</f>
        <v>0.0064000000000000003</v>
      </c>
      <c r="S159" s="196">
        <v>0</v>
      </c>
      <c r="T159" s="197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8" t="s">
        <v>968</v>
      </c>
      <c r="AT159" s="198" t="s">
        <v>155</v>
      </c>
      <c r="AU159" s="198" t="s">
        <v>84</v>
      </c>
      <c r="AY159" s="15" t="s">
        <v>136</v>
      </c>
      <c r="BE159" s="199">
        <f>IF(N159="základná",J159,0)</f>
        <v>0</v>
      </c>
      <c r="BF159" s="199">
        <f>IF(N159="znížená",J159,0)</f>
        <v>0</v>
      </c>
      <c r="BG159" s="199">
        <f>IF(N159="zákl. prenesená",J159,0)</f>
        <v>0</v>
      </c>
      <c r="BH159" s="199">
        <f>IF(N159="zníž. prenesená",J159,0)</f>
        <v>0</v>
      </c>
      <c r="BI159" s="199">
        <f>IF(N159="nulová",J159,0)</f>
        <v>0</v>
      </c>
      <c r="BJ159" s="15" t="s">
        <v>84</v>
      </c>
      <c r="BK159" s="199">
        <f>ROUND(I159*H159,2)</f>
        <v>0</v>
      </c>
      <c r="BL159" s="15" t="s">
        <v>968</v>
      </c>
      <c r="BM159" s="198" t="s">
        <v>1177</v>
      </c>
    </row>
    <row r="160" s="2" customFormat="1" ht="16.5" customHeight="1">
      <c r="A160" s="34"/>
      <c r="B160" s="185"/>
      <c r="C160" s="186" t="s">
        <v>274</v>
      </c>
      <c r="D160" s="186" t="s">
        <v>138</v>
      </c>
      <c r="E160" s="187" t="s">
        <v>1178</v>
      </c>
      <c r="F160" s="188" t="s">
        <v>1179</v>
      </c>
      <c r="G160" s="189" t="s">
        <v>409</v>
      </c>
      <c r="H160" s="190">
        <v>16</v>
      </c>
      <c r="I160" s="191"/>
      <c r="J160" s="192">
        <f>ROUND(I160*H160,2)</f>
        <v>0</v>
      </c>
      <c r="K160" s="193"/>
      <c r="L160" s="35"/>
      <c r="M160" s="194" t="s">
        <v>1</v>
      </c>
      <c r="N160" s="195" t="s">
        <v>40</v>
      </c>
      <c r="O160" s="7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550</v>
      </c>
      <c r="AT160" s="198" t="s">
        <v>138</v>
      </c>
      <c r="AU160" s="198" t="s">
        <v>84</v>
      </c>
      <c r="AY160" s="15" t="s">
        <v>136</v>
      </c>
      <c r="BE160" s="199">
        <f>IF(N160="základná",J160,0)</f>
        <v>0</v>
      </c>
      <c r="BF160" s="199">
        <f>IF(N160="znížená",J160,0)</f>
        <v>0</v>
      </c>
      <c r="BG160" s="199">
        <f>IF(N160="zákl. prenesená",J160,0)</f>
        <v>0</v>
      </c>
      <c r="BH160" s="199">
        <f>IF(N160="zníž. prenesená",J160,0)</f>
        <v>0</v>
      </c>
      <c r="BI160" s="199">
        <f>IF(N160="nulová",J160,0)</f>
        <v>0</v>
      </c>
      <c r="BJ160" s="15" t="s">
        <v>84</v>
      </c>
      <c r="BK160" s="199">
        <f>ROUND(I160*H160,2)</f>
        <v>0</v>
      </c>
      <c r="BL160" s="15" t="s">
        <v>550</v>
      </c>
      <c r="BM160" s="198" t="s">
        <v>1180</v>
      </c>
    </row>
    <row r="161" s="2" customFormat="1" ht="16.5" customHeight="1">
      <c r="A161" s="34"/>
      <c r="B161" s="185"/>
      <c r="C161" s="200" t="s">
        <v>278</v>
      </c>
      <c r="D161" s="200" t="s">
        <v>155</v>
      </c>
      <c r="E161" s="201" t="s">
        <v>1181</v>
      </c>
      <c r="F161" s="202" t="s">
        <v>1182</v>
      </c>
      <c r="G161" s="203" t="s">
        <v>409</v>
      </c>
      <c r="H161" s="204">
        <v>16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40</v>
      </c>
      <c r="O161" s="78"/>
      <c r="P161" s="196">
        <f>O161*H161</f>
        <v>0</v>
      </c>
      <c r="Q161" s="196">
        <v>0.0019599999999999999</v>
      </c>
      <c r="R161" s="196">
        <f>Q161*H161</f>
        <v>0.031359999999999999</v>
      </c>
      <c r="S161" s="196">
        <v>0</v>
      </c>
      <c r="T161" s="197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8" t="s">
        <v>968</v>
      </c>
      <c r="AT161" s="198" t="s">
        <v>155</v>
      </c>
      <c r="AU161" s="198" t="s">
        <v>84</v>
      </c>
      <c r="AY161" s="15" t="s">
        <v>136</v>
      </c>
      <c r="BE161" s="199">
        <f>IF(N161="základná",J161,0)</f>
        <v>0</v>
      </c>
      <c r="BF161" s="199">
        <f>IF(N161="znížená",J161,0)</f>
        <v>0</v>
      </c>
      <c r="BG161" s="199">
        <f>IF(N161="zákl. prenesená",J161,0)</f>
        <v>0</v>
      </c>
      <c r="BH161" s="199">
        <f>IF(N161="zníž. prenesená",J161,0)</f>
        <v>0</v>
      </c>
      <c r="BI161" s="199">
        <f>IF(N161="nulová",J161,0)</f>
        <v>0</v>
      </c>
      <c r="BJ161" s="15" t="s">
        <v>84</v>
      </c>
      <c r="BK161" s="199">
        <f>ROUND(I161*H161,2)</f>
        <v>0</v>
      </c>
      <c r="BL161" s="15" t="s">
        <v>968</v>
      </c>
      <c r="BM161" s="198" t="s">
        <v>1183</v>
      </c>
    </row>
    <row r="162" s="2" customFormat="1" ht="21.75" customHeight="1">
      <c r="A162" s="34"/>
      <c r="B162" s="185"/>
      <c r="C162" s="186" t="s">
        <v>280</v>
      </c>
      <c r="D162" s="186" t="s">
        <v>138</v>
      </c>
      <c r="E162" s="187" t="s">
        <v>1184</v>
      </c>
      <c r="F162" s="188" t="s">
        <v>1185</v>
      </c>
      <c r="G162" s="189" t="s">
        <v>409</v>
      </c>
      <c r="H162" s="190">
        <v>32</v>
      </c>
      <c r="I162" s="191"/>
      <c r="J162" s="192">
        <f>ROUND(I162*H162,2)</f>
        <v>0</v>
      </c>
      <c r="K162" s="193"/>
      <c r="L162" s="35"/>
      <c r="M162" s="194" t="s">
        <v>1</v>
      </c>
      <c r="N162" s="195" t="s">
        <v>40</v>
      </c>
      <c r="O162" s="7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550</v>
      </c>
      <c r="AT162" s="198" t="s">
        <v>138</v>
      </c>
      <c r="AU162" s="198" t="s">
        <v>84</v>
      </c>
      <c r="AY162" s="15" t="s">
        <v>136</v>
      </c>
      <c r="BE162" s="199">
        <f>IF(N162="základná",J162,0)</f>
        <v>0</v>
      </c>
      <c r="BF162" s="199">
        <f>IF(N162="znížená",J162,0)</f>
        <v>0</v>
      </c>
      <c r="BG162" s="199">
        <f>IF(N162="zákl. prenesená",J162,0)</f>
        <v>0</v>
      </c>
      <c r="BH162" s="199">
        <f>IF(N162="zníž. prenesená",J162,0)</f>
        <v>0</v>
      </c>
      <c r="BI162" s="199">
        <f>IF(N162="nulová",J162,0)</f>
        <v>0</v>
      </c>
      <c r="BJ162" s="15" t="s">
        <v>84</v>
      </c>
      <c r="BK162" s="199">
        <f>ROUND(I162*H162,2)</f>
        <v>0</v>
      </c>
      <c r="BL162" s="15" t="s">
        <v>550</v>
      </c>
      <c r="BM162" s="198" t="s">
        <v>1186</v>
      </c>
    </row>
    <row r="163" s="2" customFormat="1" ht="24.15" customHeight="1">
      <c r="A163" s="34"/>
      <c r="B163" s="185"/>
      <c r="C163" s="200" t="s">
        <v>284</v>
      </c>
      <c r="D163" s="200" t="s">
        <v>155</v>
      </c>
      <c r="E163" s="201" t="s">
        <v>1187</v>
      </c>
      <c r="F163" s="202" t="s">
        <v>1188</v>
      </c>
      <c r="G163" s="203" t="s">
        <v>409</v>
      </c>
      <c r="H163" s="204">
        <v>32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40</v>
      </c>
      <c r="O163" s="78"/>
      <c r="P163" s="196">
        <f>O163*H163</f>
        <v>0</v>
      </c>
      <c r="Q163" s="196">
        <v>0.00024000000000000001</v>
      </c>
      <c r="R163" s="196">
        <f>Q163*H163</f>
        <v>0.0076800000000000002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968</v>
      </c>
      <c r="AT163" s="198" t="s">
        <v>155</v>
      </c>
      <c r="AU163" s="198" t="s">
        <v>84</v>
      </c>
      <c r="AY163" s="15" t="s">
        <v>136</v>
      </c>
      <c r="BE163" s="199">
        <f>IF(N163="základná",J163,0)</f>
        <v>0</v>
      </c>
      <c r="BF163" s="199">
        <f>IF(N163="znížená",J163,0)</f>
        <v>0</v>
      </c>
      <c r="BG163" s="199">
        <f>IF(N163="zákl. prenesená",J163,0)</f>
        <v>0</v>
      </c>
      <c r="BH163" s="199">
        <f>IF(N163="zníž. prenesená",J163,0)</f>
        <v>0</v>
      </c>
      <c r="BI163" s="199">
        <f>IF(N163="nulová",J163,0)</f>
        <v>0</v>
      </c>
      <c r="BJ163" s="15" t="s">
        <v>84</v>
      </c>
      <c r="BK163" s="199">
        <f>ROUND(I163*H163,2)</f>
        <v>0</v>
      </c>
      <c r="BL163" s="15" t="s">
        <v>968</v>
      </c>
      <c r="BM163" s="198" t="s">
        <v>1189</v>
      </c>
    </row>
    <row r="164" s="2" customFormat="1" ht="16.5" customHeight="1">
      <c r="A164" s="34"/>
      <c r="B164" s="185"/>
      <c r="C164" s="186" t="s">
        <v>288</v>
      </c>
      <c r="D164" s="186" t="s">
        <v>138</v>
      </c>
      <c r="E164" s="187" t="s">
        <v>952</v>
      </c>
      <c r="F164" s="188" t="s">
        <v>953</v>
      </c>
      <c r="G164" s="189" t="s">
        <v>256</v>
      </c>
      <c r="H164" s="190">
        <v>32</v>
      </c>
      <c r="I164" s="191"/>
      <c r="J164" s="192">
        <f>ROUND(I164*H164,2)</f>
        <v>0</v>
      </c>
      <c r="K164" s="193"/>
      <c r="L164" s="35"/>
      <c r="M164" s="194" t="s">
        <v>1</v>
      </c>
      <c r="N164" s="195" t="s">
        <v>40</v>
      </c>
      <c r="O164" s="7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8" t="s">
        <v>550</v>
      </c>
      <c r="AT164" s="198" t="s">
        <v>138</v>
      </c>
      <c r="AU164" s="198" t="s">
        <v>84</v>
      </c>
      <c r="AY164" s="15" t="s">
        <v>136</v>
      </c>
      <c r="BE164" s="199">
        <f>IF(N164="základná",J164,0)</f>
        <v>0</v>
      </c>
      <c r="BF164" s="199">
        <f>IF(N164="znížená",J164,0)</f>
        <v>0</v>
      </c>
      <c r="BG164" s="199">
        <f>IF(N164="zákl. prenesená",J164,0)</f>
        <v>0</v>
      </c>
      <c r="BH164" s="199">
        <f>IF(N164="zníž. prenesená",J164,0)</f>
        <v>0</v>
      </c>
      <c r="BI164" s="199">
        <f>IF(N164="nulová",J164,0)</f>
        <v>0</v>
      </c>
      <c r="BJ164" s="15" t="s">
        <v>84</v>
      </c>
      <c r="BK164" s="199">
        <f>ROUND(I164*H164,2)</f>
        <v>0</v>
      </c>
      <c r="BL164" s="15" t="s">
        <v>550</v>
      </c>
      <c r="BM164" s="198" t="s">
        <v>1190</v>
      </c>
    </row>
    <row r="165" s="2" customFormat="1" ht="16.5" customHeight="1">
      <c r="A165" s="34"/>
      <c r="B165" s="185"/>
      <c r="C165" s="200" t="s">
        <v>292</v>
      </c>
      <c r="D165" s="200" t="s">
        <v>155</v>
      </c>
      <c r="E165" s="201" t="s">
        <v>1051</v>
      </c>
      <c r="F165" s="202" t="s">
        <v>1052</v>
      </c>
      <c r="G165" s="203" t="s">
        <v>409</v>
      </c>
      <c r="H165" s="204">
        <v>16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40</v>
      </c>
      <c r="O165" s="78"/>
      <c r="P165" s="196">
        <f>O165*H165</f>
        <v>0</v>
      </c>
      <c r="Q165" s="196">
        <v>0.0079299999999999995</v>
      </c>
      <c r="R165" s="196">
        <f>Q165*H165</f>
        <v>0.12687999999999999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968</v>
      </c>
      <c r="AT165" s="198" t="s">
        <v>155</v>
      </c>
      <c r="AU165" s="198" t="s">
        <v>84</v>
      </c>
      <c r="AY165" s="15" t="s">
        <v>136</v>
      </c>
      <c r="BE165" s="199">
        <f>IF(N165="základná",J165,0)</f>
        <v>0</v>
      </c>
      <c r="BF165" s="199">
        <f>IF(N165="znížená",J165,0)</f>
        <v>0</v>
      </c>
      <c r="BG165" s="199">
        <f>IF(N165="zákl. prenesená",J165,0)</f>
        <v>0</v>
      </c>
      <c r="BH165" s="199">
        <f>IF(N165="zníž. prenesená",J165,0)</f>
        <v>0</v>
      </c>
      <c r="BI165" s="199">
        <f>IF(N165="nulová",J165,0)</f>
        <v>0</v>
      </c>
      <c r="BJ165" s="15" t="s">
        <v>84</v>
      </c>
      <c r="BK165" s="199">
        <f>ROUND(I165*H165,2)</f>
        <v>0</v>
      </c>
      <c r="BL165" s="15" t="s">
        <v>968</v>
      </c>
      <c r="BM165" s="198" t="s">
        <v>1191</v>
      </c>
    </row>
    <row r="166" s="2" customFormat="1" ht="24.15" customHeight="1">
      <c r="A166" s="34"/>
      <c r="B166" s="185"/>
      <c r="C166" s="186" t="s">
        <v>296</v>
      </c>
      <c r="D166" s="186" t="s">
        <v>138</v>
      </c>
      <c r="E166" s="187" t="s">
        <v>1054</v>
      </c>
      <c r="F166" s="188" t="s">
        <v>1055</v>
      </c>
      <c r="G166" s="189" t="s">
        <v>256</v>
      </c>
      <c r="H166" s="190">
        <v>30</v>
      </c>
      <c r="I166" s="191"/>
      <c r="J166" s="192">
        <f>ROUND(I166*H166,2)</f>
        <v>0</v>
      </c>
      <c r="K166" s="193"/>
      <c r="L166" s="35"/>
      <c r="M166" s="194" t="s">
        <v>1</v>
      </c>
      <c r="N166" s="195" t="s">
        <v>40</v>
      </c>
      <c r="O166" s="7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8" t="s">
        <v>550</v>
      </c>
      <c r="AT166" s="198" t="s">
        <v>138</v>
      </c>
      <c r="AU166" s="198" t="s">
        <v>84</v>
      </c>
      <c r="AY166" s="15" t="s">
        <v>136</v>
      </c>
      <c r="BE166" s="199">
        <f>IF(N166="základná",J166,0)</f>
        <v>0</v>
      </c>
      <c r="BF166" s="199">
        <f>IF(N166="znížená",J166,0)</f>
        <v>0</v>
      </c>
      <c r="BG166" s="199">
        <f>IF(N166="zákl. prenesená",J166,0)</f>
        <v>0</v>
      </c>
      <c r="BH166" s="199">
        <f>IF(N166="zníž. prenesená",J166,0)</f>
        <v>0</v>
      </c>
      <c r="BI166" s="199">
        <f>IF(N166="nulová",J166,0)</f>
        <v>0</v>
      </c>
      <c r="BJ166" s="15" t="s">
        <v>84</v>
      </c>
      <c r="BK166" s="199">
        <f>ROUND(I166*H166,2)</f>
        <v>0</v>
      </c>
      <c r="BL166" s="15" t="s">
        <v>550</v>
      </c>
      <c r="BM166" s="198" t="s">
        <v>1192</v>
      </c>
    </row>
    <row r="167" s="2" customFormat="1" ht="16.5" customHeight="1">
      <c r="A167" s="34"/>
      <c r="B167" s="185"/>
      <c r="C167" s="200" t="s">
        <v>300</v>
      </c>
      <c r="D167" s="200" t="s">
        <v>155</v>
      </c>
      <c r="E167" s="201" t="s">
        <v>1057</v>
      </c>
      <c r="F167" s="202" t="s">
        <v>1058</v>
      </c>
      <c r="G167" s="203" t="s">
        <v>256</v>
      </c>
      <c r="H167" s="204">
        <v>30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40</v>
      </c>
      <c r="O167" s="78"/>
      <c r="P167" s="196">
        <f>O167*H167</f>
        <v>0</v>
      </c>
      <c r="Q167" s="196">
        <v>8.0000000000000007E-05</v>
      </c>
      <c r="R167" s="196">
        <f>Q167*H167</f>
        <v>0.0024000000000000002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968</v>
      </c>
      <c r="AT167" s="198" t="s">
        <v>155</v>
      </c>
      <c r="AU167" s="198" t="s">
        <v>84</v>
      </c>
      <c r="AY167" s="15" t="s">
        <v>136</v>
      </c>
      <c r="BE167" s="199">
        <f>IF(N167="základná",J167,0)</f>
        <v>0</v>
      </c>
      <c r="BF167" s="199">
        <f>IF(N167="znížená",J167,0)</f>
        <v>0</v>
      </c>
      <c r="BG167" s="199">
        <f>IF(N167="zákl. prenesená",J167,0)</f>
        <v>0</v>
      </c>
      <c r="BH167" s="199">
        <f>IF(N167="zníž. prenesená",J167,0)</f>
        <v>0</v>
      </c>
      <c r="BI167" s="199">
        <f>IF(N167="nulová",J167,0)</f>
        <v>0</v>
      </c>
      <c r="BJ167" s="15" t="s">
        <v>84</v>
      </c>
      <c r="BK167" s="199">
        <f>ROUND(I167*H167,2)</f>
        <v>0</v>
      </c>
      <c r="BL167" s="15" t="s">
        <v>968</v>
      </c>
      <c r="BM167" s="198" t="s">
        <v>1193</v>
      </c>
    </row>
    <row r="168" s="2" customFormat="1" ht="33" customHeight="1">
      <c r="A168" s="34"/>
      <c r="B168" s="185"/>
      <c r="C168" s="186" t="s">
        <v>306</v>
      </c>
      <c r="D168" s="186" t="s">
        <v>138</v>
      </c>
      <c r="E168" s="187" t="s">
        <v>1194</v>
      </c>
      <c r="F168" s="188" t="s">
        <v>1195</v>
      </c>
      <c r="G168" s="189" t="s">
        <v>1092</v>
      </c>
      <c r="H168" s="225"/>
      <c r="I168" s="191"/>
      <c r="J168" s="192">
        <f>ROUND(I168*H168,2)</f>
        <v>0</v>
      </c>
      <c r="K168" s="193"/>
      <c r="L168" s="35"/>
      <c r="M168" s="194" t="s">
        <v>1</v>
      </c>
      <c r="N168" s="195" t="s">
        <v>40</v>
      </c>
      <c r="O168" s="7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550</v>
      </c>
      <c r="AT168" s="198" t="s">
        <v>138</v>
      </c>
      <c r="AU168" s="198" t="s">
        <v>84</v>
      </c>
      <c r="AY168" s="15" t="s">
        <v>136</v>
      </c>
      <c r="BE168" s="199">
        <f>IF(N168="základná",J168,0)</f>
        <v>0</v>
      </c>
      <c r="BF168" s="199">
        <f>IF(N168="znížená",J168,0)</f>
        <v>0</v>
      </c>
      <c r="BG168" s="199">
        <f>IF(N168="zákl. prenesená",J168,0)</f>
        <v>0</v>
      </c>
      <c r="BH168" s="199">
        <f>IF(N168="zníž. prenesená",J168,0)</f>
        <v>0</v>
      </c>
      <c r="BI168" s="199">
        <f>IF(N168="nulová",J168,0)</f>
        <v>0</v>
      </c>
      <c r="BJ168" s="15" t="s">
        <v>84</v>
      </c>
      <c r="BK168" s="199">
        <f>ROUND(I168*H168,2)</f>
        <v>0</v>
      </c>
      <c r="BL168" s="15" t="s">
        <v>550</v>
      </c>
      <c r="BM168" s="198" t="s">
        <v>1196</v>
      </c>
    </row>
    <row r="169" s="12" customFormat="1" ht="22.8" customHeight="1">
      <c r="A169" s="12"/>
      <c r="B169" s="173"/>
      <c r="C169" s="12"/>
      <c r="D169" s="174" t="s">
        <v>73</v>
      </c>
      <c r="E169" s="183" t="s">
        <v>1197</v>
      </c>
      <c r="F169" s="183" t="s">
        <v>1198</v>
      </c>
      <c r="G169" s="12"/>
      <c r="H169" s="12"/>
      <c r="I169" s="176"/>
      <c r="J169" s="184">
        <f>BK169</f>
        <v>0</v>
      </c>
      <c r="K169" s="12"/>
      <c r="L169" s="173"/>
      <c r="M169" s="177"/>
      <c r="N169" s="178"/>
      <c r="O169" s="178"/>
      <c r="P169" s="179">
        <f>SUM(P170:P171)</f>
        <v>0</v>
      </c>
      <c r="Q169" s="178"/>
      <c r="R169" s="179">
        <f>SUM(R170:R171)</f>
        <v>0</v>
      </c>
      <c r="S169" s="178"/>
      <c r="T169" s="180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4" t="s">
        <v>147</v>
      </c>
      <c r="AT169" s="181" t="s">
        <v>73</v>
      </c>
      <c r="AU169" s="181" t="s">
        <v>80</v>
      </c>
      <c r="AY169" s="174" t="s">
        <v>136</v>
      </c>
      <c r="BK169" s="182">
        <f>SUM(BK170:BK171)</f>
        <v>0</v>
      </c>
    </row>
    <row r="170" s="2" customFormat="1" ht="24.15" customHeight="1">
      <c r="A170" s="34"/>
      <c r="B170" s="185"/>
      <c r="C170" s="186" t="s">
        <v>457</v>
      </c>
      <c r="D170" s="186" t="s">
        <v>138</v>
      </c>
      <c r="E170" s="187" t="s">
        <v>1199</v>
      </c>
      <c r="F170" s="188" t="s">
        <v>1200</v>
      </c>
      <c r="G170" s="189" t="s">
        <v>256</v>
      </c>
      <c r="H170" s="190">
        <v>220</v>
      </c>
      <c r="I170" s="191"/>
      <c r="J170" s="192">
        <f>ROUND(I170*H170,2)</f>
        <v>0</v>
      </c>
      <c r="K170" s="193"/>
      <c r="L170" s="35"/>
      <c r="M170" s="194" t="s">
        <v>1</v>
      </c>
      <c r="N170" s="195" t="s">
        <v>40</v>
      </c>
      <c r="O170" s="7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550</v>
      </c>
      <c r="AT170" s="198" t="s">
        <v>138</v>
      </c>
      <c r="AU170" s="198" t="s">
        <v>84</v>
      </c>
      <c r="AY170" s="15" t="s">
        <v>136</v>
      </c>
      <c r="BE170" s="199">
        <f>IF(N170="základná",J170,0)</f>
        <v>0</v>
      </c>
      <c r="BF170" s="199">
        <f>IF(N170="znížená",J170,0)</f>
        <v>0</v>
      </c>
      <c r="BG170" s="199">
        <f>IF(N170="zákl. prenesená",J170,0)</f>
        <v>0</v>
      </c>
      <c r="BH170" s="199">
        <f>IF(N170="zníž. prenesená",J170,0)</f>
        <v>0</v>
      </c>
      <c r="BI170" s="199">
        <f>IF(N170="nulová",J170,0)</f>
        <v>0</v>
      </c>
      <c r="BJ170" s="15" t="s">
        <v>84</v>
      </c>
      <c r="BK170" s="199">
        <f>ROUND(I170*H170,2)</f>
        <v>0</v>
      </c>
      <c r="BL170" s="15" t="s">
        <v>550</v>
      </c>
      <c r="BM170" s="198" t="s">
        <v>1201</v>
      </c>
    </row>
    <row r="171" s="2" customFormat="1" ht="33" customHeight="1">
      <c r="A171" s="34"/>
      <c r="B171" s="185"/>
      <c r="C171" s="186" t="s">
        <v>465</v>
      </c>
      <c r="D171" s="186" t="s">
        <v>138</v>
      </c>
      <c r="E171" s="187" t="s">
        <v>1202</v>
      </c>
      <c r="F171" s="188" t="s">
        <v>1203</v>
      </c>
      <c r="G171" s="189" t="s">
        <v>256</v>
      </c>
      <c r="H171" s="190">
        <v>220</v>
      </c>
      <c r="I171" s="191"/>
      <c r="J171" s="192">
        <f>ROUND(I171*H171,2)</f>
        <v>0</v>
      </c>
      <c r="K171" s="193"/>
      <c r="L171" s="35"/>
      <c r="M171" s="194" t="s">
        <v>1</v>
      </c>
      <c r="N171" s="195" t="s">
        <v>40</v>
      </c>
      <c r="O171" s="7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8" t="s">
        <v>550</v>
      </c>
      <c r="AT171" s="198" t="s">
        <v>138</v>
      </c>
      <c r="AU171" s="198" t="s">
        <v>84</v>
      </c>
      <c r="AY171" s="15" t="s">
        <v>136</v>
      </c>
      <c r="BE171" s="199">
        <f>IF(N171="základná",J171,0)</f>
        <v>0</v>
      </c>
      <c r="BF171" s="199">
        <f>IF(N171="znížená",J171,0)</f>
        <v>0</v>
      </c>
      <c r="BG171" s="199">
        <f>IF(N171="zákl. prenesená",J171,0)</f>
        <v>0</v>
      </c>
      <c r="BH171" s="199">
        <f>IF(N171="zníž. prenesená",J171,0)</f>
        <v>0</v>
      </c>
      <c r="BI171" s="199">
        <f>IF(N171="nulová",J171,0)</f>
        <v>0</v>
      </c>
      <c r="BJ171" s="15" t="s">
        <v>84</v>
      </c>
      <c r="BK171" s="199">
        <f>ROUND(I171*H171,2)</f>
        <v>0</v>
      </c>
      <c r="BL171" s="15" t="s">
        <v>550</v>
      </c>
      <c r="BM171" s="198" t="s">
        <v>1204</v>
      </c>
    </row>
    <row r="172" s="12" customFormat="1" ht="25.92" customHeight="1">
      <c r="A172" s="12"/>
      <c r="B172" s="173"/>
      <c r="C172" s="12"/>
      <c r="D172" s="174" t="s">
        <v>73</v>
      </c>
      <c r="E172" s="175" t="s">
        <v>707</v>
      </c>
      <c r="F172" s="175" t="s">
        <v>708</v>
      </c>
      <c r="G172" s="12"/>
      <c r="H172" s="12"/>
      <c r="I172" s="176"/>
      <c r="J172" s="161">
        <f>BK172</f>
        <v>0</v>
      </c>
      <c r="K172" s="12"/>
      <c r="L172" s="173"/>
      <c r="M172" s="177"/>
      <c r="N172" s="178"/>
      <c r="O172" s="178"/>
      <c r="P172" s="179">
        <f>P173</f>
        <v>0</v>
      </c>
      <c r="Q172" s="178"/>
      <c r="R172" s="179">
        <f>R173</f>
        <v>0</v>
      </c>
      <c r="S172" s="178"/>
      <c r="T172" s="180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74" t="s">
        <v>142</v>
      </c>
      <c r="AT172" s="181" t="s">
        <v>73</v>
      </c>
      <c r="AU172" s="181" t="s">
        <v>7</v>
      </c>
      <c r="AY172" s="174" t="s">
        <v>136</v>
      </c>
      <c r="BK172" s="182">
        <f>BK173</f>
        <v>0</v>
      </c>
    </row>
    <row r="173" s="2" customFormat="1" ht="37.8" customHeight="1">
      <c r="A173" s="34"/>
      <c r="B173" s="185"/>
      <c r="C173" s="186" t="s">
        <v>469</v>
      </c>
      <c r="D173" s="186" t="s">
        <v>138</v>
      </c>
      <c r="E173" s="187" t="s">
        <v>1095</v>
      </c>
      <c r="F173" s="188" t="s">
        <v>1096</v>
      </c>
      <c r="G173" s="189" t="s">
        <v>712</v>
      </c>
      <c r="H173" s="190">
        <v>30</v>
      </c>
      <c r="I173" s="191"/>
      <c r="J173" s="192">
        <f>ROUND(I173*H173,2)</f>
        <v>0</v>
      </c>
      <c r="K173" s="193"/>
      <c r="L173" s="35"/>
      <c r="M173" s="194" t="s">
        <v>1</v>
      </c>
      <c r="N173" s="195" t="s">
        <v>40</v>
      </c>
      <c r="O173" s="7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8" t="s">
        <v>713</v>
      </c>
      <c r="AT173" s="198" t="s">
        <v>138</v>
      </c>
      <c r="AU173" s="198" t="s">
        <v>80</v>
      </c>
      <c r="AY173" s="15" t="s">
        <v>136</v>
      </c>
      <c r="BE173" s="199">
        <f>IF(N173="základná",J173,0)</f>
        <v>0</v>
      </c>
      <c r="BF173" s="199">
        <f>IF(N173="znížená",J173,0)</f>
        <v>0</v>
      </c>
      <c r="BG173" s="199">
        <f>IF(N173="zákl. prenesená",J173,0)</f>
        <v>0</v>
      </c>
      <c r="BH173" s="199">
        <f>IF(N173="zníž. prenesená",J173,0)</f>
        <v>0</v>
      </c>
      <c r="BI173" s="199">
        <f>IF(N173="nulová",J173,0)</f>
        <v>0</v>
      </c>
      <c r="BJ173" s="15" t="s">
        <v>84</v>
      </c>
      <c r="BK173" s="199">
        <f>ROUND(I173*H173,2)</f>
        <v>0</v>
      </c>
      <c r="BL173" s="15" t="s">
        <v>713</v>
      </c>
      <c r="BM173" s="198" t="s">
        <v>1205</v>
      </c>
    </row>
    <row r="174" s="2" customFormat="1" ht="49.92" customHeight="1">
      <c r="A174" s="34"/>
      <c r="B174" s="35"/>
      <c r="C174" s="34"/>
      <c r="D174" s="34"/>
      <c r="E174" s="175" t="s">
        <v>310</v>
      </c>
      <c r="F174" s="175" t="s">
        <v>311</v>
      </c>
      <c r="G174" s="34"/>
      <c r="H174" s="34"/>
      <c r="I174" s="34"/>
      <c r="J174" s="161">
        <f>BK174</f>
        <v>0</v>
      </c>
      <c r="K174" s="34"/>
      <c r="L174" s="35"/>
      <c r="M174" s="211"/>
      <c r="N174" s="212"/>
      <c r="O174" s="78"/>
      <c r="P174" s="78"/>
      <c r="Q174" s="78"/>
      <c r="R174" s="78"/>
      <c r="S174" s="78"/>
      <c r="T174" s="79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5" t="s">
        <v>73</v>
      </c>
      <c r="AU174" s="15" t="s">
        <v>7</v>
      </c>
      <c r="AY174" s="15" t="s">
        <v>312</v>
      </c>
      <c r="BK174" s="199">
        <f>SUM(BK175:BK177)</f>
        <v>0</v>
      </c>
    </row>
    <row r="175" s="2" customFormat="1" ht="16.32" customHeight="1">
      <c r="A175" s="34"/>
      <c r="B175" s="35"/>
      <c r="C175" s="213" t="s">
        <v>1</v>
      </c>
      <c r="D175" s="213" t="s">
        <v>138</v>
      </c>
      <c r="E175" s="214" t="s">
        <v>1</v>
      </c>
      <c r="F175" s="215" t="s">
        <v>1</v>
      </c>
      <c r="G175" s="216" t="s">
        <v>1</v>
      </c>
      <c r="H175" s="217"/>
      <c r="I175" s="218"/>
      <c r="J175" s="219">
        <f>BK175</f>
        <v>0</v>
      </c>
      <c r="K175" s="220"/>
      <c r="L175" s="35"/>
      <c r="M175" s="221" t="s">
        <v>1</v>
      </c>
      <c r="N175" s="222" t="s">
        <v>40</v>
      </c>
      <c r="O175" s="78"/>
      <c r="P175" s="78"/>
      <c r="Q175" s="78"/>
      <c r="R175" s="78"/>
      <c r="S175" s="78"/>
      <c r="T175" s="79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5" t="s">
        <v>312</v>
      </c>
      <c r="AU175" s="15" t="s">
        <v>80</v>
      </c>
      <c r="AY175" s="15" t="s">
        <v>312</v>
      </c>
      <c r="BE175" s="199">
        <f>IF(N175="základná",J175,0)</f>
        <v>0</v>
      </c>
      <c r="BF175" s="199">
        <f>IF(N175="znížená",J175,0)</f>
        <v>0</v>
      </c>
      <c r="BG175" s="199">
        <f>IF(N175="zákl. prenesená",J175,0)</f>
        <v>0</v>
      </c>
      <c r="BH175" s="199">
        <f>IF(N175="zníž. prenesená",J175,0)</f>
        <v>0</v>
      </c>
      <c r="BI175" s="199">
        <f>IF(N175="nulová",J175,0)</f>
        <v>0</v>
      </c>
      <c r="BJ175" s="15" t="s">
        <v>84</v>
      </c>
      <c r="BK175" s="199">
        <f>I175*H175</f>
        <v>0</v>
      </c>
    </row>
    <row r="176" s="2" customFormat="1" ht="16.32" customHeight="1">
      <c r="A176" s="34"/>
      <c r="B176" s="35"/>
      <c r="C176" s="213" t="s">
        <v>1</v>
      </c>
      <c r="D176" s="213" t="s">
        <v>138</v>
      </c>
      <c r="E176" s="214" t="s">
        <v>1</v>
      </c>
      <c r="F176" s="215" t="s">
        <v>1</v>
      </c>
      <c r="G176" s="216" t="s">
        <v>1</v>
      </c>
      <c r="H176" s="217"/>
      <c r="I176" s="218"/>
      <c r="J176" s="219">
        <f>BK176</f>
        <v>0</v>
      </c>
      <c r="K176" s="220"/>
      <c r="L176" s="35"/>
      <c r="M176" s="221" t="s">
        <v>1</v>
      </c>
      <c r="N176" s="222" t="s">
        <v>40</v>
      </c>
      <c r="O176" s="78"/>
      <c r="P176" s="78"/>
      <c r="Q176" s="78"/>
      <c r="R176" s="78"/>
      <c r="S176" s="78"/>
      <c r="T176" s="79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5" t="s">
        <v>312</v>
      </c>
      <c r="AU176" s="15" t="s">
        <v>80</v>
      </c>
      <c r="AY176" s="15" t="s">
        <v>312</v>
      </c>
      <c r="BE176" s="199">
        <f>IF(N176="základná",J176,0)</f>
        <v>0</v>
      </c>
      <c r="BF176" s="199">
        <f>IF(N176="znížená",J176,0)</f>
        <v>0</v>
      </c>
      <c r="BG176" s="199">
        <f>IF(N176="zákl. prenesená",J176,0)</f>
        <v>0</v>
      </c>
      <c r="BH176" s="199">
        <f>IF(N176="zníž. prenesená",J176,0)</f>
        <v>0</v>
      </c>
      <c r="BI176" s="199">
        <f>IF(N176="nulová",J176,0)</f>
        <v>0</v>
      </c>
      <c r="BJ176" s="15" t="s">
        <v>84</v>
      </c>
      <c r="BK176" s="199">
        <f>I176*H176</f>
        <v>0</v>
      </c>
    </row>
    <row r="177" s="2" customFormat="1" ht="16.32" customHeight="1">
      <c r="A177" s="34"/>
      <c r="B177" s="35"/>
      <c r="C177" s="213" t="s">
        <v>1</v>
      </c>
      <c r="D177" s="213" t="s">
        <v>138</v>
      </c>
      <c r="E177" s="214" t="s">
        <v>1</v>
      </c>
      <c r="F177" s="215" t="s">
        <v>1</v>
      </c>
      <c r="G177" s="216" t="s">
        <v>1</v>
      </c>
      <c r="H177" s="217"/>
      <c r="I177" s="218"/>
      <c r="J177" s="219">
        <f>BK177</f>
        <v>0</v>
      </c>
      <c r="K177" s="220"/>
      <c r="L177" s="35"/>
      <c r="M177" s="221" t="s">
        <v>1</v>
      </c>
      <c r="N177" s="222" t="s">
        <v>40</v>
      </c>
      <c r="O177" s="223"/>
      <c r="P177" s="223"/>
      <c r="Q177" s="223"/>
      <c r="R177" s="223"/>
      <c r="S177" s="223"/>
      <c r="T177" s="22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5" t="s">
        <v>312</v>
      </c>
      <c r="AU177" s="15" t="s">
        <v>80</v>
      </c>
      <c r="AY177" s="15" t="s">
        <v>312</v>
      </c>
      <c r="BE177" s="199">
        <f>IF(N177="základná",J177,0)</f>
        <v>0</v>
      </c>
      <c r="BF177" s="199">
        <f>IF(N177="znížená",J177,0)</f>
        <v>0</v>
      </c>
      <c r="BG177" s="199">
        <f>IF(N177="zákl. prenesená",J177,0)</f>
        <v>0</v>
      </c>
      <c r="BH177" s="199">
        <f>IF(N177="zníž. prenesená",J177,0)</f>
        <v>0</v>
      </c>
      <c r="BI177" s="199">
        <f>IF(N177="nulová",J177,0)</f>
        <v>0</v>
      </c>
      <c r="BJ177" s="15" t="s">
        <v>84</v>
      </c>
      <c r="BK177" s="199">
        <f>I177*H177</f>
        <v>0</v>
      </c>
    </row>
    <row r="178" s="2" customFormat="1" ht="6.96" customHeight="1">
      <c r="A178" s="34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35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autoFilter ref="C124:K17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dataValidations count="2">
    <dataValidation type="list" allowBlank="1" showInputMessage="1" showErrorMessage="1" error="Povolené sú hodnoty K, M." sqref="D175:D178">
      <formula1>"K, M"</formula1>
    </dataValidation>
    <dataValidation type="list" allowBlank="1" showInputMessage="1" showErrorMessage="1" error="Povolené sú hodnoty základná, znížená, nulová." sqref="N175:N178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104</v>
      </c>
      <c r="L4" s="18"/>
      <c r="M4" s="129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30" t="str">
        <f>'Rekapitulácia stavby'!K6</f>
        <v>Modernizácia ustajnenia HD</v>
      </c>
      <c r="F7" s="28"/>
      <c r="G7" s="28"/>
      <c r="H7" s="28"/>
      <c r="L7" s="18"/>
    </row>
    <row r="8" hidden="1" s="1" customFormat="1" ht="12" customHeight="1">
      <c r="B8" s="18"/>
      <c r="D8" s="28" t="s">
        <v>105</v>
      </c>
      <c r="L8" s="18"/>
    </row>
    <row r="9" hidden="1" s="2" customFormat="1" ht="16.5" customHeight="1">
      <c r="A9" s="34"/>
      <c r="B9" s="35"/>
      <c r="C9" s="34"/>
      <c r="D9" s="34"/>
      <c r="E9" s="130" t="s">
        <v>327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313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6.5" customHeight="1">
      <c r="A11" s="34"/>
      <c r="B11" s="35"/>
      <c r="C11" s="34"/>
      <c r="D11" s="34"/>
      <c r="E11" s="68" t="s">
        <v>1206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28. 12. 2023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8" customHeight="1">
      <c r="A23" s="34"/>
      <c r="B23" s="35"/>
      <c r="C23" s="34"/>
      <c r="D23" s="34"/>
      <c r="E23" s="23" t="str">
        <f>IF('Rekapitulácia stavby'!E17="","",'Rekapitulácia stavby'!E17)</f>
        <v xml:space="preserve"> 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hidden="1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ROUND((ROUND((SUM(BE128:BE150)),  2) + SUM(BE152:BE154)), 2)</f>
        <v>0</v>
      </c>
      <c r="G35" s="137"/>
      <c r="H35" s="137"/>
      <c r="I35" s="138">
        <v>0</v>
      </c>
      <c r="J35" s="136">
        <f>ROUND((ROUND(((SUM(BE128:BE150))*I35),  2) + (SUM(BE152:BE154)*I35)),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41" t="s">
        <v>40</v>
      </c>
      <c r="F36" s="136">
        <f>ROUND((ROUND((SUM(BF128:BF150)),  2) + SUM(BF152:BF154)), 2)</f>
        <v>0</v>
      </c>
      <c r="G36" s="137"/>
      <c r="H36" s="137"/>
      <c r="I36" s="138">
        <v>0</v>
      </c>
      <c r="J36" s="136">
        <f>ROUND((ROUND(((SUM(BF128:BF150))*I36),  2) + (SUM(BF152:BF154)*I36)),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ROUND((ROUND((SUM(BG128:BG150)),  2) + SUM(BG152:BG154)), 2)</f>
        <v>0</v>
      </c>
      <c r="G37" s="34"/>
      <c r="H37" s="34"/>
      <c r="I37" s="140">
        <v>0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ROUND((ROUND((SUM(BH128:BH150)),  2) + SUM(BH152:BH154)), 2)</f>
        <v>0</v>
      </c>
      <c r="G38" s="34"/>
      <c r="H38" s="34"/>
      <c r="I38" s="140">
        <v>0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ROUND((ROUND((SUM(BI128:BI150)),  2) + SUM(BI152:BI154)),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hidden="1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107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30" t="str">
        <f>E7</f>
        <v>Modernizácia ustajnenia HD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8"/>
      <c r="C86" s="28" t="s">
        <v>105</v>
      </c>
      <c r="L86" s="18"/>
    </row>
    <row r="87" hidden="1" s="2" customFormat="1" ht="16.5" customHeight="1">
      <c r="A87" s="34"/>
      <c r="B87" s="35"/>
      <c r="C87" s="34"/>
      <c r="D87" s="34"/>
      <c r="E87" s="130" t="s">
        <v>327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313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4"/>
      <c r="D89" s="34"/>
      <c r="E89" s="68" t="str">
        <f>E11</f>
        <v>SO 01 B - Búracie práce maštaľ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19</v>
      </c>
      <c r="D91" s="34"/>
      <c r="E91" s="34"/>
      <c r="F91" s="23" t="str">
        <f>F14</f>
        <v>Vysoká nad Kysucou</v>
      </c>
      <c r="G91" s="34"/>
      <c r="H91" s="34"/>
      <c r="I91" s="28" t="s">
        <v>21</v>
      </c>
      <c r="J91" s="70" t="str">
        <f>IF(J14="","",J14)</f>
        <v>28. 12. 2023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HANNIBAL, s.r.o</v>
      </c>
      <c r="G93" s="34"/>
      <c r="H93" s="34"/>
      <c r="I93" s="28" t="s">
        <v>29</v>
      </c>
      <c r="J93" s="32" t="str">
        <f>E23</f>
        <v xml:space="preserve"> 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49" t="s">
        <v>108</v>
      </c>
      <c r="D96" s="141"/>
      <c r="E96" s="141"/>
      <c r="F96" s="141"/>
      <c r="G96" s="141"/>
      <c r="H96" s="141"/>
      <c r="I96" s="141"/>
      <c r="J96" s="150" t="s">
        <v>109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51" t="s">
        <v>110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111</v>
      </c>
    </row>
    <row r="99" hidden="1" s="9" customFormat="1" ht="24.96" customHeight="1">
      <c r="A99" s="9"/>
      <c r="B99" s="152"/>
      <c r="C99" s="9"/>
      <c r="D99" s="153" t="s">
        <v>112</v>
      </c>
      <c r="E99" s="154"/>
      <c r="F99" s="154"/>
      <c r="G99" s="154"/>
      <c r="H99" s="154"/>
      <c r="I99" s="154"/>
      <c r="J99" s="155">
        <f>J129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6"/>
      <c r="C100" s="10"/>
      <c r="D100" s="157" t="s">
        <v>117</v>
      </c>
      <c r="E100" s="158"/>
      <c r="F100" s="158"/>
      <c r="G100" s="158"/>
      <c r="H100" s="158"/>
      <c r="I100" s="158"/>
      <c r="J100" s="159">
        <f>J130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52"/>
      <c r="C101" s="9"/>
      <c r="D101" s="153" t="s">
        <v>118</v>
      </c>
      <c r="E101" s="154"/>
      <c r="F101" s="154"/>
      <c r="G101" s="154"/>
      <c r="H101" s="154"/>
      <c r="I101" s="154"/>
      <c r="J101" s="155">
        <f>J140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56"/>
      <c r="C102" s="10"/>
      <c r="D102" s="157" t="s">
        <v>329</v>
      </c>
      <c r="E102" s="158"/>
      <c r="F102" s="158"/>
      <c r="G102" s="158"/>
      <c r="H102" s="158"/>
      <c r="I102" s="158"/>
      <c r="J102" s="159">
        <f>J141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6"/>
      <c r="C103" s="10"/>
      <c r="D103" s="157" t="s">
        <v>330</v>
      </c>
      <c r="E103" s="158"/>
      <c r="F103" s="158"/>
      <c r="G103" s="158"/>
      <c r="H103" s="158"/>
      <c r="I103" s="158"/>
      <c r="J103" s="159">
        <f>J144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6"/>
      <c r="C104" s="10"/>
      <c r="D104" s="157" t="s">
        <v>331</v>
      </c>
      <c r="E104" s="158"/>
      <c r="F104" s="158"/>
      <c r="G104" s="158"/>
      <c r="H104" s="158"/>
      <c r="I104" s="158"/>
      <c r="J104" s="159">
        <f>J146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6"/>
      <c r="C105" s="10"/>
      <c r="D105" s="157" t="s">
        <v>333</v>
      </c>
      <c r="E105" s="158"/>
      <c r="F105" s="158"/>
      <c r="G105" s="158"/>
      <c r="H105" s="158"/>
      <c r="I105" s="158"/>
      <c r="J105" s="159">
        <f>J148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1.84" customHeight="1">
      <c r="A106" s="9"/>
      <c r="B106" s="152"/>
      <c r="C106" s="9"/>
      <c r="D106" s="160" t="s">
        <v>121</v>
      </c>
      <c r="E106" s="9"/>
      <c r="F106" s="9"/>
      <c r="G106" s="9"/>
      <c r="H106" s="9"/>
      <c r="I106" s="9"/>
      <c r="J106" s="161">
        <f>J151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/>
    <row r="110" hidden="1"/>
    <row r="111" hidden="1"/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122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0" t="str">
        <f>E7</f>
        <v>Modernizácia ustajnenia HD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105</v>
      </c>
      <c r="L117" s="18"/>
    </row>
    <row r="118" s="2" customFormat="1" ht="16.5" customHeight="1">
      <c r="A118" s="34"/>
      <c r="B118" s="35"/>
      <c r="C118" s="34"/>
      <c r="D118" s="34"/>
      <c r="E118" s="130" t="s">
        <v>327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313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SO 01 B - Búracie práce maštaľ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>Vysoká nad Kysucou</v>
      </c>
      <c r="G122" s="34"/>
      <c r="H122" s="34"/>
      <c r="I122" s="28" t="s">
        <v>21</v>
      </c>
      <c r="J122" s="70" t="str">
        <f>IF(J14="","",J14)</f>
        <v>28. 12. 2023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E17</f>
        <v>HANNIBAL, s.r.o</v>
      </c>
      <c r="G124" s="34"/>
      <c r="H124" s="34"/>
      <c r="I124" s="28" t="s">
        <v>29</v>
      </c>
      <c r="J124" s="32" t="str">
        <f>E23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2"/>
      <c r="B127" s="163"/>
      <c r="C127" s="164" t="s">
        <v>123</v>
      </c>
      <c r="D127" s="165" t="s">
        <v>59</v>
      </c>
      <c r="E127" s="165" t="s">
        <v>55</v>
      </c>
      <c r="F127" s="165" t="s">
        <v>56</v>
      </c>
      <c r="G127" s="165" t="s">
        <v>124</v>
      </c>
      <c r="H127" s="165" t="s">
        <v>125</v>
      </c>
      <c r="I127" s="165" t="s">
        <v>126</v>
      </c>
      <c r="J127" s="166" t="s">
        <v>109</v>
      </c>
      <c r="K127" s="167" t="s">
        <v>127</v>
      </c>
      <c r="L127" s="168"/>
      <c r="M127" s="87" t="s">
        <v>1</v>
      </c>
      <c r="N127" s="88" t="s">
        <v>38</v>
      </c>
      <c r="O127" s="88" t="s">
        <v>128</v>
      </c>
      <c r="P127" s="88" t="s">
        <v>129</v>
      </c>
      <c r="Q127" s="88" t="s">
        <v>130</v>
      </c>
      <c r="R127" s="88" t="s">
        <v>131</v>
      </c>
      <c r="S127" s="88" t="s">
        <v>132</v>
      </c>
      <c r="T127" s="89" t="s">
        <v>133</v>
      </c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</row>
    <row r="128" s="2" customFormat="1" ht="22.8" customHeight="1">
      <c r="A128" s="34"/>
      <c r="B128" s="35"/>
      <c r="C128" s="94" t="s">
        <v>110</v>
      </c>
      <c r="D128" s="34"/>
      <c r="E128" s="34"/>
      <c r="F128" s="34"/>
      <c r="G128" s="34"/>
      <c r="H128" s="34"/>
      <c r="I128" s="34"/>
      <c r="J128" s="169">
        <f>BK128</f>
        <v>0</v>
      </c>
      <c r="K128" s="34"/>
      <c r="L128" s="35"/>
      <c r="M128" s="90"/>
      <c r="N128" s="74"/>
      <c r="O128" s="91"/>
      <c r="P128" s="170">
        <f>P129+P140+P151</f>
        <v>0</v>
      </c>
      <c r="Q128" s="91"/>
      <c r="R128" s="170">
        <f>R129+R140+R151</f>
        <v>0.20250000000000001</v>
      </c>
      <c r="S128" s="91"/>
      <c r="T128" s="171">
        <f>T129+T140+T151</f>
        <v>844.81141172000002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111</v>
      </c>
      <c r="BK128" s="172">
        <f>BK129+BK140+BK151</f>
        <v>0</v>
      </c>
    </row>
    <row r="129" s="12" customFormat="1" ht="25.92" customHeight="1">
      <c r="A129" s="12"/>
      <c r="B129" s="173"/>
      <c r="C129" s="12"/>
      <c r="D129" s="174" t="s">
        <v>73</v>
      </c>
      <c r="E129" s="175" t="s">
        <v>134</v>
      </c>
      <c r="F129" s="175" t="s">
        <v>135</v>
      </c>
      <c r="G129" s="12"/>
      <c r="H129" s="12"/>
      <c r="I129" s="176"/>
      <c r="J129" s="161">
        <f>BK129</f>
        <v>0</v>
      </c>
      <c r="K129" s="12"/>
      <c r="L129" s="173"/>
      <c r="M129" s="177"/>
      <c r="N129" s="178"/>
      <c r="O129" s="178"/>
      <c r="P129" s="179">
        <f>P130</f>
        <v>0</v>
      </c>
      <c r="Q129" s="178"/>
      <c r="R129" s="179">
        <f>R130</f>
        <v>0</v>
      </c>
      <c r="S129" s="178"/>
      <c r="T129" s="180">
        <f>T130</f>
        <v>751.45837700000004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4" t="s">
        <v>80</v>
      </c>
      <c r="AT129" s="181" t="s">
        <v>73</v>
      </c>
      <c r="AU129" s="181" t="s">
        <v>7</v>
      </c>
      <c r="AY129" s="174" t="s">
        <v>136</v>
      </c>
      <c r="BK129" s="182">
        <f>BK130</f>
        <v>0</v>
      </c>
    </row>
    <row r="130" s="12" customFormat="1" ht="22.8" customHeight="1">
      <c r="A130" s="12"/>
      <c r="B130" s="173"/>
      <c r="C130" s="12"/>
      <c r="D130" s="174" t="s">
        <v>73</v>
      </c>
      <c r="E130" s="183" t="s">
        <v>173</v>
      </c>
      <c r="F130" s="183" t="s">
        <v>252</v>
      </c>
      <c r="G130" s="12"/>
      <c r="H130" s="12"/>
      <c r="I130" s="176"/>
      <c r="J130" s="184">
        <f>BK130</f>
        <v>0</v>
      </c>
      <c r="K130" s="12"/>
      <c r="L130" s="173"/>
      <c r="M130" s="177"/>
      <c r="N130" s="178"/>
      <c r="O130" s="178"/>
      <c r="P130" s="179">
        <f>SUM(P131:P139)</f>
        <v>0</v>
      </c>
      <c r="Q130" s="178"/>
      <c r="R130" s="179">
        <f>SUM(R131:R139)</f>
        <v>0</v>
      </c>
      <c r="S130" s="178"/>
      <c r="T130" s="180">
        <f>SUM(T131:T139)</f>
        <v>751.45837700000004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4" t="s">
        <v>80</v>
      </c>
      <c r="AT130" s="181" t="s">
        <v>73</v>
      </c>
      <c r="AU130" s="181" t="s">
        <v>80</v>
      </c>
      <c r="AY130" s="174" t="s">
        <v>136</v>
      </c>
      <c r="BK130" s="182">
        <f>SUM(BK131:BK139)</f>
        <v>0</v>
      </c>
    </row>
    <row r="131" s="2" customFormat="1" ht="33" customHeight="1">
      <c r="A131" s="34"/>
      <c r="B131" s="185"/>
      <c r="C131" s="186" t="s">
        <v>198</v>
      </c>
      <c r="D131" s="186" t="s">
        <v>138</v>
      </c>
      <c r="E131" s="187" t="s">
        <v>1207</v>
      </c>
      <c r="F131" s="188" t="s">
        <v>1208</v>
      </c>
      <c r="G131" s="189" t="s">
        <v>180</v>
      </c>
      <c r="H131" s="190">
        <v>102</v>
      </c>
      <c r="I131" s="191"/>
      <c r="J131" s="192">
        <f>ROUND(I131*H131,2)</f>
        <v>0</v>
      </c>
      <c r="K131" s="193"/>
      <c r="L131" s="35"/>
      <c r="M131" s="194" t="s">
        <v>1</v>
      </c>
      <c r="N131" s="195" t="s">
        <v>40</v>
      </c>
      <c r="O131" s="78"/>
      <c r="P131" s="196">
        <f>O131*H131</f>
        <v>0</v>
      </c>
      <c r="Q131" s="196">
        <v>0</v>
      </c>
      <c r="R131" s="196">
        <f>Q131*H131</f>
        <v>0</v>
      </c>
      <c r="S131" s="196">
        <v>0.5</v>
      </c>
      <c r="T131" s="197">
        <f>S131*H131</f>
        <v>51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8" t="s">
        <v>142</v>
      </c>
      <c r="AT131" s="198" t="s">
        <v>138</v>
      </c>
      <c r="AU131" s="198" t="s">
        <v>84</v>
      </c>
      <c r="AY131" s="15" t="s">
        <v>136</v>
      </c>
      <c r="BE131" s="199">
        <f>IF(N131="základná",J131,0)</f>
        <v>0</v>
      </c>
      <c r="BF131" s="199">
        <f>IF(N131="znížená",J131,0)</f>
        <v>0</v>
      </c>
      <c r="BG131" s="199">
        <f>IF(N131="zákl. prenesená",J131,0)</f>
        <v>0</v>
      </c>
      <c r="BH131" s="199">
        <f>IF(N131="zníž. prenesená",J131,0)</f>
        <v>0</v>
      </c>
      <c r="BI131" s="199">
        <f>IF(N131="nulová",J131,0)</f>
        <v>0</v>
      </c>
      <c r="BJ131" s="15" t="s">
        <v>84</v>
      </c>
      <c r="BK131" s="199">
        <f>ROUND(I131*H131,2)</f>
        <v>0</v>
      </c>
      <c r="BL131" s="15" t="s">
        <v>142</v>
      </c>
      <c r="BM131" s="198" t="s">
        <v>1209</v>
      </c>
    </row>
    <row r="132" s="2" customFormat="1" ht="44.25" customHeight="1">
      <c r="A132" s="34"/>
      <c r="B132" s="185"/>
      <c r="C132" s="186" t="s">
        <v>80</v>
      </c>
      <c r="D132" s="186" t="s">
        <v>138</v>
      </c>
      <c r="E132" s="187" t="s">
        <v>1210</v>
      </c>
      <c r="F132" s="188" t="s">
        <v>1211</v>
      </c>
      <c r="G132" s="189" t="s">
        <v>141</v>
      </c>
      <c r="H132" s="190">
        <v>54.497</v>
      </c>
      <c r="I132" s="191"/>
      <c r="J132" s="192">
        <f>ROUND(I132*H132,2)</f>
        <v>0</v>
      </c>
      <c r="K132" s="193"/>
      <c r="L132" s="35"/>
      <c r="M132" s="194" t="s">
        <v>1</v>
      </c>
      <c r="N132" s="195" t="s">
        <v>40</v>
      </c>
      <c r="O132" s="78"/>
      <c r="P132" s="196">
        <f>O132*H132</f>
        <v>0</v>
      </c>
      <c r="Q132" s="196">
        <v>0</v>
      </c>
      <c r="R132" s="196">
        <f>Q132*H132</f>
        <v>0</v>
      </c>
      <c r="S132" s="196">
        <v>1.905</v>
      </c>
      <c r="T132" s="197">
        <f>S132*H132</f>
        <v>103.816785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142</v>
      </c>
      <c r="AT132" s="198" t="s">
        <v>138</v>
      </c>
      <c r="AU132" s="198" t="s">
        <v>84</v>
      </c>
      <c r="AY132" s="15" t="s">
        <v>136</v>
      </c>
      <c r="BE132" s="199">
        <f>IF(N132="základná",J132,0)</f>
        <v>0</v>
      </c>
      <c r="BF132" s="199">
        <f>IF(N132="znížená",J132,0)</f>
        <v>0</v>
      </c>
      <c r="BG132" s="199">
        <f>IF(N132="zákl. prenesená",J132,0)</f>
        <v>0</v>
      </c>
      <c r="BH132" s="199">
        <f>IF(N132="zníž. prenesená",J132,0)</f>
        <v>0</v>
      </c>
      <c r="BI132" s="199">
        <f>IF(N132="nulová",J132,0)</f>
        <v>0</v>
      </c>
      <c r="BJ132" s="15" t="s">
        <v>84</v>
      </c>
      <c r="BK132" s="199">
        <f>ROUND(I132*H132,2)</f>
        <v>0</v>
      </c>
      <c r="BL132" s="15" t="s">
        <v>142</v>
      </c>
      <c r="BM132" s="198" t="s">
        <v>1212</v>
      </c>
    </row>
    <row r="133" s="2" customFormat="1" ht="37.8" customHeight="1">
      <c r="A133" s="34"/>
      <c r="B133" s="185"/>
      <c r="C133" s="186" t="s">
        <v>84</v>
      </c>
      <c r="D133" s="186" t="s">
        <v>138</v>
      </c>
      <c r="E133" s="187" t="s">
        <v>1213</v>
      </c>
      <c r="F133" s="188" t="s">
        <v>1214</v>
      </c>
      <c r="G133" s="189" t="s">
        <v>141</v>
      </c>
      <c r="H133" s="190">
        <v>236</v>
      </c>
      <c r="I133" s="191"/>
      <c r="J133" s="192">
        <f>ROUND(I133*H133,2)</f>
        <v>0</v>
      </c>
      <c r="K133" s="193"/>
      <c r="L133" s="35"/>
      <c r="M133" s="194" t="s">
        <v>1</v>
      </c>
      <c r="N133" s="195" t="s">
        <v>40</v>
      </c>
      <c r="O133" s="78"/>
      <c r="P133" s="196">
        <f>O133*H133</f>
        <v>0</v>
      </c>
      <c r="Q133" s="196">
        <v>0</v>
      </c>
      <c r="R133" s="196">
        <f>Q133*H133</f>
        <v>0</v>
      </c>
      <c r="S133" s="196">
        <v>2.2000000000000002</v>
      </c>
      <c r="T133" s="197">
        <f>S133*H133</f>
        <v>519.20000000000005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8" t="s">
        <v>142</v>
      </c>
      <c r="AT133" s="198" t="s">
        <v>138</v>
      </c>
      <c r="AU133" s="198" t="s">
        <v>84</v>
      </c>
      <c r="AY133" s="15" t="s">
        <v>136</v>
      </c>
      <c r="BE133" s="199">
        <f>IF(N133="základná",J133,0)</f>
        <v>0</v>
      </c>
      <c r="BF133" s="199">
        <f>IF(N133="znížená",J133,0)</f>
        <v>0</v>
      </c>
      <c r="BG133" s="199">
        <f>IF(N133="zákl. prenesená",J133,0)</f>
        <v>0</v>
      </c>
      <c r="BH133" s="199">
        <f>IF(N133="zníž. prenesená",J133,0)</f>
        <v>0</v>
      </c>
      <c r="BI133" s="199">
        <f>IF(N133="nulová",J133,0)</f>
        <v>0</v>
      </c>
      <c r="BJ133" s="15" t="s">
        <v>84</v>
      </c>
      <c r="BK133" s="199">
        <f>ROUND(I133*H133,2)</f>
        <v>0</v>
      </c>
      <c r="BL133" s="15" t="s">
        <v>142</v>
      </c>
      <c r="BM133" s="198" t="s">
        <v>1215</v>
      </c>
    </row>
    <row r="134" s="2" customFormat="1" ht="16.5" customHeight="1">
      <c r="A134" s="34"/>
      <c r="B134" s="185"/>
      <c r="C134" s="186" t="s">
        <v>147</v>
      </c>
      <c r="D134" s="186" t="s">
        <v>138</v>
      </c>
      <c r="E134" s="187" t="s">
        <v>1216</v>
      </c>
      <c r="F134" s="188" t="s">
        <v>1217</v>
      </c>
      <c r="G134" s="189" t="s">
        <v>256</v>
      </c>
      <c r="H134" s="190">
        <v>511.19999999999999</v>
      </c>
      <c r="I134" s="191"/>
      <c r="J134" s="192">
        <f>ROUND(I134*H134,2)</f>
        <v>0</v>
      </c>
      <c r="K134" s="193"/>
      <c r="L134" s="35"/>
      <c r="M134" s="194" t="s">
        <v>1</v>
      </c>
      <c r="N134" s="195" t="s">
        <v>40</v>
      </c>
      <c r="O134" s="78"/>
      <c r="P134" s="196">
        <f>O134*H134</f>
        <v>0</v>
      </c>
      <c r="Q134" s="196">
        <v>0</v>
      </c>
      <c r="R134" s="196">
        <f>Q134*H134</f>
        <v>0</v>
      </c>
      <c r="S134" s="196">
        <v>0.036999999999999998</v>
      </c>
      <c r="T134" s="197">
        <f>S134*H134</f>
        <v>18.914399999999997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142</v>
      </c>
      <c r="AT134" s="198" t="s">
        <v>138</v>
      </c>
      <c r="AU134" s="198" t="s">
        <v>84</v>
      </c>
      <c r="AY134" s="15" t="s">
        <v>136</v>
      </c>
      <c r="BE134" s="199">
        <f>IF(N134="základná",J134,0)</f>
        <v>0</v>
      </c>
      <c r="BF134" s="199">
        <f>IF(N134="znížená",J134,0)</f>
        <v>0</v>
      </c>
      <c r="BG134" s="199">
        <f>IF(N134="zákl. prenesená",J134,0)</f>
        <v>0</v>
      </c>
      <c r="BH134" s="199">
        <f>IF(N134="zníž. prenesená",J134,0)</f>
        <v>0</v>
      </c>
      <c r="BI134" s="199">
        <f>IF(N134="nulová",J134,0)</f>
        <v>0</v>
      </c>
      <c r="BJ134" s="15" t="s">
        <v>84</v>
      </c>
      <c r="BK134" s="199">
        <f>ROUND(I134*H134,2)</f>
        <v>0</v>
      </c>
      <c r="BL134" s="15" t="s">
        <v>142</v>
      </c>
      <c r="BM134" s="198" t="s">
        <v>1218</v>
      </c>
    </row>
    <row r="135" s="2" customFormat="1" ht="24.15" customHeight="1">
      <c r="A135" s="34"/>
      <c r="B135" s="185"/>
      <c r="C135" s="186" t="s">
        <v>142</v>
      </c>
      <c r="D135" s="186" t="s">
        <v>138</v>
      </c>
      <c r="E135" s="187" t="s">
        <v>1219</v>
      </c>
      <c r="F135" s="188" t="s">
        <v>1220</v>
      </c>
      <c r="G135" s="189" t="s">
        <v>409</v>
      </c>
      <c r="H135" s="190">
        <v>240</v>
      </c>
      <c r="I135" s="191"/>
      <c r="J135" s="192">
        <f>ROUND(I135*H135,2)</f>
        <v>0</v>
      </c>
      <c r="K135" s="193"/>
      <c r="L135" s="35"/>
      <c r="M135" s="194" t="s">
        <v>1</v>
      </c>
      <c r="N135" s="195" t="s">
        <v>40</v>
      </c>
      <c r="O135" s="78"/>
      <c r="P135" s="196">
        <f>O135*H135</f>
        <v>0</v>
      </c>
      <c r="Q135" s="196">
        <v>0</v>
      </c>
      <c r="R135" s="196">
        <f>Q135*H135</f>
        <v>0</v>
      </c>
      <c r="S135" s="196">
        <v>0.001</v>
      </c>
      <c r="T135" s="197">
        <f>S135*H135</f>
        <v>0.23999999999999999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8" t="s">
        <v>142</v>
      </c>
      <c r="AT135" s="198" t="s">
        <v>138</v>
      </c>
      <c r="AU135" s="198" t="s">
        <v>84</v>
      </c>
      <c r="AY135" s="15" t="s">
        <v>136</v>
      </c>
      <c r="BE135" s="199">
        <f>IF(N135="základná",J135,0)</f>
        <v>0</v>
      </c>
      <c r="BF135" s="199">
        <f>IF(N135="znížená",J135,0)</f>
        <v>0</v>
      </c>
      <c r="BG135" s="199">
        <f>IF(N135="zákl. prenesená",J135,0)</f>
        <v>0</v>
      </c>
      <c r="BH135" s="199">
        <f>IF(N135="zníž. prenesená",J135,0)</f>
        <v>0</v>
      </c>
      <c r="BI135" s="199">
        <f>IF(N135="nulová",J135,0)</f>
        <v>0</v>
      </c>
      <c r="BJ135" s="15" t="s">
        <v>84</v>
      </c>
      <c r="BK135" s="199">
        <f>ROUND(I135*H135,2)</f>
        <v>0</v>
      </c>
      <c r="BL135" s="15" t="s">
        <v>142</v>
      </c>
      <c r="BM135" s="198" t="s">
        <v>1221</v>
      </c>
    </row>
    <row r="136" s="2" customFormat="1" ht="33" customHeight="1">
      <c r="A136" s="34"/>
      <c r="B136" s="185"/>
      <c r="C136" s="186" t="s">
        <v>154</v>
      </c>
      <c r="D136" s="186" t="s">
        <v>138</v>
      </c>
      <c r="E136" s="187" t="s">
        <v>1222</v>
      </c>
      <c r="F136" s="188" t="s">
        <v>1223</v>
      </c>
      <c r="G136" s="189" t="s">
        <v>180</v>
      </c>
      <c r="H136" s="190">
        <v>537.46500000000003</v>
      </c>
      <c r="I136" s="191"/>
      <c r="J136" s="192">
        <f>ROUND(I136*H136,2)</f>
        <v>0</v>
      </c>
      <c r="K136" s="193"/>
      <c r="L136" s="35"/>
      <c r="M136" s="194" t="s">
        <v>1</v>
      </c>
      <c r="N136" s="195" t="s">
        <v>40</v>
      </c>
      <c r="O136" s="78"/>
      <c r="P136" s="196">
        <f>O136*H136</f>
        <v>0</v>
      </c>
      <c r="Q136" s="196">
        <v>0</v>
      </c>
      <c r="R136" s="196">
        <f>Q136*H136</f>
        <v>0</v>
      </c>
      <c r="S136" s="196">
        <v>0.045999999999999999</v>
      </c>
      <c r="T136" s="197">
        <f>S136*H136</f>
        <v>24.723390000000002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142</v>
      </c>
      <c r="AT136" s="198" t="s">
        <v>138</v>
      </c>
      <c r="AU136" s="198" t="s">
        <v>84</v>
      </c>
      <c r="AY136" s="15" t="s">
        <v>136</v>
      </c>
      <c r="BE136" s="199">
        <f>IF(N136="základná",J136,0)</f>
        <v>0</v>
      </c>
      <c r="BF136" s="199">
        <f>IF(N136="znížená",J136,0)</f>
        <v>0</v>
      </c>
      <c r="BG136" s="199">
        <f>IF(N136="zákl. prenesená",J136,0)</f>
        <v>0</v>
      </c>
      <c r="BH136" s="199">
        <f>IF(N136="zníž. prenesená",J136,0)</f>
        <v>0</v>
      </c>
      <c r="BI136" s="199">
        <f>IF(N136="nulová",J136,0)</f>
        <v>0</v>
      </c>
      <c r="BJ136" s="15" t="s">
        <v>84</v>
      </c>
      <c r="BK136" s="199">
        <f>ROUND(I136*H136,2)</f>
        <v>0</v>
      </c>
      <c r="BL136" s="15" t="s">
        <v>142</v>
      </c>
      <c r="BM136" s="198" t="s">
        <v>1224</v>
      </c>
    </row>
    <row r="137" s="2" customFormat="1" ht="37.8" customHeight="1">
      <c r="A137" s="34"/>
      <c r="B137" s="185"/>
      <c r="C137" s="186" t="s">
        <v>162</v>
      </c>
      <c r="D137" s="186" t="s">
        <v>138</v>
      </c>
      <c r="E137" s="187" t="s">
        <v>1225</v>
      </c>
      <c r="F137" s="188" t="s">
        <v>1226</v>
      </c>
      <c r="G137" s="189" t="s">
        <v>180</v>
      </c>
      <c r="H137" s="190">
        <v>568.87800000000004</v>
      </c>
      <c r="I137" s="191"/>
      <c r="J137" s="192">
        <f>ROUND(I137*H137,2)</f>
        <v>0</v>
      </c>
      <c r="K137" s="193"/>
      <c r="L137" s="35"/>
      <c r="M137" s="194" t="s">
        <v>1</v>
      </c>
      <c r="N137" s="195" t="s">
        <v>40</v>
      </c>
      <c r="O137" s="78"/>
      <c r="P137" s="196">
        <f>O137*H137</f>
        <v>0</v>
      </c>
      <c r="Q137" s="196">
        <v>0</v>
      </c>
      <c r="R137" s="196">
        <f>Q137*H137</f>
        <v>0</v>
      </c>
      <c r="S137" s="196">
        <v>0.058999999999999997</v>
      </c>
      <c r="T137" s="197">
        <f>S137*H137</f>
        <v>33.563802000000003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8" t="s">
        <v>142</v>
      </c>
      <c r="AT137" s="198" t="s">
        <v>138</v>
      </c>
      <c r="AU137" s="198" t="s">
        <v>84</v>
      </c>
      <c r="AY137" s="15" t="s">
        <v>136</v>
      </c>
      <c r="BE137" s="199">
        <f>IF(N137="základná",J137,0)</f>
        <v>0</v>
      </c>
      <c r="BF137" s="199">
        <f>IF(N137="znížená",J137,0)</f>
        <v>0</v>
      </c>
      <c r="BG137" s="199">
        <f>IF(N137="zákl. prenesená",J137,0)</f>
        <v>0</v>
      </c>
      <c r="BH137" s="199">
        <f>IF(N137="zníž. prenesená",J137,0)</f>
        <v>0</v>
      </c>
      <c r="BI137" s="199">
        <f>IF(N137="nulová",J137,0)</f>
        <v>0</v>
      </c>
      <c r="BJ137" s="15" t="s">
        <v>84</v>
      </c>
      <c r="BK137" s="199">
        <f>ROUND(I137*H137,2)</f>
        <v>0</v>
      </c>
      <c r="BL137" s="15" t="s">
        <v>142</v>
      </c>
      <c r="BM137" s="198" t="s">
        <v>1227</v>
      </c>
    </row>
    <row r="138" s="2" customFormat="1" ht="24.15" customHeight="1">
      <c r="A138" s="34"/>
      <c r="B138" s="185"/>
      <c r="C138" s="186" t="s">
        <v>166</v>
      </c>
      <c r="D138" s="186" t="s">
        <v>138</v>
      </c>
      <c r="E138" s="187" t="s">
        <v>1228</v>
      </c>
      <c r="F138" s="188" t="s">
        <v>1229</v>
      </c>
      <c r="G138" s="189" t="s">
        <v>158</v>
      </c>
      <c r="H138" s="190">
        <v>811.16800000000001</v>
      </c>
      <c r="I138" s="191"/>
      <c r="J138" s="192">
        <f>ROUND(I138*H138,2)</f>
        <v>0</v>
      </c>
      <c r="K138" s="193"/>
      <c r="L138" s="35"/>
      <c r="M138" s="194" t="s">
        <v>1</v>
      </c>
      <c r="N138" s="195" t="s">
        <v>40</v>
      </c>
      <c r="O138" s="7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142</v>
      </c>
      <c r="AT138" s="198" t="s">
        <v>138</v>
      </c>
      <c r="AU138" s="198" t="s">
        <v>84</v>
      </c>
      <c r="AY138" s="15" t="s">
        <v>136</v>
      </c>
      <c r="BE138" s="199">
        <f>IF(N138="základná",J138,0)</f>
        <v>0</v>
      </c>
      <c r="BF138" s="199">
        <f>IF(N138="znížená",J138,0)</f>
        <v>0</v>
      </c>
      <c r="BG138" s="199">
        <f>IF(N138="zákl. prenesená",J138,0)</f>
        <v>0</v>
      </c>
      <c r="BH138" s="199">
        <f>IF(N138="zníž. prenesená",J138,0)</f>
        <v>0</v>
      </c>
      <c r="BI138" s="199">
        <f>IF(N138="nulová",J138,0)</f>
        <v>0</v>
      </c>
      <c r="BJ138" s="15" t="s">
        <v>84</v>
      </c>
      <c r="BK138" s="199">
        <f>ROUND(I138*H138,2)</f>
        <v>0</v>
      </c>
      <c r="BL138" s="15" t="s">
        <v>142</v>
      </c>
      <c r="BM138" s="198" t="s">
        <v>1230</v>
      </c>
    </row>
    <row r="139" s="2" customFormat="1" ht="24.15" customHeight="1">
      <c r="A139" s="34"/>
      <c r="B139" s="185"/>
      <c r="C139" s="186" t="s">
        <v>159</v>
      </c>
      <c r="D139" s="186" t="s">
        <v>138</v>
      </c>
      <c r="E139" s="187" t="s">
        <v>1231</v>
      </c>
      <c r="F139" s="188" t="s">
        <v>1232</v>
      </c>
      <c r="G139" s="189" t="s">
        <v>158</v>
      </c>
      <c r="H139" s="190">
        <v>3511.0300000000002</v>
      </c>
      <c r="I139" s="191"/>
      <c r="J139" s="192">
        <f>ROUND(I139*H139,2)</f>
        <v>0</v>
      </c>
      <c r="K139" s="193"/>
      <c r="L139" s="35"/>
      <c r="M139" s="194" t="s">
        <v>1</v>
      </c>
      <c r="N139" s="195" t="s">
        <v>40</v>
      </c>
      <c r="O139" s="7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8" t="s">
        <v>142</v>
      </c>
      <c r="AT139" s="198" t="s">
        <v>138</v>
      </c>
      <c r="AU139" s="198" t="s">
        <v>84</v>
      </c>
      <c r="AY139" s="15" t="s">
        <v>136</v>
      </c>
      <c r="BE139" s="199">
        <f>IF(N139="základná",J139,0)</f>
        <v>0</v>
      </c>
      <c r="BF139" s="199">
        <f>IF(N139="znížená",J139,0)</f>
        <v>0</v>
      </c>
      <c r="BG139" s="199">
        <f>IF(N139="zákl. prenesená",J139,0)</f>
        <v>0</v>
      </c>
      <c r="BH139" s="199">
        <f>IF(N139="zníž. prenesená",J139,0)</f>
        <v>0</v>
      </c>
      <c r="BI139" s="199">
        <f>IF(N139="nulová",J139,0)</f>
        <v>0</v>
      </c>
      <c r="BJ139" s="15" t="s">
        <v>84</v>
      </c>
      <c r="BK139" s="199">
        <f>ROUND(I139*H139,2)</f>
        <v>0</v>
      </c>
      <c r="BL139" s="15" t="s">
        <v>142</v>
      </c>
      <c r="BM139" s="198" t="s">
        <v>1233</v>
      </c>
    </row>
    <row r="140" s="12" customFormat="1" ht="25.92" customHeight="1">
      <c r="A140" s="12"/>
      <c r="B140" s="173"/>
      <c r="C140" s="12"/>
      <c r="D140" s="174" t="s">
        <v>73</v>
      </c>
      <c r="E140" s="175" t="s">
        <v>262</v>
      </c>
      <c r="F140" s="175" t="s">
        <v>263</v>
      </c>
      <c r="G140" s="12"/>
      <c r="H140" s="12"/>
      <c r="I140" s="176"/>
      <c r="J140" s="161">
        <f>BK140</f>
        <v>0</v>
      </c>
      <c r="K140" s="12"/>
      <c r="L140" s="173"/>
      <c r="M140" s="177"/>
      <c r="N140" s="178"/>
      <c r="O140" s="178"/>
      <c r="P140" s="179">
        <f>P141+P144+P146+P148</f>
        <v>0</v>
      </c>
      <c r="Q140" s="178"/>
      <c r="R140" s="179">
        <f>R141+R144+R146+R148</f>
        <v>0.20250000000000001</v>
      </c>
      <c r="S140" s="178"/>
      <c r="T140" s="180">
        <f>T141+T144+T146+T148</f>
        <v>93.353034719999982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4" t="s">
        <v>84</v>
      </c>
      <c r="AT140" s="181" t="s">
        <v>73</v>
      </c>
      <c r="AU140" s="181" t="s">
        <v>7</v>
      </c>
      <c r="AY140" s="174" t="s">
        <v>136</v>
      </c>
      <c r="BK140" s="182">
        <f>BK141+BK144+BK146+BK148</f>
        <v>0</v>
      </c>
    </row>
    <row r="141" s="12" customFormat="1" ht="22.8" customHeight="1">
      <c r="A141" s="12"/>
      <c r="B141" s="173"/>
      <c r="C141" s="12"/>
      <c r="D141" s="174" t="s">
        <v>73</v>
      </c>
      <c r="E141" s="183" t="s">
        <v>438</v>
      </c>
      <c r="F141" s="183" t="s">
        <v>439</v>
      </c>
      <c r="G141" s="12"/>
      <c r="H141" s="12"/>
      <c r="I141" s="176"/>
      <c r="J141" s="184">
        <f>BK141</f>
        <v>0</v>
      </c>
      <c r="K141" s="12"/>
      <c r="L141" s="173"/>
      <c r="M141" s="177"/>
      <c r="N141" s="178"/>
      <c r="O141" s="178"/>
      <c r="P141" s="179">
        <f>SUM(P142:P143)</f>
        <v>0</v>
      </c>
      <c r="Q141" s="178"/>
      <c r="R141" s="179">
        <f>SUM(R142:R143)</f>
        <v>0</v>
      </c>
      <c r="S141" s="178"/>
      <c r="T141" s="180">
        <f>SUM(T142:T143)</f>
        <v>8.5692997200000001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4" t="s">
        <v>84</v>
      </c>
      <c r="AT141" s="181" t="s">
        <v>73</v>
      </c>
      <c r="AU141" s="181" t="s">
        <v>80</v>
      </c>
      <c r="AY141" s="174" t="s">
        <v>136</v>
      </c>
      <c r="BK141" s="182">
        <f>SUM(BK142:BK143)</f>
        <v>0</v>
      </c>
    </row>
    <row r="142" s="2" customFormat="1" ht="37.8" customHeight="1">
      <c r="A142" s="34"/>
      <c r="B142" s="185"/>
      <c r="C142" s="186" t="s">
        <v>194</v>
      </c>
      <c r="D142" s="186" t="s">
        <v>138</v>
      </c>
      <c r="E142" s="187" t="s">
        <v>1234</v>
      </c>
      <c r="F142" s="188" t="s">
        <v>1235</v>
      </c>
      <c r="G142" s="189" t="s">
        <v>180</v>
      </c>
      <c r="H142" s="190">
        <v>1274.627</v>
      </c>
      <c r="I142" s="191"/>
      <c r="J142" s="192">
        <f>ROUND(I142*H142,2)</f>
        <v>0</v>
      </c>
      <c r="K142" s="193"/>
      <c r="L142" s="35"/>
      <c r="M142" s="194" t="s">
        <v>1</v>
      </c>
      <c r="N142" s="195" t="s">
        <v>40</v>
      </c>
      <c r="O142" s="78"/>
      <c r="P142" s="196">
        <f>O142*H142</f>
        <v>0</v>
      </c>
      <c r="Q142" s="196">
        <v>0</v>
      </c>
      <c r="R142" s="196">
        <f>Q142*H142</f>
        <v>0</v>
      </c>
      <c r="S142" s="196">
        <v>0.0063600000000000002</v>
      </c>
      <c r="T142" s="197">
        <f>S142*H142</f>
        <v>8.1066277200000005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202</v>
      </c>
      <c r="AT142" s="198" t="s">
        <v>138</v>
      </c>
      <c r="AU142" s="198" t="s">
        <v>84</v>
      </c>
      <c r="AY142" s="15" t="s">
        <v>136</v>
      </c>
      <c r="BE142" s="199">
        <f>IF(N142="základná",J142,0)</f>
        <v>0</v>
      </c>
      <c r="BF142" s="199">
        <f>IF(N142="znížená",J142,0)</f>
        <v>0</v>
      </c>
      <c r="BG142" s="199">
        <f>IF(N142="zákl. prenesená",J142,0)</f>
        <v>0</v>
      </c>
      <c r="BH142" s="199">
        <f>IF(N142="zníž. prenesená",J142,0)</f>
        <v>0</v>
      </c>
      <c r="BI142" s="199">
        <f>IF(N142="nulová",J142,0)</f>
        <v>0</v>
      </c>
      <c r="BJ142" s="15" t="s">
        <v>84</v>
      </c>
      <c r="BK142" s="199">
        <f>ROUND(I142*H142,2)</f>
        <v>0</v>
      </c>
      <c r="BL142" s="15" t="s">
        <v>202</v>
      </c>
      <c r="BM142" s="198" t="s">
        <v>1236</v>
      </c>
    </row>
    <row r="143" s="2" customFormat="1" ht="33" customHeight="1">
      <c r="A143" s="34"/>
      <c r="B143" s="185"/>
      <c r="C143" s="186" t="s">
        <v>186</v>
      </c>
      <c r="D143" s="186" t="s">
        <v>138</v>
      </c>
      <c r="E143" s="187" t="s">
        <v>1237</v>
      </c>
      <c r="F143" s="188" t="s">
        <v>1238</v>
      </c>
      <c r="G143" s="189" t="s">
        <v>180</v>
      </c>
      <c r="H143" s="190">
        <v>85.680000000000007</v>
      </c>
      <c r="I143" s="191"/>
      <c r="J143" s="192">
        <f>ROUND(I143*H143,2)</f>
        <v>0</v>
      </c>
      <c r="K143" s="193"/>
      <c r="L143" s="35"/>
      <c r="M143" s="194" t="s">
        <v>1</v>
      </c>
      <c r="N143" s="195" t="s">
        <v>40</v>
      </c>
      <c r="O143" s="78"/>
      <c r="P143" s="196">
        <f>O143*H143</f>
        <v>0</v>
      </c>
      <c r="Q143" s="196">
        <v>0</v>
      </c>
      <c r="R143" s="196">
        <f>Q143*H143</f>
        <v>0</v>
      </c>
      <c r="S143" s="196">
        <v>0.0054000000000000003</v>
      </c>
      <c r="T143" s="197">
        <f>S143*H143</f>
        <v>0.46267200000000008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202</v>
      </c>
      <c r="AT143" s="198" t="s">
        <v>138</v>
      </c>
      <c r="AU143" s="198" t="s">
        <v>84</v>
      </c>
      <c r="AY143" s="15" t="s">
        <v>136</v>
      </c>
      <c r="BE143" s="199">
        <f>IF(N143="základná",J143,0)</f>
        <v>0</v>
      </c>
      <c r="BF143" s="199">
        <f>IF(N143="znížená",J143,0)</f>
        <v>0</v>
      </c>
      <c r="BG143" s="199">
        <f>IF(N143="zákl. prenesená",J143,0)</f>
        <v>0</v>
      </c>
      <c r="BH143" s="199">
        <f>IF(N143="zníž. prenesená",J143,0)</f>
        <v>0</v>
      </c>
      <c r="BI143" s="199">
        <f>IF(N143="nulová",J143,0)</f>
        <v>0</v>
      </c>
      <c r="BJ143" s="15" t="s">
        <v>84</v>
      </c>
      <c r="BK143" s="199">
        <f>ROUND(I143*H143,2)</f>
        <v>0</v>
      </c>
      <c r="BL143" s="15" t="s">
        <v>202</v>
      </c>
      <c r="BM143" s="198" t="s">
        <v>1239</v>
      </c>
    </row>
    <row r="144" s="12" customFormat="1" ht="22.8" customHeight="1">
      <c r="A144" s="12"/>
      <c r="B144" s="173"/>
      <c r="C144" s="12"/>
      <c r="D144" s="174" t="s">
        <v>73</v>
      </c>
      <c r="E144" s="183" t="s">
        <v>440</v>
      </c>
      <c r="F144" s="183" t="s">
        <v>441</v>
      </c>
      <c r="G144" s="12"/>
      <c r="H144" s="12"/>
      <c r="I144" s="176"/>
      <c r="J144" s="184">
        <f>BK144</f>
        <v>0</v>
      </c>
      <c r="K144" s="12"/>
      <c r="L144" s="173"/>
      <c r="M144" s="177"/>
      <c r="N144" s="178"/>
      <c r="O144" s="178"/>
      <c r="P144" s="179">
        <f>P145</f>
        <v>0</v>
      </c>
      <c r="Q144" s="178"/>
      <c r="R144" s="179">
        <f>R145</f>
        <v>0</v>
      </c>
      <c r="S144" s="178"/>
      <c r="T144" s="180">
        <f>T145</f>
        <v>57.358214999999994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4" t="s">
        <v>84</v>
      </c>
      <c r="AT144" s="181" t="s">
        <v>73</v>
      </c>
      <c r="AU144" s="181" t="s">
        <v>80</v>
      </c>
      <c r="AY144" s="174" t="s">
        <v>136</v>
      </c>
      <c r="BK144" s="182">
        <f>BK145</f>
        <v>0</v>
      </c>
    </row>
    <row r="145" s="2" customFormat="1" ht="24.15" customHeight="1">
      <c r="A145" s="34"/>
      <c r="B145" s="185"/>
      <c r="C145" s="186" t="s">
        <v>173</v>
      </c>
      <c r="D145" s="186" t="s">
        <v>138</v>
      </c>
      <c r="E145" s="187" t="s">
        <v>1240</v>
      </c>
      <c r="F145" s="188" t="s">
        <v>1241</v>
      </c>
      <c r="G145" s="189" t="s">
        <v>180</v>
      </c>
      <c r="H145" s="190">
        <v>1274.627</v>
      </c>
      <c r="I145" s="191"/>
      <c r="J145" s="192">
        <f>ROUND(I145*H145,2)</f>
        <v>0</v>
      </c>
      <c r="K145" s="193"/>
      <c r="L145" s="35"/>
      <c r="M145" s="194" t="s">
        <v>1</v>
      </c>
      <c r="N145" s="195" t="s">
        <v>40</v>
      </c>
      <c r="O145" s="78"/>
      <c r="P145" s="196">
        <f>O145*H145</f>
        <v>0</v>
      </c>
      <c r="Q145" s="196">
        <v>0</v>
      </c>
      <c r="R145" s="196">
        <f>Q145*H145</f>
        <v>0</v>
      </c>
      <c r="S145" s="196">
        <v>0.044999999999999998</v>
      </c>
      <c r="T145" s="197">
        <f>S145*H145</f>
        <v>57.358214999999994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202</v>
      </c>
      <c r="AT145" s="198" t="s">
        <v>138</v>
      </c>
      <c r="AU145" s="198" t="s">
        <v>84</v>
      </c>
      <c r="AY145" s="15" t="s">
        <v>136</v>
      </c>
      <c r="BE145" s="199">
        <f>IF(N145="základná",J145,0)</f>
        <v>0</v>
      </c>
      <c r="BF145" s="199">
        <f>IF(N145="znížená",J145,0)</f>
        <v>0</v>
      </c>
      <c r="BG145" s="199">
        <f>IF(N145="zákl. prenesená",J145,0)</f>
        <v>0</v>
      </c>
      <c r="BH145" s="199">
        <f>IF(N145="zníž. prenesená",J145,0)</f>
        <v>0</v>
      </c>
      <c r="BI145" s="199">
        <f>IF(N145="nulová",J145,0)</f>
        <v>0</v>
      </c>
      <c r="BJ145" s="15" t="s">
        <v>84</v>
      </c>
      <c r="BK145" s="199">
        <f>ROUND(I145*H145,2)</f>
        <v>0</v>
      </c>
      <c r="BL145" s="15" t="s">
        <v>202</v>
      </c>
      <c r="BM145" s="198" t="s">
        <v>1242</v>
      </c>
    </row>
    <row r="146" s="12" customFormat="1" ht="22.8" customHeight="1">
      <c r="A146" s="12"/>
      <c r="B146" s="173"/>
      <c r="C146" s="12"/>
      <c r="D146" s="174" t="s">
        <v>73</v>
      </c>
      <c r="E146" s="183" t="s">
        <v>461</v>
      </c>
      <c r="F146" s="183" t="s">
        <v>462</v>
      </c>
      <c r="G146" s="12"/>
      <c r="H146" s="12"/>
      <c r="I146" s="176"/>
      <c r="J146" s="184">
        <f>BK146</f>
        <v>0</v>
      </c>
      <c r="K146" s="12"/>
      <c r="L146" s="173"/>
      <c r="M146" s="177"/>
      <c r="N146" s="178"/>
      <c r="O146" s="178"/>
      <c r="P146" s="179">
        <f>P147</f>
        <v>0</v>
      </c>
      <c r="Q146" s="178"/>
      <c r="R146" s="179">
        <f>R147</f>
        <v>0</v>
      </c>
      <c r="S146" s="178"/>
      <c r="T146" s="18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4" t="s">
        <v>84</v>
      </c>
      <c r="AT146" s="181" t="s">
        <v>73</v>
      </c>
      <c r="AU146" s="181" t="s">
        <v>80</v>
      </c>
      <c r="AY146" s="174" t="s">
        <v>136</v>
      </c>
      <c r="BK146" s="182">
        <f>BK147</f>
        <v>0</v>
      </c>
    </row>
    <row r="147" s="2" customFormat="1" ht="24.15" customHeight="1">
      <c r="A147" s="34"/>
      <c r="B147" s="185"/>
      <c r="C147" s="186" t="s">
        <v>190</v>
      </c>
      <c r="D147" s="186" t="s">
        <v>138</v>
      </c>
      <c r="E147" s="187" t="s">
        <v>1243</v>
      </c>
      <c r="F147" s="188" t="s">
        <v>1244</v>
      </c>
      <c r="G147" s="189" t="s">
        <v>180</v>
      </c>
      <c r="H147" s="190">
        <v>85.680000000000007</v>
      </c>
      <c r="I147" s="191"/>
      <c r="J147" s="192">
        <f>ROUND(I147*H147,2)</f>
        <v>0</v>
      </c>
      <c r="K147" s="193"/>
      <c r="L147" s="35"/>
      <c r="M147" s="194" t="s">
        <v>1</v>
      </c>
      <c r="N147" s="195" t="s">
        <v>40</v>
      </c>
      <c r="O147" s="7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202</v>
      </c>
      <c r="AT147" s="198" t="s">
        <v>138</v>
      </c>
      <c r="AU147" s="198" t="s">
        <v>84</v>
      </c>
      <c r="AY147" s="15" t="s">
        <v>136</v>
      </c>
      <c r="BE147" s="199">
        <f>IF(N147="základná",J147,0)</f>
        <v>0</v>
      </c>
      <c r="BF147" s="199">
        <f>IF(N147="znížená",J147,0)</f>
        <v>0</v>
      </c>
      <c r="BG147" s="199">
        <f>IF(N147="zákl. prenesená",J147,0)</f>
        <v>0</v>
      </c>
      <c r="BH147" s="199">
        <f>IF(N147="zníž. prenesená",J147,0)</f>
        <v>0</v>
      </c>
      <c r="BI147" s="199">
        <f>IF(N147="nulová",J147,0)</f>
        <v>0</v>
      </c>
      <c r="BJ147" s="15" t="s">
        <v>84</v>
      </c>
      <c r="BK147" s="199">
        <f>ROUND(I147*H147,2)</f>
        <v>0</v>
      </c>
      <c r="BL147" s="15" t="s">
        <v>202</v>
      </c>
      <c r="BM147" s="198" t="s">
        <v>1245</v>
      </c>
    </row>
    <row r="148" s="12" customFormat="1" ht="22.8" customHeight="1">
      <c r="A148" s="12"/>
      <c r="B148" s="173"/>
      <c r="C148" s="12"/>
      <c r="D148" s="174" t="s">
        <v>73</v>
      </c>
      <c r="E148" s="183" t="s">
        <v>304</v>
      </c>
      <c r="F148" s="183" t="s">
        <v>513</v>
      </c>
      <c r="G148" s="12"/>
      <c r="H148" s="12"/>
      <c r="I148" s="176"/>
      <c r="J148" s="184">
        <f>BK148</f>
        <v>0</v>
      </c>
      <c r="K148" s="12"/>
      <c r="L148" s="173"/>
      <c r="M148" s="177"/>
      <c r="N148" s="178"/>
      <c r="O148" s="178"/>
      <c r="P148" s="179">
        <f>SUM(P149:P150)</f>
        <v>0</v>
      </c>
      <c r="Q148" s="178"/>
      <c r="R148" s="179">
        <f>SUM(R149:R150)</f>
        <v>0.20250000000000001</v>
      </c>
      <c r="S148" s="178"/>
      <c r="T148" s="180">
        <f>SUM(T149:T150)</f>
        <v>27.425519999999999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4" t="s">
        <v>84</v>
      </c>
      <c r="AT148" s="181" t="s">
        <v>73</v>
      </c>
      <c r="AU148" s="181" t="s">
        <v>80</v>
      </c>
      <c r="AY148" s="174" t="s">
        <v>136</v>
      </c>
      <c r="BK148" s="182">
        <f>SUM(BK149:BK150)</f>
        <v>0</v>
      </c>
    </row>
    <row r="149" s="2" customFormat="1" ht="24.15" customHeight="1">
      <c r="A149" s="34"/>
      <c r="B149" s="185"/>
      <c r="C149" s="186" t="s">
        <v>177</v>
      </c>
      <c r="D149" s="186" t="s">
        <v>138</v>
      </c>
      <c r="E149" s="187" t="s">
        <v>1246</v>
      </c>
      <c r="F149" s="188" t="s">
        <v>1247</v>
      </c>
      <c r="G149" s="189" t="s">
        <v>180</v>
      </c>
      <c r="H149" s="190">
        <v>111.312</v>
      </c>
      <c r="I149" s="191"/>
      <c r="J149" s="192">
        <f>ROUND(I149*H149,2)</f>
        <v>0</v>
      </c>
      <c r="K149" s="193"/>
      <c r="L149" s="35"/>
      <c r="M149" s="194" t="s">
        <v>1</v>
      </c>
      <c r="N149" s="195" t="s">
        <v>40</v>
      </c>
      <c r="O149" s="78"/>
      <c r="P149" s="196">
        <f>O149*H149</f>
        <v>0</v>
      </c>
      <c r="Q149" s="196">
        <v>0</v>
      </c>
      <c r="R149" s="196">
        <f>Q149*H149</f>
        <v>0</v>
      </c>
      <c r="S149" s="196">
        <v>0.20999999999999999</v>
      </c>
      <c r="T149" s="197">
        <f>S149*H149</f>
        <v>23.375519999999998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202</v>
      </c>
      <c r="AT149" s="198" t="s">
        <v>138</v>
      </c>
      <c r="AU149" s="198" t="s">
        <v>84</v>
      </c>
      <c r="AY149" s="15" t="s">
        <v>136</v>
      </c>
      <c r="BE149" s="199">
        <f>IF(N149="základná",J149,0)</f>
        <v>0</v>
      </c>
      <c r="BF149" s="199">
        <f>IF(N149="znížená",J149,0)</f>
        <v>0</v>
      </c>
      <c r="BG149" s="199">
        <f>IF(N149="zákl. prenesená",J149,0)</f>
        <v>0</v>
      </c>
      <c r="BH149" s="199">
        <f>IF(N149="zníž. prenesená",J149,0)</f>
        <v>0</v>
      </c>
      <c r="BI149" s="199">
        <f>IF(N149="nulová",J149,0)</f>
        <v>0</v>
      </c>
      <c r="BJ149" s="15" t="s">
        <v>84</v>
      </c>
      <c r="BK149" s="199">
        <f>ROUND(I149*H149,2)</f>
        <v>0</v>
      </c>
      <c r="BL149" s="15" t="s">
        <v>202</v>
      </c>
      <c r="BM149" s="198" t="s">
        <v>1248</v>
      </c>
    </row>
    <row r="150" s="2" customFormat="1" ht="33" customHeight="1">
      <c r="A150" s="34"/>
      <c r="B150" s="185"/>
      <c r="C150" s="186" t="s">
        <v>182</v>
      </c>
      <c r="D150" s="186" t="s">
        <v>138</v>
      </c>
      <c r="E150" s="187" t="s">
        <v>1249</v>
      </c>
      <c r="F150" s="188" t="s">
        <v>1250</v>
      </c>
      <c r="G150" s="189" t="s">
        <v>593</v>
      </c>
      <c r="H150" s="190">
        <v>4050</v>
      </c>
      <c r="I150" s="191"/>
      <c r="J150" s="192">
        <f>ROUND(I150*H150,2)</f>
        <v>0</v>
      </c>
      <c r="K150" s="193"/>
      <c r="L150" s="35"/>
      <c r="M150" s="194" t="s">
        <v>1</v>
      </c>
      <c r="N150" s="195" t="s">
        <v>40</v>
      </c>
      <c r="O150" s="78"/>
      <c r="P150" s="196">
        <f>O150*H150</f>
        <v>0</v>
      </c>
      <c r="Q150" s="196">
        <v>5.0000000000000002E-05</v>
      </c>
      <c r="R150" s="196">
        <f>Q150*H150</f>
        <v>0.20250000000000001</v>
      </c>
      <c r="S150" s="196">
        <v>0.001</v>
      </c>
      <c r="T150" s="197">
        <f>S150*H150</f>
        <v>4.0499999999999998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202</v>
      </c>
      <c r="AT150" s="198" t="s">
        <v>138</v>
      </c>
      <c r="AU150" s="198" t="s">
        <v>84</v>
      </c>
      <c r="AY150" s="15" t="s">
        <v>136</v>
      </c>
      <c r="BE150" s="199">
        <f>IF(N150="základná",J150,0)</f>
        <v>0</v>
      </c>
      <c r="BF150" s="199">
        <f>IF(N150="znížená",J150,0)</f>
        <v>0</v>
      </c>
      <c r="BG150" s="199">
        <f>IF(N150="zákl. prenesená",J150,0)</f>
        <v>0</v>
      </c>
      <c r="BH150" s="199">
        <f>IF(N150="zníž. prenesená",J150,0)</f>
        <v>0</v>
      </c>
      <c r="BI150" s="199">
        <f>IF(N150="nulová",J150,0)</f>
        <v>0</v>
      </c>
      <c r="BJ150" s="15" t="s">
        <v>84</v>
      </c>
      <c r="BK150" s="199">
        <f>ROUND(I150*H150,2)</f>
        <v>0</v>
      </c>
      <c r="BL150" s="15" t="s">
        <v>202</v>
      </c>
      <c r="BM150" s="198" t="s">
        <v>1251</v>
      </c>
    </row>
    <row r="151" s="2" customFormat="1" ht="49.92" customHeight="1">
      <c r="A151" s="34"/>
      <c r="B151" s="35"/>
      <c r="C151" s="34"/>
      <c r="D151" s="34"/>
      <c r="E151" s="175" t="s">
        <v>310</v>
      </c>
      <c r="F151" s="175" t="s">
        <v>311</v>
      </c>
      <c r="G151" s="34"/>
      <c r="H151" s="34"/>
      <c r="I151" s="34"/>
      <c r="J151" s="161">
        <f>BK151</f>
        <v>0</v>
      </c>
      <c r="K151" s="34"/>
      <c r="L151" s="35"/>
      <c r="M151" s="211"/>
      <c r="N151" s="212"/>
      <c r="O151" s="78"/>
      <c r="P151" s="78"/>
      <c r="Q151" s="78"/>
      <c r="R151" s="78"/>
      <c r="S151" s="78"/>
      <c r="T151" s="79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73</v>
      </c>
      <c r="AU151" s="15" t="s">
        <v>7</v>
      </c>
      <c r="AY151" s="15" t="s">
        <v>312</v>
      </c>
      <c r="BK151" s="199">
        <f>SUM(BK152:BK154)</f>
        <v>0</v>
      </c>
    </row>
    <row r="152" s="2" customFormat="1" ht="16.32" customHeight="1">
      <c r="A152" s="34"/>
      <c r="B152" s="35"/>
      <c r="C152" s="213" t="s">
        <v>1</v>
      </c>
      <c r="D152" s="213" t="s">
        <v>138</v>
      </c>
      <c r="E152" s="214" t="s">
        <v>1</v>
      </c>
      <c r="F152" s="215" t="s">
        <v>1</v>
      </c>
      <c r="G152" s="216" t="s">
        <v>1</v>
      </c>
      <c r="H152" s="217"/>
      <c r="I152" s="218"/>
      <c r="J152" s="219">
        <f>BK152</f>
        <v>0</v>
      </c>
      <c r="K152" s="220"/>
      <c r="L152" s="35"/>
      <c r="M152" s="221" t="s">
        <v>1</v>
      </c>
      <c r="N152" s="222" t="s">
        <v>40</v>
      </c>
      <c r="O152" s="78"/>
      <c r="P152" s="78"/>
      <c r="Q152" s="78"/>
      <c r="R152" s="78"/>
      <c r="S152" s="78"/>
      <c r="T152" s="79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5" t="s">
        <v>312</v>
      </c>
      <c r="AU152" s="15" t="s">
        <v>80</v>
      </c>
      <c r="AY152" s="15" t="s">
        <v>312</v>
      </c>
      <c r="BE152" s="199">
        <f>IF(N152="základná",J152,0)</f>
        <v>0</v>
      </c>
      <c r="BF152" s="199">
        <f>IF(N152="znížená",J152,0)</f>
        <v>0</v>
      </c>
      <c r="BG152" s="199">
        <f>IF(N152="zákl. prenesená",J152,0)</f>
        <v>0</v>
      </c>
      <c r="BH152" s="199">
        <f>IF(N152="zníž. prenesená",J152,0)</f>
        <v>0</v>
      </c>
      <c r="BI152" s="199">
        <f>IF(N152="nulová",J152,0)</f>
        <v>0</v>
      </c>
      <c r="BJ152" s="15" t="s">
        <v>84</v>
      </c>
      <c r="BK152" s="199">
        <f>I152*H152</f>
        <v>0</v>
      </c>
    </row>
    <row r="153" s="2" customFormat="1" ht="16.32" customHeight="1">
      <c r="A153" s="34"/>
      <c r="B153" s="35"/>
      <c r="C153" s="213" t="s">
        <v>1</v>
      </c>
      <c r="D153" s="213" t="s">
        <v>138</v>
      </c>
      <c r="E153" s="214" t="s">
        <v>1</v>
      </c>
      <c r="F153" s="215" t="s">
        <v>1</v>
      </c>
      <c r="G153" s="216" t="s">
        <v>1</v>
      </c>
      <c r="H153" s="217"/>
      <c r="I153" s="218"/>
      <c r="J153" s="219">
        <f>BK153</f>
        <v>0</v>
      </c>
      <c r="K153" s="220"/>
      <c r="L153" s="35"/>
      <c r="M153" s="221" t="s">
        <v>1</v>
      </c>
      <c r="N153" s="222" t="s">
        <v>40</v>
      </c>
      <c r="O153" s="78"/>
      <c r="P153" s="78"/>
      <c r="Q153" s="78"/>
      <c r="R153" s="78"/>
      <c r="S153" s="78"/>
      <c r="T153" s="79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5" t="s">
        <v>312</v>
      </c>
      <c r="AU153" s="15" t="s">
        <v>80</v>
      </c>
      <c r="AY153" s="15" t="s">
        <v>312</v>
      </c>
      <c r="BE153" s="199">
        <f>IF(N153="základná",J153,0)</f>
        <v>0</v>
      </c>
      <c r="BF153" s="199">
        <f>IF(N153="znížená",J153,0)</f>
        <v>0</v>
      </c>
      <c r="BG153" s="199">
        <f>IF(N153="zákl. prenesená",J153,0)</f>
        <v>0</v>
      </c>
      <c r="BH153" s="199">
        <f>IF(N153="zníž. prenesená",J153,0)</f>
        <v>0</v>
      </c>
      <c r="BI153" s="199">
        <f>IF(N153="nulová",J153,0)</f>
        <v>0</v>
      </c>
      <c r="BJ153" s="15" t="s">
        <v>84</v>
      </c>
      <c r="BK153" s="199">
        <f>I153*H153</f>
        <v>0</v>
      </c>
    </row>
    <row r="154" s="2" customFormat="1" ht="16.32" customHeight="1">
      <c r="A154" s="34"/>
      <c r="B154" s="35"/>
      <c r="C154" s="213" t="s">
        <v>1</v>
      </c>
      <c r="D154" s="213" t="s">
        <v>138</v>
      </c>
      <c r="E154" s="214" t="s">
        <v>1</v>
      </c>
      <c r="F154" s="215" t="s">
        <v>1</v>
      </c>
      <c r="G154" s="216" t="s">
        <v>1</v>
      </c>
      <c r="H154" s="217"/>
      <c r="I154" s="218"/>
      <c r="J154" s="219">
        <f>BK154</f>
        <v>0</v>
      </c>
      <c r="K154" s="220"/>
      <c r="L154" s="35"/>
      <c r="M154" s="221" t="s">
        <v>1</v>
      </c>
      <c r="N154" s="222" t="s">
        <v>40</v>
      </c>
      <c r="O154" s="223"/>
      <c r="P154" s="223"/>
      <c r="Q154" s="223"/>
      <c r="R154" s="223"/>
      <c r="S154" s="223"/>
      <c r="T154" s="22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5" t="s">
        <v>312</v>
      </c>
      <c r="AU154" s="15" t="s">
        <v>80</v>
      </c>
      <c r="AY154" s="15" t="s">
        <v>312</v>
      </c>
      <c r="BE154" s="199">
        <f>IF(N154="základná",J154,0)</f>
        <v>0</v>
      </c>
      <c r="BF154" s="199">
        <f>IF(N154="znížená",J154,0)</f>
        <v>0</v>
      </c>
      <c r="BG154" s="199">
        <f>IF(N154="zákl. prenesená",J154,0)</f>
        <v>0</v>
      </c>
      <c r="BH154" s="199">
        <f>IF(N154="zníž. prenesená",J154,0)</f>
        <v>0</v>
      </c>
      <c r="BI154" s="199">
        <f>IF(N154="nulová",J154,0)</f>
        <v>0</v>
      </c>
      <c r="BJ154" s="15" t="s">
        <v>84</v>
      </c>
      <c r="BK154" s="199">
        <f>I154*H154</f>
        <v>0</v>
      </c>
    </row>
    <row r="155" s="2" customFormat="1" ht="6.96" customHeight="1">
      <c r="A155" s="34"/>
      <c r="B155" s="61"/>
      <c r="C155" s="62"/>
      <c r="D155" s="62"/>
      <c r="E155" s="62"/>
      <c r="F155" s="62"/>
      <c r="G155" s="62"/>
      <c r="H155" s="62"/>
      <c r="I155" s="62"/>
      <c r="J155" s="62"/>
      <c r="K155" s="62"/>
      <c r="L155" s="35"/>
      <c r="M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</sheetData>
  <autoFilter ref="C127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dataValidations count="2">
    <dataValidation type="list" allowBlank="1" showInputMessage="1" showErrorMessage="1" error="Povolené sú hodnoty K, M." sqref="D152:D155">
      <formula1>"K, M"</formula1>
    </dataValidation>
    <dataValidation type="list" allowBlank="1" showInputMessage="1" showErrorMessage="1" error="Povolené sú hodnoty základná, znížená, nulová." sqref="N152:N15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stefan frič</dc:creator>
  <cp:lastModifiedBy>stefan frič</cp:lastModifiedBy>
  <dcterms:created xsi:type="dcterms:W3CDTF">2023-12-28T09:01:50Z</dcterms:created>
  <dcterms:modified xsi:type="dcterms:W3CDTF">2023-12-28T09:02:02Z</dcterms:modified>
</cp:coreProperties>
</file>