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Prašice - len VO\VO stavba\SP\"/>
    </mc:Choice>
  </mc:AlternateContent>
  <xr:revisionPtr revIDLastSave="0" documentId="13_ncr:1_{2368545E-2C06-4663-8D5B-CD89A53287A1}" xr6:coauthVersionLast="47" xr6:coauthVersionMax="47" xr10:uidLastSave="{00000000-0000-0000-0000-000000000000}"/>
  <bookViews>
    <workbookView xWindow="-110" yWindow="-110" windowWidth="38620" windowHeight="21220" tabRatio="782" firstSheet="6" activeTab="7" xr2:uid="{00000000-000D-0000-FFFF-FFFF00000000}"/>
  </bookViews>
  <sheets>
    <sheet name="Rekapitulácia stavby" sheetId="1" r:id="rId1"/>
    <sheet name="1.1 - Stavebná časť" sheetId="2" r:id="rId2"/>
    <sheet name="1.2 - Zdravotechnika" sheetId="3" r:id="rId3"/>
    <sheet name="1.3 - Elektroinštalácia" sheetId="4" r:id="rId4"/>
    <sheet name="1.4 - Fotovoltaická elekt..." sheetId="5" r:id="rId5"/>
    <sheet name="1.5 - Technológia" sheetId="6" r:id="rId6"/>
    <sheet name="2.1 - Stavebná časť" sheetId="7" r:id="rId7"/>
    <sheet name="2.2 - Zdravotechnika" sheetId="8" r:id="rId8"/>
    <sheet name="2.3 - Elektroinštalácia" sheetId="9" r:id="rId9"/>
    <sheet name="2.4 - Fotovoltaická elekt..." sheetId="10" r:id="rId10"/>
    <sheet name="2.5 - Technológia" sheetId="11" r:id="rId11"/>
    <sheet name="SO 3 - Žumpa 20 m3" sheetId="12" r:id="rId12"/>
    <sheet name="SO 4 - Rozšírenie spevnen..." sheetId="13" r:id="rId13"/>
    <sheet name="SO 5 - Protipožiarna nádrž" sheetId="14" r:id="rId14"/>
    <sheet name="SO 06 1 - STL distrbučný ..." sheetId="15" r:id="rId15"/>
    <sheet name="SO 06 2 - NTL rozvod plynu" sheetId="16" r:id="rId16"/>
    <sheet name="SO 07 - Elektrická prípojka" sheetId="17" r:id="rId17"/>
  </sheets>
  <definedNames>
    <definedName name="_xlnm._FilterDatabase" localSheetId="1" hidden="1">'1.1 - Stavebná časť'!$C$135:$K$301</definedName>
    <definedName name="_xlnm._FilterDatabase" localSheetId="2" hidden="1">'1.2 - Zdravotechnika'!$C$127:$K$195</definedName>
    <definedName name="_xlnm._FilterDatabase" localSheetId="3" hidden="1">'1.3 - Elektroinštalácia'!$C$124:$K$312</definedName>
    <definedName name="_xlnm._FilterDatabase" localSheetId="4" hidden="1">'1.4 - Fotovoltaická elekt...'!$C$122:$K$154</definedName>
    <definedName name="_xlnm._FilterDatabase" localSheetId="5" hidden="1">'1.5 - Technológia'!$C$127:$K$175</definedName>
    <definedName name="_xlnm._FilterDatabase" localSheetId="6" hidden="1">'2.1 - Stavebná časť'!$C$135:$K$301</definedName>
    <definedName name="_xlnm._FilterDatabase" localSheetId="7" hidden="1">'2.2 - Zdravotechnika'!$C$127:$K$195</definedName>
    <definedName name="_xlnm._FilterDatabase" localSheetId="8" hidden="1">'2.3 - Elektroinštalácia'!$C$124:$K$312</definedName>
    <definedName name="_xlnm._FilterDatabase" localSheetId="9" hidden="1">'2.4 - Fotovoltaická elekt...'!$C$122:$K$154</definedName>
    <definedName name="_xlnm._FilterDatabase" localSheetId="10" hidden="1">'2.5 - Technológia'!$C$127:$K$175</definedName>
    <definedName name="_xlnm._FilterDatabase" localSheetId="14" hidden="1">'SO 06 1 - STL distrbučný ...'!$C$124:$K$182</definedName>
    <definedName name="_xlnm._FilterDatabase" localSheetId="15" hidden="1">'SO 06 2 - NTL rozvod plynu'!$C$127:$K$188</definedName>
    <definedName name="_xlnm._FilterDatabase" localSheetId="16" hidden="1">'SO 07 - Elektrická prípojka'!$C$119:$K$176</definedName>
    <definedName name="_xlnm._FilterDatabase" localSheetId="11" hidden="1">'SO 3 - Žumpa 20 m3'!$C$120:$K$151</definedName>
    <definedName name="_xlnm._FilterDatabase" localSheetId="12" hidden="1">'SO 4 - Rozšírenie spevnen...'!$C$122:$K$157</definedName>
    <definedName name="_xlnm._FilterDatabase" localSheetId="13" hidden="1">'SO 5 - Protipožiarna nádrž'!$C$124:$K$167</definedName>
    <definedName name="_xlnm.Print_Titles" localSheetId="1">'1.1 - Stavebná časť'!$135:$135</definedName>
    <definedName name="_xlnm.Print_Titles" localSheetId="2">'1.2 - Zdravotechnika'!$127:$127</definedName>
    <definedName name="_xlnm.Print_Titles" localSheetId="3">'1.3 - Elektroinštalácia'!$124:$124</definedName>
    <definedName name="_xlnm.Print_Titles" localSheetId="4">'1.4 - Fotovoltaická elekt...'!$122:$122</definedName>
    <definedName name="_xlnm.Print_Titles" localSheetId="5">'1.5 - Technológia'!$127:$127</definedName>
    <definedName name="_xlnm.Print_Titles" localSheetId="6">'2.1 - Stavebná časť'!$135:$135</definedName>
    <definedName name="_xlnm.Print_Titles" localSheetId="7">'2.2 - Zdravotechnika'!$127:$127</definedName>
    <definedName name="_xlnm.Print_Titles" localSheetId="8">'2.3 - Elektroinštalácia'!$124:$124</definedName>
    <definedName name="_xlnm.Print_Titles" localSheetId="9">'2.4 - Fotovoltaická elekt...'!$122:$122</definedName>
    <definedName name="_xlnm.Print_Titles" localSheetId="10">'2.5 - Technológia'!$127:$127</definedName>
    <definedName name="_xlnm.Print_Titles" localSheetId="0">'Rekapitulácia stavby'!$92:$92</definedName>
    <definedName name="_xlnm.Print_Titles" localSheetId="14">'SO 06 1 - STL distrbučný ...'!$124:$124</definedName>
    <definedName name="_xlnm.Print_Titles" localSheetId="15">'SO 06 2 - NTL rozvod plynu'!$127:$127</definedName>
    <definedName name="_xlnm.Print_Titles" localSheetId="16">'SO 07 - Elektrická prípojka'!$119:$119</definedName>
    <definedName name="_xlnm.Print_Titles" localSheetId="11">'SO 3 - Žumpa 20 m3'!$120:$120</definedName>
    <definedName name="_xlnm.Print_Titles" localSheetId="12">'SO 4 - Rozšírenie spevnen...'!$122:$122</definedName>
    <definedName name="_xlnm.Print_Titles" localSheetId="13">'SO 5 - Protipožiarna nádrž'!$124:$124</definedName>
    <definedName name="_xlnm.Print_Area" localSheetId="1">'1.1 - Stavebná časť'!$C$4:$J$76,'1.1 - Stavebná časť'!$C$82:$J$115,'1.1 - Stavebná časť'!$C$121:$J$301</definedName>
    <definedName name="_xlnm.Print_Area" localSheetId="2">'1.2 - Zdravotechnika'!$C$4:$J$76,'1.2 - Zdravotechnika'!$C$82:$J$107,'1.2 - Zdravotechnika'!$C$113:$J$195</definedName>
    <definedName name="_xlnm.Print_Area" localSheetId="3">'1.3 - Elektroinštalácia'!$C$4:$J$76,'1.3 - Elektroinštalácia'!$C$82:$J$104,'1.3 - Elektroinštalácia'!$C$110:$J$312</definedName>
    <definedName name="_xlnm.Print_Area" localSheetId="4">'1.4 - Fotovoltaická elekt...'!$C$4:$J$76,'1.4 - Fotovoltaická elekt...'!$C$82:$J$102,'1.4 - Fotovoltaická elekt...'!$C$108:$J$154</definedName>
    <definedName name="_xlnm.Print_Area" localSheetId="5">'1.5 - Technológia'!$C$4:$J$76,'1.5 - Technológia'!$C$82:$J$107,'1.5 - Technológia'!$C$113:$J$175</definedName>
    <definedName name="_xlnm.Print_Area" localSheetId="6">'2.1 - Stavebná časť'!$C$4:$J$76,'2.1 - Stavebná časť'!$C$82:$J$115,'2.1 - Stavebná časť'!$C$121:$J$301</definedName>
    <definedName name="_xlnm.Print_Area" localSheetId="7">'2.2 - Zdravotechnika'!$C$4:$J$76,'2.2 - Zdravotechnika'!$C$82:$J$107,'2.2 - Zdravotechnika'!$C$113:$J$195</definedName>
    <definedName name="_xlnm.Print_Area" localSheetId="8">'2.3 - Elektroinštalácia'!$C$4:$J$76,'2.3 - Elektroinštalácia'!$C$82:$J$104,'2.3 - Elektroinštalácia'!$C$110:$J$312</definedName>
    <definedName name="_xlnm.Print_Area" localSheetId="9">'2.4 - Fotovoltaická elekt...'!$C$4:$J$76,'2.4 - Fotovoltaická elekt...'!$C$82:$J$102,'2.4 - Fotovoltaická elekt...'!$C$108:$J$154</definedName>
    <definedName name="_xlnm.Print_Area" localSheetId="10">'2.5 - Technológia'!$C$4:$J$76,'2.5 - Technológia'!$C$82:$J$107,'2.5 - Technológia'!$C$113:$J$175</definedName>
    <definedName name="_xlnm.Print_Area" localSheetId="0">'Rekapitulácia stavby'!$D$4:$AO$76,'Rekapitulácia stavby'!$C$82:$AQ$113</definedName>
    <definedName name="_xlnm.Print_Area" localSheetId="14">'SO 06 1 - STL distrbučný ...'!$C$4:$J$76,'SO 06 1 - STL distrbučný ...'!$C$82:$J$106,'SO 06 1 - STL distrbučný ...'!$C$112:$J$182</definedName>
    <definedName name="_xlnm.Print_Area" localSheetId="15">'SO 06 2 - NTL rozvod plynu'!$C$4:$J$76,'SO 06 2 - NTL rozvod plynu'!$C$82:$J$109,'SO 06 2 - NTL rozvod plynu'!$C$115:$J$188</definedName>
    <definedName name="_xlnm.Print_Area" localSheetId="16">'SO 07 - Elektrická prípojka'!$C$4:$J$76,'SO 07 - Elektrická prípojka'!$C$82:$J$101,'SO 07 - Elektrická prípojka'!$C$107:$J$176</definedName>
    <definedName name="_xlnm.Print_Area" localSheetId="11">'SO 3 - Žumpa 20 m3'!$C$4:$J$76,'SO 3 - Žumpa 20 m3'!$C$82:$J$102,'SO 3 - Žumpa 20 m3'!$C$108:$J$151</definedName>
    <definedName name="_xlnm.Print_Area" localSheetId="12">'SO 4 - Rozšírenie spevnen...'!$C$4:$J$76,'SO 4 - Rozšírenie spevnen...'!$C$82:$J$104,'SO 4 - Rozšírenie spevnen...'!$C$110:$J$157</definedName>
    <definedName name="_xlnm.Print_Area" localSheetId="13">'SO 5 - Protipožiarna nádrž'!$C$4:$J$76,'SO 5 - Protipožiarna nádrž'!$C$82:$J$106,'SO 5 - Protipožiarna nádrž'!$C$112:$J$167</definedName>
  </definedNames>
  <calcPr calcId="181029"/>
</workbook>
</file>

<file path=xl/calcChain.xml><?xml version="1.0" encoding="utf-8"?>
<calcChain xmlns="http://schemas.openxmlformats.org/spreadsheetml/2006/main">
  <c r="J37" i="17" l="1"/>
  <c r="J36" i="17"/>
  <c r="AY112" i="1"/>
  <c r="J35" i="17"/>
  <c r="AX112" i="1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BI123" i="17"/>
  <c r="BH123" i="17"/>
  <c r="BG123" i="17"/>
  <c r="BE123" i="17"/>
  <c r="T123" i="17"/>
  <c r="R123" i="17"/>
  <c r="P123" i="17"/>
  <c r="J116" i="17"/>
  <c r="F116" i="17"/>
  <c r="F114" i="17"/>
  <c r="E112" i="17"/>
  <c r="J91" i="17"/>
  <c r="F91" i="17"/>
  <c r="F89" i="17"/>
  <c r="E87" i="17"/>
  <c r="J24" i="17"/>
  <c r="E24" i="17"/>
  <c r="J117" i="17" s="1"/>
  <c r="J23" i="17"/>
  <c r="J18" i="17"/>
  <c r="E18" i="17"/>
  <c r="F117" i="17"/>
  <c r="J17" i="17"/>
  <c r="J12" i="17"/>
  <c r="J114" i="17" s="1"/>
  <c r="E7" i="17"/>
  <c r="E110" i="17" s="1"/>
  <c r="J37" i="16"/>
  <c r="J36" i="16"/>
  <c r="AY111" i="1"/>
  <c r="J35" i="16"/>
  <c r="AX111" i="1" s="1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48" i="16"/>
  <c r="BH148" i="16"/>
  <c r="BG148" i="16"/>
  <c r="BE148" i="16"/>
  <c r="T148" i="16"/>
  <c r="T147" i="16" s="1"/>
  <c r="R148" i="16"/>
  <c r="R147" i="16" s="1"/>
  <c r="P148" i="16"/>
  <c r="P147" i="16" s="1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J124" i="16"/>
  <c r="F124" i="16"/>
  <c r="F122" i="16"/>
  <c r="E120" i="16"/>
  <c r="J91" i="16"/>
  <c r="F91" i="16"/>
  <c r="F89" i="16"/>
  <c r="E87" i="16"/>
  <c r="J24" i="16"/>
  <c r="E24" i="16"/>
  <c r="J125" i="16" s="1"/>
  <c r="J23" i="16"/>
  <c r="J18" i="16"/>
  <c r="E18" i="16"/>
  <c r="F125" i="16" s="1"/>
  <c r="J17" i="16"/>
  <c r="J12" i="16"/>
  <c r="J122" i="16"/>
  <c r="E7" i="16"/>
  <c r="E118" i="16" s="1"/>
  <c r="J126" i="15"/>
  <c r="J37" i="15"/>
  <c r="J36" i="15"/>
  <c r="AY110" i="1"/>
  <c r="J35" i="15"/>
  <c r="AX110" i="1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1" i="15"/>
  <c r="BH151" i="15"/>
  <c r="BG151" i="15"/>
  <c r="BE151" i="15"/>
  <c r="T151" i="15"/>
  <c r="T150" i="15"/>
  <c r="R151" i="15"/>
  <c r="R150" i="15"/>
  <c r="P151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6" i="15"/>
  <c r="BH146" i="15"/>
  <c r="BG146" i="15"/>
  <c r="BE146" i="15"/>
  <c r="T146" i="15"/>
  <c r="T145" i="15"/>
  <c r="R146" i="15"/>
  <c r="R145" i="15"/>
  <c r="P146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J97" i="15"/>
  <c r="J121" i="15"/>
  <c r="F121" i="15"/>
  <c r="F119" i="15"/>
  <c r="E117" i="15"/>
  <c r="J91" i="15"/>
  <c r="F91" i="15"/>
  <c r="F89" i="15"/>
  <c r="E87" i="15"/>
  <c r="J24" i="15"/>
  <c r="E24" i="15"/>
  <c r="J122" i="15" s="1"/>
  <c r="J23" i="15"/>
  <c r="J18" i="15"/>
  <c r="E18" i="15"/>
  <c r="F122" i="15" s="1"/>
  <c r="J17" i="15"/>
  <c r="J12" i="15"/>
  <c r="J119" i="15"/>
  <c r="E7" i="15"/>
  <c r="E85" i="15"/>
  <c r="J37" i="14"/>
  <c r="J36" i="14"/>
  <c r="AY109" i="1" s="1"/>
  <c r="J35" i="14"/>
  <c r="AX109" i="1" s="1"/>
  <c r="BI167" i="14"/>
  <c r="BH167" i="14"/>
  <c r="BG167" i="14"/>
  <c r="BE167" i="14"/>
  <c r="T167" i="14"/>
  <c r="R167" i="14"/>
  <c r="P167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2" i="14"/>
  <c r="BH162" i="14"/>
  <c r="BG162" i="14"/>
  <c r="BE162" i="14"/>
  <c r="T162" i="14"/>
  <c r="R162" i="14"/>
  <c r="P162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6" i="14"/>
  <c r="BH156" i="14"/>
  <c r="BG156" i="14"/>
  <c r="BE156" i="14"/>
  <c r="T156" i="14"/>
  <c r="T155" i="14" s="1"/>
  <c r="R156" i="14"/>
  <c r="R155" i="14" s="1"/>
  <c r="P156" i="14"/>
  <c r="P155" i="14" s="1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0" i="14"/>
  <c r="BH150" i="14"/>
  <c r="BG150" i="14"/>
  <c r="BE150" i="14"/>
  <c r="T150" i="14"/>
  <c r="T149" i="14" s="1"/>
  <c r="R150" i="14"/>
  <c r="R149" i="14" s="1"/>
  <c r="P150" i="14"/>
  <c r="P149" i="14" s="1"/>
  <c r="BI148" i="14"/>
  <c r="BH148" i="14"/>
  <c r="BG148" i="14"/>
  <c r="BE148" i="14"/>
  <c r="T148" i="14"/>
  <c r="T147" i="14" s="1"/>
  <c r="R148" i="14"/>
  <c r="R147" i="14" s="1"/>
  <c r="P148" i="14"/>
  <c r="P147" i="14" s="1"/>
  <c r="BI142" i="14"/>
  <c r="BH142" i="14"/>
  <c r="BG142" i="14"/>
  <c r="BE142" i="14"/>
  <c r="T142" i="14"/>
  <c r="R142" i="14"/>
  <c r="P142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7" i="14"/>
  <c r="BH137" i="14"/>
  <c r="BG137" i="14"/>
  <c r="BE137" i="14"/>
  <c r="T137" i="14"/>
  <c r="R137" i="14"/>
  <c r="P137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2" i="14"/>
  <c r="BH132" i="14"/>
  <c r="BG132" i="14"/>
  <c r="BE132" i="14"/>
  <c r="T132" i="14"/>
  <c r="R132" i="14"/>
  <c r="P132" i="14"/>
  <c r="BI130" i="14"/>
  <c r="BH130" i="14"/>
  <c r="BG130" i="14"/>
  <c r="BE130" i="14"/>
  <c r="T130" i="14"/>
  <c r="R130" i="14"/>
  <c r="P130" i="14"/>
  <c r="BI128" i="14"/>
  <c r="BH128" i="14"/>
  <c r="BG128" i="14"/>
  <c r="BE128" i="14"/>
  <c r="T128" i="14"/>
  <c r="R128" i="14"/>
  <c r="P128" i="14"/>
  <c r="J121" i="14"/>
  <c r="F121" i="14"/>
  <c r="F119" i="14"/>
  <c r="E117" i="14"/>
  <c r="J91" i="14"/>
  <c r="F91" i="14"/>
  <c r="F89" i="14"/>
  <c r="E87" i="14"/>
  <c r="J24" i="14"/>
  <c r="E24" i="14"/>
  <c r="J92" i="14" s="1"/>
  <c r="J23" i="14"/>
  <c r="J18" i="14"/>
  <c r="E18" i="14"/>
  <c r="F122" i="14" s="1"/>
  <c r="J17" i="14"/>
  <c r="J12" i="14"/>
  <c r="J119" i="14"/>
  <c r="E7" i="14"/>
  <c r="E85" i="14"/>
  <c r="J37" i="13"/>
  <c r="J36" i="13"/>
  <c r="AY108" i="1" s="1"/>
  <c r="J35" i="13"/>
  <c r="AX108" i="1" s="1"/>
  <c r="BI157" i="13"/>
  <c r="BH157" i="13"/>
  <c r="BG157" i="13"/>
  <c r="BE157" i="13"/>
  <c r="T157" i="13"/>
  <c r="T156" i="13" s="1"/>
  <c r="R157" i="13"/>
  <c r="R156" i="13" s="1"/>
  <c r="P157" i="13"/>
  <c r="P156" i="13" s="1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0" i="13"/>
  <c r="BH150" i="13"/>
  <c r="BG150" i="13"/>
  <c r="BE150" i="13"/>
  <c r="T150" i="13"/>
  <c r="R150" i="13"/>
  <c r="P150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T136" i="13"/>
  <c r="R137" i="13"/>
  <c r="R136" i="13"/>
  <c r="P137" i="13"/>
  <c r="P136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8" i="13"/>
  <c r="BH128" i="13"/>
  <c r="BG128" i="13"/>
  <c r="BE128" i="13"/>
  <c r="T128" i="13"/>
  <c r="R128" i="13"/>
  <c r="P128" i="13"/>
  <c r="BI126" i="13"/>
  <c r="BH126" i="13"/>
  <c r="BG126" i="13"/>
  <c r="BE126" i="13"/>
  <c r="T126" i="13"/>
  <c r="R126" i="13"/>
  <c r="P126" i="13"/>
  <c r="J119" i="13"/>
  <c r="F119" i="13"/>
  <c r="F117" i="13"/>
  <c r="E115" i="13"/>
  <c r="J91" i="13"/>
  <c r="F91" i="13"/>
  <c r="F89" i="13"/>
  <c r="E87" i="13"/>
  <c r="J24" i="13"/>
  <c r="E24" i="13"/>
  <c r="J120" i="13" s="1"/>
  <c r="J23" i="13"/>
  <c r="J18" i="13"/>
  <c r="E18" i="13"/>
  <c r="F120" i="13" s="1"/>
  <c r="J17" i="13"/>
  <c r="J12" i="13"/>
  <c r="J117" i="13"/>
  <c r="E7" i="13"/>
  <c r="E113" i="13"/>
  <c r="J37" i="12"/>
  <c r="J36" i="12"/>
  <c r="AY107" i="1" s="1"/>
  <c r="J35" i="12"/>
  <c r="AX107" i="1" s="1"/>
  <c r="BI151" i="12"/>
  <c r="BH151" i="12"/>
  <c r="BG151" i="12"/>
  <c r="BE151" i="12"/>
  <c r="T151" i="12"/>
  <c r="T150" i="12" s="1"/>
  <c r="R151" i="12"/>
  <c r="R150" i="12" s="1"/>
  <c r="P151" i="12"/>
  <c r="P150" i="12" s="1"/>
  <c r="BI148" i="12"/>
  <c r="BH148" i="12"/>
  <c r="BG148" i="12"/>
  <c r="BE148" i="12"/>
  <c r="T148" i="12"/>
  <c r="R148" i="12"/>
  <c r="P148" i="12"/>
  <c r="BI146" i="12"/>
  <c r="BH146" i="12"/>
  <c r="BG146" i="12"/>
  <c r="BE146" i="12"/>
  <c r="T146" i="12"/>
  <c r="R146" i="12"/>
  <c r="P146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7" i="12"/>
  <c r="BH137" i="12"/>
  <c r="BG137" i="12"/>
  <c r="BE137" i="12"/>
  <c r="T137" i="12"/>
  <c r="R137" i="12"/>
  <c r="P137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2" i="12"/>
  <c r="BH132" i="12"/>
  <c r="BG132" i="12"/>
  <c r="BE132" i="12"/>
  <c r="T132" i="12"/>
  <c r="R132" i="12"/>
  <c r="P132" i="12"/>
  <c r="BI130" i="12"/>
  <c r="BH130" i="12"/>
  <c r="BG130" i="12"/>
  <c r="BE130" i="12"/>
  <c r="T130" i="12"/>
  <c r="R130" i="12"/>
  <c r="P130" i="12"/>
  <c r="BI128" i="12"/>
  <c r="BH128" i="12"/>
  <c r="BG128" i="12"/>
  <c r="BE128" i="12"/>
  <c r="T128" i="12"/>
  <c r="R128" i="12"/>
  <c r="P128" i="12"/>
  <c r="BI124" i="12"/>
  <c r="BH124" i="12"/>
  <c r="BG124" i="12"/>
  <c r="BE124" i="12"/>
  <c r="T124" i="12"/>
  <c r="R124" i="12"/>
  <c r="P124" i="12"/>
  <c r="J117" i="12"/>
  <c r="F117" i="12"/>
  <c r="F115" i="12"/>
  <c r="E113" i="12"/>
  <c r="J91" i="12"/>
  <c r="F91" i="12"/>
  <c r="F89" i="12"/>
  <c r="E87" i="12"/>
  <c r="J24" i="12"/>
  <c r="E24" i="12"/>
  <c r="J118" i="12"/>
  <c r="J23" i="12"/>
  <c r="J18" i="12"/>
  <c r="E18" i="12"/>
  <c r="F118" i="12"/>
  <c r="J17" i="12"/>
  <c r="J12" i="12"/>
  <c r="J115" i="12" s="1"/>
  <c r="E7" i="12"/>
  <c r="E111" i="12" s="1"/>
  <c r="J39" i="11"/>
  <c r="J38" i="11"/>
  <c r="AY106" i="1"/>
  <c r="J37" i="11"/>
  <c r="AX106" i="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J124" i="11"/>
  <c r="F124" i="11"/>
  <c r="F122" i="11"/>
  <c r="E120" i="11"/>
  <c r="J93" i="11"/>
  <c r="F93" i="11"/>
  <c r="F91" i="11"/>
  <c r="E89" i="11"/>
  <c r="J26" i="11"/>
  <c r="E26" i="11"/>
  <c r="J94" i="11"/>
  <c r="J25" i="11"/>
  <c r="J20" i="11"/>
  <c r="E20" i="11"/>
  <c r="F125" i="11"/>
  <c r="J19" i="11"/>
  <c r="J14" i="11"/>
  <c r="J91" i="11" s="1"/>
  <c r="E7" i="11"/>
  <c r="E85" i="11" s="1"/>
  <c r="J39" i="10"/>
  <c r="J38" i="10"/>
  <c r="AY105" i="1"/>
  <c r="J37" i="10"/>
  <c r="AX105" i="1"/>
  <c r="BI154" i="10"/>
  <c r="BH154" i="10"/>
  <c r="BG154" i="10"/>
  <c r="BE154" i="10"/>
  <c r="T154" i="10"/>
  <c r="T153" i="10"/>
  <c r="R154" i="10"/>
  <c r="R153" i="10"/>
  <c r="P154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3" i="10"/>
  <c r="F93" i="10"/>
  <c r="F91" i="10"/>
  <c r="E89" i="10"/>
  <c r="J26" i="10"/>
  <c r="E26" i="10"/>
  <c r="J120" i="10"/>
  <c r="J25" i="10"/>
  <c r="J20" i="10"/>
  <c r="E20" i="10"/>
  <c r="F120" i="10"/>
  <c r="J19" i="10"/>
  <c r="J14" i="10"/>
  <c r="J117" i="10" s="1"/>
  <c r="E7" i="10"/>
  <c r="E85" i="10" s="1"/>
  <c r="J39" i="9"/>
  <c r="J38" i="9"/>
  <c r="AY104" i="1"/>
  <c r="J37" i="9"/>
  <c r="AX104" i="1"/>
  <c r="BI312" i="9"/>
  <c r="BH312" i="9"/>
  <c r="BG312" i="9"/>
  <c r="BE312" i="9"/>
  <c r="T312" i="9"/>
  <c r="R312" i="9"/>
  <c r="P312" i="9"/>
  <c r="BI311" i="9"/>
  <c r="BH311" i="9"/>
  <c r="BG311" i="9"/>
  <c r="BE311" i="9"/>
  <c r="T311" i="9"/>
  <c r="R311" i="9"/>
  <c r="P311" i="9"/>
  <c r="BI310" i="9"/>
  <c r="BH310" i="9"/>
  <c r="BG310" i="9"/>
  <c r="BE310" i="9"/>
  <c r="T310" i="9"/>
  <c r="R310" i="9"/>
  <c r="P310" i="9"/>
  <c r="BI308" i="9"/>
  <c r="BH308" i="9"/>
  <c r="BG308" i="9"/>
  <c r="BE308" i="9"/>
  <c r="T308" i="9"/>
  <c r="R308" i="9"/>
  <c r="P308" i="9"/>
  <c r="BI307" i="9"/>
  <c r="BH307" i="9"/>
  <c r="BG307" i="9"/>
  <c r="BE307" i="9"/>
  <c r="T307" i="9"/>
  <c r="R307" i="9"/>
  <c r="P307" i="9"/>
  <c r="BI306" i="9"/>
  <c r="BH306" i="9"/>
  <c r="BG306" i="9"/>
  <c r="BE306" i="9"/>
  <c r="T306" i="9"/>
  <c r="R306" i="9"/>
  <c r="P306" i="9"/>
  <c r="BI304" i="9"/>
  <c r="BH304" i="9"/>
  <c r="BG304" i="9"/>
  <c r="BE304" i="9"/>
  <c r="T304" i="9"/>
  <c r="R304" i="9"/>
  <c r="P304" i="9"/>
  <c r="BI303" i="9"/>
  <c r="BH303" i="9"/>
  <c r="BG303" i="9"/>
  <c r="BE303" i="9"/>
  <c r="T303" i="9"/>
  <c r="R303" i="9"/>
  <c r="P303" i="9"/>
  <c r="BI302" i="9"/>
  <c r="BH302" i="9"/>
  <c r="BG302" i="9"/>
  <c r="BE302" i="9"/>
  <c r="T302" i="9"/>
  <c r="R302" i="9"/>
  <c r="P302" i="9"/>
  <c r="BI301" i="9"/>
  <c r="BH301" i="9"/>
  <c r="BG301" i="9"/>
  <c r="BE301" i="9"/>
  <c r="T301" i="9"/>
  <c r="R301" i="9"/>
  <c r="P301" i="9"/>
  <c r="BI300" i="9"/>
  <c r="BH300" i="9"/>
  <c r="BG300" i="9"/>
  <c r="BE300" i="9"/>
  <c r="T300" i="9"/>
  <c r="R300" i="9"/>
  <c r="P300" i="9"/>
  <c r="BI299" i="9"/>
  <c r="BH299" i="9"/>
  <c r="BG299" i="9"/>
  <c r="BE299" i="9"/>
  <c r="T299" i="9"/>
  <c r="R299" i="9"/>
  <c r="P299" i="9"/>
  <c r="BI298" i="9"/>
  <c r="BH298" i="9"/>
  <c r="BG298" i="9"/>
  <c r="BE298" i="9"/>
  <c r="T298" i="9"/>
  <c r="R298" i="9"/>
  <c r="P298" i="9"/>
  <c r="BI297" i="9"/>
  <c r="BH297" i="9"/>
  <c r="BG297" i="9"/>
  <c r="BE297" i="9"/>
  <c r="T297" i="9"/>
  <c r="R297" i="9"/>
  <c r="P297" i="9"/>
  <c r="BI296" i="9"/>
  <c r="BH296" i="9"/>
  <c r="BG296" i="9"/>
  <c r="BE296" i="9"/>
  <c r="T296" i="9"/>
  <c r="R296" i="9"/>
  <c r="P296" i="9"/>
  <c r="BI295" i="9"/>
  <c r="BH295" i="9"/>
  <c r="BG295" i="9"/>
  <c r="BE295" i="9"/>
  <c r="T295" i="9"/>
  <c r="R295" i="9"/>
  <c r="P295" i="9"/>
  <c r="BI294" i="9"/>
  <c r="BH294" i="9"/>
  <c r="BG294" i="9"/>
  <c r="BE294" i="9"/>
  <c r="T294" i="9"/>
  <c r="R294" i="9"/>
  <c r="P294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8" i="9"/>
  <c r="BH288" i="9"/>
  <c r="BG288" i="9"/>
  <c r="BE288" i="9"/>
  <c r="T288" i="9"/>
  <c r="R288" i="9"/>
  <c r="P288" i="9"/>
  <c r="BI287" i="9"/>
  <c r="BH287" i="9"/>
  <c r="BG287" i="9"/>
  <c r="BE287" i="9"/>
  <c r="T287" i="9"/>
  <c r="R287" i="9"/>
  <c r="P287" i="9"/>
  <c r="BI286" i="9"/>
  <c r="BH286" i="9"/>
  <c r="BG286" i="9"/>
  <c r="BE286" i="9"/>
  <c r="T286" i="9"/>
  <c r="R286" i="9"/>
  <c r="P286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1" i="9"/>
  <c r="F121" i="9"/>
  <c r="F119" i="9"/>
  <c r="E117" i="9"/>
  <c r="J93" i="9"/>
  <c r="F93" i="9"/>
  <c r="F91" i="9"/>
  <c r="E89" i="9"/>
  <c r="J26" i="9"/>
  <c r="E26" i="9"/>
  <c r="J122" i="9" s="1"/>
  <c r="J25" i="9"/>
  <c r="J20" i="9"/>
  <c r="E20" i="9"/>
  <c r="F122" i="9" s="1"/>
  <c r="J19" i="9"/>
  <c r="J14" i="9"/>
  <c r="J91" i="9"/>
  <c r="E7" i="9"/>
  <c r="E113" i="9"/>
  <c r="J39" i="8"/>
  <c r="J38" i="8"/>
  <c r="AY103" i="1" s="1"/>
  <c r="J37" i="8"/>
  <c r="AX103" i="1" s="1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T135" i="8"/>
  <c r="R136" i="8"/>
  <c r="R135" i="8"/>
  <c r="P136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J124" i="8"/>
  <c r="F124" i="8"/>
  <c r="F122" i="8"/>
  <c r="E120" i="8"/>
  <c r="J93" i="8"/>
  <c r="F93" i="8"/>
  <c r="F91" i="8"/>
  <c r="E89" i="8"/>
  <c r="J26" i="8"/>
  <c r="E26" i="8"/>
  <c r="J125" i="8" s="1"/>
  <c r="J25" i="8"/>
  <c r="J20" i="8"/>
  <c r="E20" i="8"/>
  <c r="F125" i="8" s="1"/>
  <c r="J19" i="8"/>
  <c r="J14" i="8"/>
  <c r="J91" i="8"/>
  <c r="E7" i="8"/>
  <c r="E116" i="8"/>
  <c r="J39" i="7"/>
  <c r="J38" i="7"/>
  <c r="AY102" i="1" s="1"/>
  <c r="J37" i="7"/>
  <c r="AX102" i="1" s="1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8" i="7"/>
  <c r="BH298" i="7"/>
  <c r="BG298" i="7"/>
  <c r="BE298" i="7"/>
  <c r="T298" i="7"/>
  <c r="R298" i="7"/>
  <c r="P298" i="7"/>
  <c r="BI297" i="7"/>
  <c r="BH297" i="7"/>
  <c r="BG297" i="7"/>
  <c r="BE297" i="7"/>
  <c r="T297" i="7"/>
  <c r="R297" i="7"/>
  <c r="P297" i="7"/>
  <c r="BI294" i="7"/>
  <c r="BH294" i="7"/>
  <c r="BG294" i="7"/>
  <c r="BE294" i="7"/>
  <c r="T294" i="7"/>
  <c r="R294" i="7"/>
  <c r="P294" i="7"/>
  <c r="BI291" i="7"/>
  <c r="BH291" i="7"/>
  <c r="BG291" i="7"/>
  <c r="BE291" i="7"/>
  <c r="T291" i="7"/>
  <c r="R291" i="7"/>
  <c r="P291" i="7"/>
  <c r="BI289" i="7"/>
  <c r="BH289" i="7"/>
  <c r="BG289" i="7"/>
  <c r="BE289" i="7"/>
  <c r="T289" i="7"/>
  <c r="R289" i="7"/>
  <c r="P289" i="7"/>
  <c r="BI287" i="7"/>
  <c r="BH287" i="7"/>
  <c r="BG287" i="7"/>
  <c r="BE287" i="7"/>
  <c r="T287" i="7"/>
  <c r="R287" i="7"/>
  <c r="P287" i="7"/>
  <c r="BI285" i="7"/>
  <c r="BH285" i="7"/>
  <c r="BG285" i="7"/>
  <c r="BE285" i="7"/>
  <c r="T285" i="7"/>
  <c r="R285" i="7"/>
  <c r="P285" i="7"/>
  <c r="BI283" i="7"/>
  <c r="BH283" i="7"/>
  <c r="BG283" i="7"/>
  <c r="BE283" i="7"/>
  <c r="T283" i="7"/>
  <c r="R283" i="7"/>
  <c r="P283" i="7"/>
  <c r="BI282" i="7"/>
  <c r="BH282" i="7"/>
  <c r="BG282" i="7"/>
  <c r="BE282" i="7"/>
  <c r="T282" i="7"/>
  <c r="R282" i="7"/>
  <c r="P282" i="7"/>
  <c r="BI280" i="7"/>
  <c r="BH280" i="7"/>
  <c r="BG280" i="7"/>
  <c r="BE280" i="7"/>
  <c r="T280" i="7"/>
  <c r="R280" i="7"/>
  <c r="P280" i="7"/>
  <c r="BI279" i="7"/>
  <c r="BH279" i="7"/>
  <c r="BG279" i="7"/>
  <c r="BE279" i="7"/>
  <c r="T279" i="7"/>
  <c r="R279" i="7"/>
  <c r="P279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6" i="7"/>
  <c r="BH276" i="7"/>
  <c r="BG276" i="7"/>
  <c r="BE276" i="7"/>
  <c r="T276" i="7"/>
  <c r="R276" i="7"/>
  <c r="P276" i="7"/>
  <c r="BI275" i="7"/>
  <c r="BH275" i="7"/>
  <c r="BG275" i="7"/>
  <c r="BE275" i="7"/>
  <c r="T275" i="7"/>
  <c r="R275" i="7"/>
  <c r="P275" i="7"/>
  <c r="BI272" i="7"/>
  <c r="BH272" i="7"/>
  <c r="BG272" i="7"/>
  <c r="BE272" i="7"/>
  <c r="T272" i="7"/>
  <c r="R272" i="7"/>
  <c r="P272" i="7"/>
  <c r="BI270" i="7"/>
  <c r="BH270" i="7"/>
  <c r="BG270" i="7"/>
  <c r="BE270" i="7"/>
  <c r="T270" i="7"/>
  <c r="R270" i="7"/>
  <c r="P270" i="7"/>
  <c r="BI266" i="7"/>
  <c r="BH266" i="7"/>
  <c r="BG266" i="7"/>
  <c r="BE266" i="7"/>
  <c r="T266" i="7"/>
  <c r="R266" i="7"/>
  <c r="P266" i="7"/>
  <c r="BI264" i="7"/>
  <c r="BH264" i="7"/>
  <c r="BG264" i="7"/>
  <c r="BE264" i="7"/>
  <c r="T264" i="7"/>
  <c r="R264" i="7"/>
  <c r="P264" i="7"/>
  <c r="BI262" i="7"/>
  <c r="BH262" i="7"/>
  <c r="BG262" i="7"/>
  <c r="BE262" i="7"/>
  <c r="T262" i="7"/>
  <c r="R262" i="7"/>
  <c r="P262" i="7"/>
  <c r="BI260" i="7"/>
  <c r="BH260" i="7"/>
  <c r="BG260" i="7"/>
  <c r="BE260" i="7"/>
  <c r="T260" i="7"/>
  <c r="R260" i="7"/>
  <c r="P260" i="7"/>
  <c r="BI257" i="7"/>
  <c r="BH257" i="7"/>
  <c r="BG257" i="7"/>
  <c r="BE257" i="7"/>
  <c r="T257" i="7"/>
  <c r="R257" i="7"/>
  <c r="P257" i="7"/>
  <c r="BI255" i="7"/>
  <c r="BH255" i="7"/>
  <c r="BG255" i="7"/>
  <c r="BE255" i="7"/>
  <c r="T255" i="7"/>
  <c r="R255" i="7"/>
  <c r="P255" i="7"/>
  <c r="BI251" i="7"/>
  <c r="BH251" i="7"/>
  <c r="BG251" i="7"/>
  <c r="BE251" i="7"/>
  <c r="T251" i="7"/>
  <c r="R251" i="7"/>
  <c r="P251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0" i="7"/>
  <c r="BH230" i="7"/>
  <c r="BG230" i="7"/>
  <c r="BE230" i="7"/>
  <c r="T230" i="7"/>
  <c r="R230" i="7"/>
  <c r="P230" i="7"/>
  <c r="BI228" i="7"/>
  <c r="BH228" i="7"/>
  <c r="BG228" i="7"/>
  <c r="BE228" i="7"/>
  <c r="T228" i="7"/>
  <c r="R228" i="7"/>
  <c r="P228" i="7"/>
  <c r="BI226" i="7"/>
  <c r="BH226" i="7"/>
  <c r="BG226" i="7"/>
  <c r="BE226" i="7"/>
  <c r="T226" i="7"/>
  <c r="R226" i="7"/>
  <c r="P226" i="7"/>
  <c r="BI224" i="7"/>
  <c r="BH224" i="7"/>
  <c r="BG224" i="7"/>
  <c r="BE224" i="7"/>
  <c r="T224" i="7"/>
  <c r="R224" i="7"/>
  <c r="P224" i="7"/>
  <c r="BI222" i="7"/>
  <c r="BH222" i="7"/>
  <c r="BG222" i="7"/>
  <c r="BE222" i="7"/>
  <c r="T222" i="7"/>
  <c r="R222" i="7"/>
  <c r="P222" i="7"/>
  <c r="BI220" i="7"/>
  <c r="BH220" i="7"/>
  <c r="BG220" i="7"/>
  <c r="BE220" i="7"/>
  <c r="T220" i="7"/>
  <c r="R220" i="7"/>
  <c r="P220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1" i="7"/>
  <c r="BH211" i="7"/>
  <c r="BG211" i="7"/>
  <c r="BE211" i="7"/>
  <c r="T211" i="7"/>
  <c r="T210" i="7"/>
  <c r="R211" i="7"/>
  <c r="R210" i="7"/>
  <c r="P211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6" i="7"/>
  <c r="BH206" i="7"/>
  <c r="BG206" i="7"/>
  <c r="BE206" i="7"/>
  <c r="T206" i="7"/>
  <c r="R206" i="7"/>
  <c r="P206" i="7"/>
  <c r="BI203" i="7"/>
  <c r="BH203" i="7"/>
  <c r="BG203" i="7"/>
  <c r="BE203" i="7"/>
  <c r="T203" i="7"/>
  <c r="T202" i="7" s="1"/>
  <c r="R203" i="7"/>
  <c r="R202" i="7" s="1"/>
  <c r="P203" i="7"/>
  <c r="P202" i="7" s="1"/>
  <c r="BI201" i="7"/>
  <c r="BH201" i="7"/>
  <c r="BG201" i="7"/>
  <c r="BE201" i="7"/>
  <c r="T201" i="7"/>
  <c r="R201" i="7"/>
  <c r="P201" i="7"/>
  <c r="BI199" i="7"/>
  <c r="BH199" i="7"/>
  <c r="BG199" i="7"/>
  <c r="BE199" i="7"/>
  <c r="T199" i="7"/>
  <c r="R199" i="7"/>
  <c r="P199" i="7"/>
  <c r="BI197" i="7"/>
  <c r="BH197" i="7"/>
  <c r="BG197" i="7"/>
  <c r="BE197" i="7"/>
  <c r="T197" i="7"/>
  <c r="R197" i="7"/>
  <c r="P197" i="7"/>
  <c r="BI195" i="7"/>
  <c r="BH195" i="7"/>
  <c r="BG195" i="7"/>
  <c r="BE195" i="7"/>
  <c r="T195" i="7"/>
  <c r="R195" i="7"/>
  <c r="P195" i="7"/>
  <c r="BI191" i="7"/>
  <c r="BH191" i="7"/>
  <c r="BG191" i="7"/>
  <c r="BE191" i="7"/>
  <c r="T191" i="7"/>
  <c r="R191" i="7"/>
  <c r="P191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1" i="7"/>
  <c r="BH181" i="7"/>
  <c r="BG181" i="7"/>
  <c r="BE181" i="7"/>
  <c r="T181" i="7"/>
  <c r="R181" i="7"/>
  <c r="P181" i="7"/>
  <c r="BI176" i="7"/>
  <c r="BH176" i="7"/>
  <c r="BG176" i="7"/>
  <c r="BE176" i="7"/>
  <c r="T176" i="7"/>
  <c r="R176" i="7"/>
  <c r="P176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3" i="7"/>
  <c r="BH143" i="7"/>
  <c r="BG143" i="7"/>
  <c r="BE143" i="7"/>
  <c r="T143" i="7"/>
  <c r="R143" i="7"/>
  <c r="P143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J132" i="7"/>
  <c r="F132" i="7"/>
  <c r="F130" i="7"/>
  <c r="E128" i="7"/>
  <c r="J93" i="7"/>
  <c r="F93" i="7"/>
  <c r="F91" i="7"/>
  <c r="E89" i="7"/>
  <c r="J26" i="7"/>
  <c r="E26" i="7"/>
  <c r="J133" i="7" s="1"/>
  <c r="J25" i="7"/>
  <c r="J20" i="7"/>
  <c r="E20" i="7"/>
  <c r="F94" i="7" s="1"/>
  <c r="J19" i="7"/>
  <c r="J14" i="7"/>
  <c r="J130" i="7"/>
  <c r="E7" i="7"/>
  <c r="E124" i="7"/>
  <c r="J39" i="6"/>
  <c r="J38" i="6"/>
  <c r="AY100" i="1" s="1"/>
  <c r="J37" i="6"/>
  <c r="AX100" i="1" s="1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4" i="6"/>
  <c r="F124" i="6"/>
  <c r="F122" i="6"/>
  <c r="E120" i="6"/>
  <c r="J93" i="6"/>
  <c r="F93" i="6"/>
  <c r="F91" i="6"/>
  <c r="E89" i="6"/>
  <c r="J26" i="6"/>
  <c r="E26" i="6"/>
  <c r="J125" i="6" s="1"/>
  <c r="J25" i="6"/>
  <c r="J20" i="6"/>
  <c r="E20" i="6"/>
  <c r="F125" i="6" s="1"/>
  <c r="J19" i="6"/>
  <c r="J14" i="6"/>
  <c r="J122" i="6"/>
  <c r="E7" i="6"/>
  <c r="E85" i="6"/>
  <c r="J39" i="5"/>
  <c r="J38" i="5"/>
  <c r="AY99" i="1" s="1"/>
  <c r="J37" i="5"/>
  <c r="AX99" i="1" s="1"/>
  <c r="BI154" i="5"/>
  <c r="BH154" i="5"/>
  <c r="BG154" i="5"/>
  <c r="BE154" i="5"/>
  <c r="T154" i="5"/>
  <c r="T153" i="5" s="1"/>
  <c r="R154" i="5"/>
  <c r="R153" i="5" s="1"/>
  <c r="P154" i="5"/>
  <c r="P153" i="5" s="1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19" i="5"/>
  <c r="F119" i="5"/>
  <c r="F117" i="5"/>
  <c r="E115" i="5"/>
  <c r="J93" i="5"/>
  <c r="F93" i="5"/>
  <c r="F91" i="5"/>
  <c r="E89" i="5"/>
  <c r="J26" i="5"/>
  <c r="E26" i="5"/>
  <c r="J120" i="5" s="1"/>
  <c r="J25" i="5"/>
  <c r="J20" i="5"/>
  <c r="E20" i="5"/>
  <c r="F120" i="5" s="1"/>
  <c r="J19" i="5"/>
  <c r="J14" i="5"/>
  <c r="J117" i="5"/>
  <c r="E7" i="5"/>
  <c r="E111" i="5"/>
  <c r="J39" i="4"/>
  <c r="J38" i="4"/>
  <c r="AY98" i="1" s="1"/>
  <c r="J37" i="4"/>
  <c r="AX98" i="1" s="1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1" i="4"/>
  <c r="F121" i="4"/>
  <c r="F119" i="4"/>
  <c r="E117" i="4"/>
  <c r="J93" i="4"/>
  <c r="F93" i="4"/>
  <c r="F91" i="4"/>
  <c r="E89" i="4"/>
  <c r="J26" i="4"/>
  <c r="E26" i="4"/>
  <c r="J94" i="4"/>
  <c r="J25" i="4"/>
  <c r="J20" i="4"/>
  <c r="E20" i="4"/>
  <c r="F122" i="4"/>
  <c r="J19" i="4"/>
  <c r="J14" i="4"/>
  <c r="J119" i="4" s="1"/>
  <c r="E7" i="4"/>
  <c r="E113" i="4" s="1"/>
  <c r="J39" i="3"/>
  <c r="J38" i="3"/>
  <c r="AY97" i="1"/>
  <c r="J37" i="3"/>
  <c r="AX97" i="1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T135" i="3" s="1"/>
  <c r="R136" i="3"/>
  <c r="R135" i="3" s="1"/>
  <c r="P136" i="3"/>
  <c r="P135" i="3" s="1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J124" i="3"/>
  <c r="F124" i="3"/>
  <c r="F122" i="3"/>
  <c r="E120" i="3"/>
  <c r="J93" i="3"/>
  <c r="F93" i="3"/>
  <c r="F91" i="3"/>
  <c r="E89" i="3"/>
  <c r="J26" i="3"/>
  <c r="E26" i="3"/>
  <c r="J125" i="3"/>
  <c r="J25" i="3"/>
  <c r="J20" i="3"/>
  <c r="E20" i="3"/>
  <c r="F125" i="3"/>
  <c r="J19" i="3"/>
  <c r="J14" i="3"/>
  <c r="J91" i="3" s="1"/>
  <c r="E7" i="3"/>
  <c r="E116" i="3" s="1"/>
  <c r="J39" i="2"/>
  <c r="J38" i="2"/>
  <c r="AY96" i="1"/>
  <c r="J37" i="2"/>
  <c r="AX96" i="1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1" i="2"/>
  <c r="BH211" i="2"/>
  <c r="BG211" i="2"/>
  <c r="BE211" i="2"/>
  <c r="T211" i="2"/>
  <c r="T210" i="2" s="1"/>
  <c r="R211" i="2"/>
  <c r="R210" i="2" s="1"/>
  <c r="P211" i="2"/>
  <c r="P210" i="2" s="1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T202" i="2"/>
  <c r="R203" i="2"/>
  <c r="R202" i="2"/>
  <c r="P203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1" i="2"/>
  <c r="BH191" i="2"/>
  <c r="BG191" i="2"/>
  <c r="BE191" i="2"/>
  <c r="T191" i="2"/>
  <c r="R191" i="2"/>
  <c r="P191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1" i="2"/>
  <c r="BH181" i="2"/>
  <c r="BG181" i="2"/>
  <c r="BE181" i="2"/>
  <c r="T181" i="2"/>
  <c r="R181" i="2"/>
  <c r="P181" i="2"/>
  <c r="BI176" i="2"/>
  <c r="BH176" i="2"/>
  <c r="BG176" i="2"/>
  <c r="BE176" i="2"/>
  <c r="T176" i="2"/>
  <c r="R176" i="2"/>
  <c r="P176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J132" i="2"/>
  <c r="F132" i="2"/>
  <c r="F130" i="2"/>
  <c r="E128" i="2"/>
  <c r="J93" i="2"/>
  <c r="F93" i="2"/>
  <c r="F91" i="2"/>
  <c r="E89" i="2"/>
  <c r="J26" i="2"/>
  <c r="E26" i="2"/>
  <c r="J133" i="2"/>
  <c r="J25" i="2"/>
  <c r="J20" i="2"/>
  <c r="E20" i="2"/>
  <c r="F133" i="2"/>
  <c r="J19" i="2"/>
  <c r="J14" i="2"/>
  <c r="J130" i="2" s="1"/>
  <c r="E7" i="2"/>
  <c r="E124" i="2" s="1"/>
  <c r="L90" i="1"/>
  <c r="AM90" i="1"/>
  <c r="AM89" i="1"/>
  <c r="L89" i="1"/>
  <c r="AM87" i="1"/>
  <c r="L87" i="1"/>
  <c r="L85" i="1"/>
  <c r="L84" i="1"/>
  <c r="J301" i="2"/>
  <c r="BK299" i="2"/>
  <c r="BK298" i="2"/>
  <c r="BK297" i="2"/>
  <c r="BK291" i="2"/>
  <c r="J289" i="2"/>
  <c r="BK285" i="2"/>
  <c r="BK283" i="2"/>
  <c r="BK282" i="2"/>
  <c r="BK280" i="2"/>
  <c r="BK279" i="2"/>
  <c r="BK278" i="2"/>
  <c r="BK277" i="2"/>
  <c r="J276" i="2"/>
  <c r="J272" i="2"/>
  <c r="BK266" i="2"/>
  <c r="J262" i="2"/>
  <c r="BK257" i="2"/>
  <c r="BK251" i="2"/>
  <c r="J248" i="2"/>
  <c r="J246" i="2"/>
  <c r="J243" i="2"/>
  <c r="J240" i="2"/>
  <c r="BK238" i="2"/>
  <c r="J236" i="2"/>
  <c r="BK228" i="2"/>
  <c r="BK224" i="2"/>
  <c r="J220" i="2"/>
  <c r="J217" i="2"/>
  <c r="J214" i="2"/>
  <c r="J209" i="2"/>
  <c r="J206" i="2"/>
  <c r="J201" i="2"/>
  <c r="J197" i="2"/>
  <c r="J191" i="2"/>
  <c r="BK185" i="2"/>
  <c r="J176" i="2"/>
  <c r="J164" i="2"/>
  <c r="J160" i="2"/>
  <c r="J156" i="2"/>
  <c r="J149" i="2"/>
  <c r="J143" i="2"/>
  <c r="BK139" i="2"/>
  <c r="BK294" i="2"/>
  <c r="J287" i="2"/>
  <c r="J275" i="2"/>
  <c r="J270" i="2"/>
  <c r="J264" i="2"/>
  <c r="J260" i="2"/>
  <c r="J255" i="2"/>
  <c r="J249" i="2"/>
  <c r="J244" i="2"/>
  <c r="BK242" i="2"/>
  <c r="J239" i="2"/>
  <c r="BK237" i="2"/>
  <c r="J230" i="2"/>
  <c r="J226" i="2"/>
  <c r="BK222" i="2"/>
  <c r="BK218" i="2"/>
  <c r="BK215" i="2"/>
  <c r="BK211" i="2"/>
  <c r="BK208" i="2"/>
  <c r="J203" i="2"/>
  <c r="J199" i="2"/>
  <c r="BK195" i="2"/>
  <c r="J186" i="2"/>
  <c r="J181" i="2"/>
  <c r="J167" i="2"/>
  <c r="BK161" i="2"/>
  <c r="J158" i="2"/>
  <c r="BK154" i="2"/>
  <c r="BK147" i="2"/>
  <c r="BK141" i="2"/>
  <c r="AS101" i="1"/>
  <c r="J192" i="3"/>
  <c r="BK190" i="3"/>
  <c r="J188" i="3"/>
  <c r="BK186" i="3"/>
  <c r="J184" i="3"/>
  <c r="J182" i="3"/>
  <c r="BK180" i="3"/>
  <c r="J177" i="3"/>
  <c r="BK175" i="3"/>
  <c r="BK173" i="3"/>
  <c r="BK171" i="3"/>
  <c r="BK167" i="3"/>
  <c r="BK163" i="3"/>
  <c r="BK161" i="3"/>
  <c r="J159" i="3"/>
  <c r="BK157" i="3"/>
  <c r="BK155" i="3"/>
  <c r="J153" i="3"/>
  <c r="BK151" i="3"/>
  <c r="BK149" i="3"/>
  <c r="BK147" i="3"/>
  <c r="BK145" i="3"/>
  <c r="J142" i="3"/>
  <c r="J139" i="3"/>
  <c r="BK136" i="3"/>
  <c r="BK133" i="3"/>
  <c r="BK131" i="3"/>
  <c r="J195" i="3"/>
  <c r="J194" i="3"/>
  <c r="J193" i="3"/>
  <c r="BK191" i="3"/>
  <c r="BK189" i="3"/>
  <c r="J187" i="3"/>
  <c r="J185" i="3"/>
  <c r="J183" i="3"/>
  <c r="BK181" i="3"/>
  <c r="BK179" i="3"/>
  <c r="J176" i="3"/>
  <c r="J174" i="3"/>
  <c r="J172" i="3"/>
  <c r="BK169" i="3"/>
  <c r="J167" i="3"/>
  <c r="J166" i="3"/>
  <c r="J163" i="3"/>
  <c r="J161" i="3"/>
  <c r="BK159" i="3"/>
  <c r="J157" i="3"/>
  <c r="J155" i="3"/>
  <c r="BK153" i="3"/>
  <c r="J151" i="3"/>
  <c r="J149" i="3"/>
  <c r="J147" i="3"/>
  <c r="J145" i="3"/>
  <c r="BK142" i="3"/>
  <c r="BK139" i="3"/>
  <c r="J136" i="3"/>
  <c r="J133" i="3"/>
  <c r="J131" i="3"/>
  <c r="J312" i="4"/>
  <c r="J311" i="4"/>
  <c r="J310" i="4"/>
  <c r="J308" i="4"/>
  <c r="J307" i="4"/>
  <c r="J306" i="4"/>
  <c r="BK304" i="4"/>
  <c r="BK303" i="4"/>
  <c r="J301" i="4"/>
  <c r="J299" i="4"/>
  <c r="BK297" i="4"/>
  <c r="J295" i="4"/>
  <c r="J293" i="4"/>
  <c r="J291" i="4"/>
  <c r="BK290" i="4"/>
  <c r="J288" i="4"/>
  <c r="J286" i="4"/>
  <c r="J284" i="4"/>
  <c r="BK282" i="4"/>
  <c r="BK280" i="4"/>
  <c r="BK278" i="4"/>
  <c r="BK274" i="4"/>
  <c r="BK272" i="4"/>
  <c r="BK270" i="4"/>
  <c r="BK268" i="4"/>
  <c r="BK266" i="4"/>
  <c r="J264" i="4"/>
  <c r="J262" i="4"/>
  <c r="J260" i="4"/>
  <c r="BK258" i="4"/>
  <c r="J256" i="4"/>
  <c r="J254" i="4"/>
  <c r="BK252" i="4"/>
  <c r="J250" i="4"/>
  <c r="BK248" i="4"/>
  <c r="BK246" i="4"/>
  <c r="J244" i="4"/>
  <c r="BK242" i="4"/>
  <c r="J240" i="4"/>
  <c r="J238" i="4"/>
  <c r="J236" i="4"/>
  <c r="J234" i="4"/>
  <c r="BK232" i="4"/>
  <c r="BK230" i="4"/>
  <c r="BK228" i="4"/>
  <c r="BK226" i="4"/>
  <c r="J224" i="4"/>
  <c r="J223" i="4"/>
  <c r="J221" i="4"/>
  <c r="BK219" i="4"/>
  <c r="BK217" i="4"/>
  <c r="BK215" i="4"/>
  <c r="BK213" i="4"/>
  <c r="BK211" i="4"/>
  <c r="J209" i="4"/>
  <c r="J207" i="4"/>
  <c r="J205" i="4"/>
  <c r="BK203" i="4"/>
  <c r="BK201" i="4"/>
  <c r="J199" i="4"/>
  <c r="J197" i="4"/>
  <c r="BK184" i="4"/>
  <c r="BK183" i="4"/>
  <c r="BK181" i="4"/>
  <c r="J179" i="4"/>
  <c r="J177" i="4"/>
  <c r="BK174" i="4"/>
  <c r="BK172" i="4"/>
  <c r="BK171" i="4"/>
  <c r="BK170" i="4"/>
  <c r="BK168" i="4"/>
  <c r="J166" i="4"/>
  <c r="J164" i="4"/>
  <c r="J162" i="4"/>
  <c r="BK157" i="4"/>
  <c r="BK155" i="4"/>
  <c r="J153" i="4"/>
  <c r="BK151" i="4"/>
  <c r="BK149" i="4"/>
  <c r="BK147" i="4"/>
  <c r="BK145" i="4"/>
  <c r="J143" i="4"/>
  <c r="BK141" i="4"/>
  <c r="BK139" i="4"/>
  <c r="BK137" i="4"/>
  <c r="BK135" i="4"/>
  <c r="J133" i="4"/>
  <c r="BK131" i="4"/>
  <c r="J129" i="4"/>
  <c r="J303" i="4"/>
  <c r="BK301" i="4"/>
  <c r="BK299" i="4"/>
  <c r="J297" i="4"/>
  <c r="BK295" i="4"/>
  <c r="BK293" i="4"/>
  <c r="BK291" i="4"/>
  <c r="J289" i="4"/>
  <c r="BK287" i="4"/>
  <c r="BK285" i="4"/>
  <c r="BK284" i="4"/>
  <c r="J282" i="4"/>
  <c r="BK281" i="4"/>
  <c r="J280" i="4"/>
  <c r="BK279" i="4"/>
  <c r="J278" i="4"/>
  <c r="J277" i="4"/>
  <c r="BK276" i="4"/>
  <c r="J276" i="4"/>
  <c r="BK275" i="4"/>
  <c r="J275" i="4"/>
  <c r="J274" i="4"/>
  <c r="J273" i="4"/>
  <c r="J272" i="4"/>
  <c r="BK271" i="4"/>
  <c r="J270" i="4"/>
  <c r="J269" i="4"/>
  <c r="J268" i="4"/>
  <c r="J267" i="4"/>
  <c r="J266" i="4"/>
  <c r="J265" i="4"/>
  <c r="BK264" i="4"/>
  <c r="J263" i="4"/>
  <c r="BK262" i="4"/>
  <c r="BK261" i="4"/>
  <c r="BK260" i="4"/>
  <c r="BK259" i="4"/>
  <c r="J258" i="4"/>
  <c r="BK257" i="4"/>
  <c r="BK256" i="4"/>
  <c r="BK255" i="4"/>
  <c r="BK254" i="4"/>
  <c r="J253" i="4"/>
  <c r="J252" i="4"/>
  <c r="BK251" i="4"/>
  <c r="BK250" i="4"/>
  <c r="BK249" i="4"/>
  <c r="J248" i="4"/>
  <c r="J247" i="4"/>
  <c r="J246" i="4"/>
  <c r="J245" i="4"/>
  <c r="BK244" i="4"/>
  <c r="BK243" i="4"/>
  <c r="J242" i="4"/>
  <c r="J241" i="4"/>
  <c r="BK240" i="4"/>
  <c r="BK239" i="4"/>
  <c r="BK238" i="4"/>
  <c r="BK237" i="4"/>
  <c r="BK236" i="4"/>
  <c r="BK235" i="4"/>
  <c r="BK234" i="4"/>
  <c r="J233" i="4"/>
  <c r="J232" i="4"/>
  <c r="BK231" i="4"/>
  <c r="J230" i="4"/>
  <c r="BK229" i="4"/>
  <c r="J228" i="4"/>
  <c r="J227" i="4"/>
  <c r="J226" i="4"/>
  <c r="BK225" i="4"/>
  <c r="BK224" i="4"/>
  <c r="BK223" i="4"/>
  <c r="BK222" i="4"/>
  <c r="BK221" i="4"/>
  <c r="BK220" i="4"/>
  <c r="J219" i="4"/>
  <c r="BK218" i="4"/>
  <c r="J217" i="4"/>
  <c r="BK216" i="4"/>
  <c r="J215" i="4"/>
  <c r="J214" i="4"/>
  <c r="J213" i="4"/>
  <c r="J212" i="4"/>
  <c r="J211" i="4"/>
  <c r="J210" i="4"/>
  <c r="BK209" i="4"/>
  <c r="J208" i="4"/>
  <c r="BK207" i="4"/>
  <c r="BK206" i="4"/>
  <c r="BK205" i="4"/>
  <c r="J204" i="4"/>
  <c r="J203" i="4"/>
  <c r="J202" i="4"/>
  <c r="J201" i="4"/>
  <c r="J200" i="4"/>
  <c r="BK199" i="4"/>
  <c r="BK197" i="4"/>
  <c r="BK195" i="4"/>
  <c r="J193" i="4"/>
  <c r="J191" i="4"/>
  <c r="J189" i="4"/>
  <c r="BK187" i="4"/>
  <c r="J186" i="4"/>
  <c r="J184" i="4"/>
  <c r="J181" i="4"/>
  <c r="BK179" i="4"/>
  <c r="BK177" i="4"/>
  <c r="BK175" i="4"/>
  <c r="BK173" i="4"/>
  <c r="J169" i="4"/>
  <c r="J167" i="4"/>
  <c r="BK165" i="4"/>
  <c r="BK163" i="4"/>
  <c r="BK161" i="4"/>
  <c r="J159" i="4"/>
  <c r="J156" i="4"/>
  <c r="J154" i="4"/>
  <c r="J152" i="4"/>
  <c r="BK150" i="4"/>
  <c r="BK148" i="4"/>
  <c r="J146" i="4"/>
  <c r="BK144" i="4"/>
  <c r="BK143" i="4"/>
  <c r="J141" i="4"/>
  <c r="J138" i="4"/>
  <c r="BK136" i="4"/>
  <c r="J134" i="4"/>
  <c r="BK132" i="4"/>
  <c r="J131" i="4"/>
  <c r="BK129" i="4"/>
  <c r="BK154" i="5"/>
  <c r="BK150" i="5"/>
  <c r="J148" i="5"/>
  <c r="J146" i="5"/>
  <c r="BK144" i="5"/>
  <c r="J142" i="5"/>
  <c r="J140" i="5"/>
  <c r="J138" i="5"/>
  <c r="J136" i="5"/>
  <c r="J134" i="5"/>
  <c r="J132" i="5"/>
  <c r="BK130" i="5"/>
  <c r="BK128" i="5"/>
  <c r="J126" i="5"/>
  <c r="J152" i="5"/>
  <c r="J150" i="5"/>
  <c r="BK148" i="5"/>
  <c r="BK146" i="5"/>
  <c r="J144" i="5"/>
  <c r="BK142" i="5"/>
  <c r="BK140" i="5"/>
  <c r="BK138" i="5"/>
  <c r="BK136" i="5"/>
  <c r="BK134" i="5"/>
  <c r="BK132" i="5"/>
  <c r="J130" i="5"/>
  <c r="J128" i="5"/>
  <c r="BK175" i="6"/>
  <c r="J172" i="6"/>
  <c r="BK170" i="6"/>
  <c r="J167" i="6"/>
  <c r="J165" i="6"/>
  <c r="J163" i="6"/>
  <c r="BK161" i="6"/>
  <c r="BK159" i="6"/>
  <c r="BK157" i="6"/>
  <c r="J155" i="6"/>
  <c r="BK153" i="6"/>
  <c r="J151" i="6"/>
  <c r="BK148" i="6"/>
  <c r="J146" i="6"/>
  <c r="BK144" i="6"/>
  <c r="J141" i="6"/>
  <c r="BK139" i="6"/>
  <c r="J137" i="6"/>
  <c r="BK135" i="6"/>
  <c r="J131" i="6"/>
  <c r="J174" i="6"/>
  <c r="J171" i="6"/>
  <c r="BK168" i="6"/>
  <c r="BK166" i="6"/>
  <c r="J164" i="6"/>
  <c r="BK162" i="6"/>
  <c r="J160" i="6"/>
  <c r="J158" i="6"/>
  <c r="BK156" i="6"/>
  <c r="BK154" i="6"/>
  <c r="BK152" i="6"/>
  <c r="BK150" i="6"/>
  <c r="J147" i="6"/>
  <c r="J145" i="6"/>
  <c r="J143" i="6"/>
  <c r="BK140" i="6"/>
  <c r="J139" i="6"/>
  <c r="BK137" i="6"/>
  <c r="J135" i="6"/>
  <c r="BK131" i="6"/>
  <c r="BK299" i="7"/>
  <c r="J294" i="7"/>
  <c r="J289" i="7"/>
  <c r="BK251" i="7"/>
  <c r="BK249" i="7"/>
  <c r="BK248" i="7"/>
  <c r="BK246" i="7"/>
  <c r="BK242" i="7"/>
  <c r="J240" i="7"/>
  <c r="BK239" i="7"/>
  <c r="J239" i="7"/>
  <c r="BK238" i="7"/>
  <c r="BK237" i="7"/>
  <c r="BK236" i="7"/>
  <c r="BK230" i="7"/>
  <c r="BK226" i="7"/>
  <c r="BK224" i="7"/>
  <c r="BK220" i="7"/>
  <c r="BK217" i="7"/>
  <c r="J211" i="7"/>
  <c r="BK206" i="7"/>
  <c r="J201" i="7"/>
  <c r="BK197" i="7"/>
  <c r="J191" i="7"/>
  <c r="J185" i="7"/>
  <c r="J147" i="7"/>
  <c r="J141" i="7"/>
  <c r="BK285" i="7"/>
  <c r="BK282" i="7"/>
  <c r="J279" i="7"/>
  <c r="J277" i="7"/>
  <c r="BK275" i="7"/>
  <c r="BK270" i="7"/>
  <c r="J264" i="7"/>
  <c r="J257" i="7"/>
  <c r="J251" i="7"/>
  <c r="J248" i="7"/>
  <c r="BK244" i="7"/>
  <c r="BK243" i="7"/>
  <c r="J242" i="7"/>
  <c r="J238" i="7"/>
  <c r="J236" i="7"/>
  <c r="J230" i="7"/>
  <c r="J226" i="7"/>
  <c r="J222" i="7"/>
  <c r="J218" i="7"/>
  <c r="BK215" i="7"/>
  <c r="BK214" i="7"/>
  <c r="BK209" i="7"/>
  <c r="J206" i="7"/>
  <c r="BK201" i="7"/>
  <c r="J197" i="7"/>
  <c r="BK191" i="7"/>
  <c r="BK186" i="7"/>
  <c r="J176" i="7"/>
  <c r="BK164" i="7"/>
  <c r="J160" i="7"/>
  <c r="J156" i="7"/>
  <c r="BK149" i="7"/>
  <c r="BK147" i="7"/>
  <c r="BK141" i="7"/>
  <c r="J194" i="8"/>
  <c r="J192" i="8"/>
  <c r="J190" i="8"/>
  <c r="J188" i="8"/>
  <c r="J186" i="8"/>
  <c r="BK184" i="8"/>
  <c r="BK182" i="8"/>
  <c r="J180" i="8"/>
  <c r="J179" i="8"/>
  <c r="J177" i="8"/>
  <c r="J175" i="8"/>
  <c r="J173" i="8"/>
  <c r="BK171" i="8"/>
  <c r="J167" i="8"/>
  <c r="J163" i="8"/>
  <c r="J161" i="8"/>
  <c r="BK159" i="8"/>
  <c r="J157" i="8"/>
  <c r="BK155" i="8"/>
  <c r="J153" i="8"/>
  <c r="J151" i="8"/>
  <c r="J149" i="8"/>
  <c r="BK147" i="8"/>
  <c r="J145" i="8"/>
  <c r="J142" i="8"/>
  <c r="J139" i="8"/>
  <c r="BK136" i="8"/>
  <c r="J133" i="8"/>
  <c r="BK131" i="8"/>
  <c r="BK194" i="8"/>
  <c r="BK192" i="8"/>
  <c r="BK190" i="8"/>
  <c r="BK188" i="8"/>
  <c r="BK186" i="8"/>
  <c r="J184" i="8"/>
  <c r="J182" i="8"/>
  <c r="BK180" i="8"/>
  <c r="BK177" i="8"/>
  <c r="J169" i="8"/>
  <c r="BK163" i="8"/>
  <c r="BK161" i="8"/>
  <c r="J159" i="8"/>
  <c r="BK157" i="8"/>
  <c r="J155" i="8"/>
  <c r="BK153" i="8"/>
  <c r="BK152" i="8"/>
  <c r="BK149" i="8"/>
  <c r="BK148" i="8"/>
  <c r="J146" i="8"/>
  <c r="BK143" i="8"/>
  <c r="BK141" i="8"/>
  <c r="BK138" i="8"/>
  <c r="J134" i="8"/>
  <c r="J132" i="8"/>
  <c r="BK312" i="9"/>
  <c r="J308" i="9"/>
  <c r="BK306" i="9"/>
  <c r="BK302" i="9"/>
  <c r="BK300" i="9"/>
  <c r="J298" i="9"/>
  <c r="J296" i="9"/>
  <c r="BK294" i="9"/>
  <c r="J292" i="9"/>
  <c r="BK290" i="9"/>
  <c r="BK288" i="9"/>
  <c r="BK286" i="9"/>
  <c r="BK284" i="9"/>
  <c r="BK282" i="9"/>
  <c r="BK280" i="9"/>
  <c r="BK278" i="9"/>
  <c r="BK276" i="9"/>
  <c r="J274" i="9"/>
  <c r="BK272" i="9"/>
  <c r="J270" i="9"/>
  <c r="J268" i="9"/>
  <c r="BK266" i="9"/>
  <c r="J264" i="9"/>
  <c r="BK262" i="9"/>
  <c r="J260" i="9"/>
  <c r="BK258" i="9"/>
  <c r="J256" i="9"/>
  <c r="BK254" i="9"/>
  <c r="BK252" i="9"/>
  <c r="BK250" i="9"/>
  <c r="BK248" i="9"/>
  <c r="J246" i="9"/>
  <c r="BK244" i="9"/>
  <c r="BK242" i="9"/>
  <c r="BK240" i="9"/>
  <c r="J238" i="9"/>
  <c r="BK236" i="9"/>
  <c r="BK234" i="9"/>
  <c r="BK232" i="9"/>
  <c r="J230" i="9"/>
  <c r="BK228" i="9"/>
  <c r="BK225" i="9"/>
  <c r="J224" i="9"/>
  <c r="BK222" i="9"/>
  <c r="BK221" i="9"/>
  <c r="J218" i="9"/>
  <c r="J217" i="9"/>
  <c r="BK215" i="9"/>
  <c r="J213" i="9"/>
  <c r="J211" i="9"/>
  <c r="BK209" i="9"/>
  <c r="J207" i="9"/>
  <c r="J205" i="9"/>
  <c r="J203" i="9"/>
  <c r="J201" i="9"/>
  <c r="BK199" i="9"/>
  <c r="J197" i="9"/>
  <c r="J195" i="9"/>
  <c r="J193" i="9"/>
  <c r="J191" i="9"/>
  <c r="BK189" i="9"/>
  <c r="BK187" i="9"/>
  <c r="J185" i="9"/>
  <c r="J183" i="9"/>
  <c r="J181" i="9"/>
  <c r="BK179" i="9"/>
  <c r="J177" i="9"/>
  <c r="J175" i="9"/>
  <c r="BK173" i="9"/>
  <c r="J171" i="9"/>
  <c r="BK169" i="9"/>
  <c r="J167" i="9"/>
  <c r="BK165" i="9"/>
  <c r="J163" i="9"/>
  <c r="BK161" i="9"/>
  <c r="BK159" i="9"/>
  <c r="J156" i="9"/>
  <c r="BK154" i="9"/>
  <c r="J152" i="9"/>
  <c r="J150" i="9"/>
  <c r="J148" i="9"/>
  <c r="BK146" i="9"/>
  <c r="J144" i="9"/>
  <c r="BK142" i="9"/>
  <c r="BK140" i="9"/>
  <c r="J138" i="9"/>
  <c r="BK136" i="9"/>
  <c r="J134" i="9"/>
  <c r="BK132" i="9"/>
  <c r="BK130" i="9"/>
  <c r="BK128" i="9"/>
  <c r="BK311" i="9"/>
  <c r="J310" i="9"/>
  <c r="J307" i="9"/>
  <c r="BK304" i="9"/>
  <c r="J303" i="9"/>
  <c r="J302" i="9"/>
  <c r="J299" i="9"/>
  <c r="BK298" i="9"/>
  <c r="BK296" i="9"/>
  <c r="J294" i="9"/>
  <c r="BK292" i="9"/>
  <c r="J290" i="9"/>
  <c r="J288" i="9"/>
  <c r="J286" i="9"/>
  <c r="J284" i="9"/>
  <c r="J282" i="9"/>
  <c r="J280" i="9"/>
  <c r="J278" i="9"/>
  <c r="J276" i="9"/>
  <c r="BK273" i="9"/>
  <c r="J272" i="9"/>
  <c r="BK270" i="9"/>
  <c r="BK268" i="9"/>
  <c r="J266" i="9"/>
  <c r="BK264" i="9"/>
  <c r="BK263" i="9"/>
  <c r="BK261" i="9"/>
  <c r="J259" i="9"/>
  <c r="BK257" i="9"/>
  <c r="BK256" i="9"/>
  <c r="J255" i="9"/>
  <c r="J254" i="9"/>
  <c r="BK253" i="9"/>
  <c r="J252" i="9"/>
  <c r="BK251" i="9"/>
  <c r="J250" i="9"/>
  <c r="BK249" i="9"/>
  <c r="J248" i="9"/>
  <c r="BK247" i="9"/>
  <c r="BK246" i="9"/>
  <c r="BK245" i="9"/>
  <c r="J244" i="9"/>
  <c r="J243" i="9"/>
  <c r="J242" i="9"/>
  <c r="J241" i="9"/>
  <c r="J240" i="9"/>
  <c r="J239" i="9"/>
  <c r="BK238" i="9"/>
  <c r="BK237" i="9"/>
  <c r="J236" i="9"/>
  <c r="BK235" i="9"/>
  <c r="J234" i="9"/>
  <c r="BK233" i="9"/>
  <c r="J231" i="9"/>
  <c r="BK229" i="9"/>
  <c r="J228" i="9"/>
  <c r="J225" i="9"/>
  <c r="J222" i="9"/>
  <c r="J221" i="9"/>
  <c r="BK219" i="9"/>
  <c r="BK217" i="9"/>
  <c r="J215" i="9"/>
  <c r="BK213" i="9"/>
  <c r="BK211" i="9"/>
  <c r="J209" i="9"/>
  <c r="BK207" i="9"/>
  <c r="BK205" i="9"/>
  <c r="BK203" i="9"/>
  <c r="BK201" i="9"/>
  <c r="J199" i="9"/>
  <c r="BK197" i="9"/>
  <c r="BK195" i="9"/>
  <c r="BK193" i="9"/>
  <c r="J192" i="9"/>
  <c r="J190" i="9"/>
  <c r="BK188" i="9"/>
  <c r="J186" i="9"/>
  <c r="J184" i="9"/>
  <c r="J182" i="9"/>
  <c r="J180" i="9"/>
  <c r="BK178" i="9"/>
  <c r="J176" i="9"/>
  <c r="BK174" i="9"/>
  <c r="J172" i="9"/>
  <c r="J170" i="9"/>
  <c r="J168" i="9"/>
  <c r="BK166" i="9"/>
  <c r="J165" i="9"/>
  <c r="BK163" i="9"/>
  <c r="J161" i="9"/>
  <c r="J159" i="9"/>
  <c r="BK156" i="9"/>
  <c r="J154" i="9"/>
  <c r="BK152" i="9"/>
  <c r="BK150" i="9"/>
  <c r="BK149" i="9"/>
  <c r="BK147" i="9"/>
  <c r="BK145" i="9"/>
  <c r="BK143" i="9"/>
  <c r="J140" i="9"/>
  <c r="BK138" i="9"/>
  <c r="J136" i="9"/>
  <c r="BK135" i="9"/>
  <c r="J133" i="9"/>
  <c r="J131" i="9"/>
  <c r="BK129" i="9"/>
  <c r="J154" i="10"/>
  <c r="BK151" i="10"/>
  <c r="BK150" i="10"/>
  <c r="BK148" i="10"/>
  <c r="J146" i="10"/>
  <c r="BK144" i="10"/>
  <c r="BK142" i="10"/>
  <c r="BK140" i="10"/>
  <c r="BK138" i="10"/>
  <c r="BK136" i="10"/>
  <c r="J134" i="10"/>
  <c r="J132" i="10"/>
  <c r="J130" i="10"/>
  <c r="BK128" i="10"/>
  <c r="BK126" i="10"/>
  <c r="J152" i="10"/>
  <c r="J148" i="10"/>
  <c r="BK146" i="10"/>
  <c r="J144" i="10"/>
  <c r="J142" i="10"/>
  <c r="J140" i="10"/>
  <c r="J138" i="10"/>
  <c r="J136" i="10"/>
  <c r="J133" i="10"/>
  <c r="J131" i="10"/>
  <c r="J129" i="10"/>
  <c r="J127" i="10"/>
  <c r="BK175" i="11"/>
  <c r="J172" i="11"/>
  <c r="BK170" i="11"/>
  <c r="J167" i="11"/>
  <c r="BK165" i="11"/>
  <c r="BK163" i="11"/>
  <c r="BK160" i="11"/>
  <c r="BK159" i="11"/>
  <c r="BK158" i="11"/>
  <c r="J156" i="11"/>
  <c r="BK154" i="11"/>
  <c r="J152" i="11"/>
  <c r="J150" i="11"/>
  <c r="J147" i="11"/>
  <c r="J145" i="11"/>
  <c r="J143" i="11"/>
  <c r="BK140" i="11"/>
  <c r="BK138" i="11"/>
  <c r="J136" i="11"/>
  <c r="J132" i="11"/>
  <c r="J175" i="11"/>
  <c r="BK172" i="11"/>
  <c r="J170" i="11"/>
  <c r="BK167" i="11"/>
  <c r="J164" i="11"/>
  <c r="BK162" i="11"/>
  <c r="BK161" i="11"/>
  <c r="J157" i="11"/>
  <c r="BK155" i="11"/>
  <c r="J153" i="11"/>
  <c r="BK151" i="11"/>
  <c r="BK148" i="11"/>
  <c r="BK146" i="11"/>
  <c r="BK144" i="11"/>
  <c r="BK141" i="11"/>
  <c r="J139" i="11"/>
  <c r="J137" i="11"/>
  <c r="BK135" i="11"/>
  <c r="J131" i="11"/>
  <c r="BK148" i="12"/>
  <c r="J146" i="12"/>
  <c r="BK143" i="12"/>
  <c r="BK140" i="12"/>
  <c r="BK135" i="12"/>
  <c r="J132" i="12"/>
  <c r="BK130" i="12"/>
  <c r="BK124" i="12"/>
  <c r="J148" i="12"/>
  <c r="J144" i="12"/>
  <c r="BK142" i="12"/>
  <c r="J140" i="12"/>
  <c r="J135" i="12"/>
  <c r="BK132" i="12"/>
  <c r="J128" i="12"/>
  <c r="J124" i="12"/>
  <c r="BK157" i="13"/>
  <c r="BK155" i="13"/>
  <c r="BK154" i="13"/>
  <c r="BK150" i="13"/>
  <c r="J148" i="13"/>
  <c r="BK147" i="13"/>
  <c r="J145" i="13"/>
  <c r="BK144" i="13"/>
  <c r="J139" i="13"/>
  <c r="BK134" i="13"/>
  <c r="J131" i="13"/>
  <c r="BK128" i="13"/>
  <c r="J157" i="13"/>
  <c r="J155" i="13"/>
  <c r="J150" i="13"/>
  <c r="J147" i="13"/>
  <c r="J144" i="13"/>
  <c r="BK139" i="13"/>
  <c r="J134" i="13"/>
  <c r="BK131" i="13"/>
  <c r="J128" i="13"/>
  <c r="J167" i="14"/>
  <c r="J162" i="14"/>
  <c r="J156" i="14"/>
  <c r="BK153" i="14"/>
  <c r="J148" i="14"/>
  <c r="J140" i="14"/>
  <c r="BK137" i="14"/>
  <c r="J135" i="14"/>
  <c r="J132" i="14"/>
  <c r="J128" i="14"/>
  <c r="BK165" i="14"/>
  <c r="BK164" i="14"/>
  <c r="BK160" i="14"/>
  <c r="BK159" i="14"/>
  <c r="J154" i="14"/>
  <c r="BK150" i="14"/>
  <c r="BK142" i="14"/>
  <c r="BK139" i="14"/>
  <c r="BK135" i="14"/>
  <c r="BK132" i="14"/>
  <c r="BK128" i="14"/>
  <c r="BK181" i="15"/>
  <c r="BK179" i="15"/>
  <c r="J177" i="15"/>
  <c r="BK174" i="15"/>
  <c r="BK172" i="15"/>
  <c r="BK170" i="15"/>
  <c r="BK168" i="15"/>
  <c r="BK166" i="15"/>
  <c r="J164" i="15"/>
  <c r="J162" i="15"/>
  <c r="J160" i="15"/>
  <c r="BK158" i="15"/>
  <c r="BK156" i="15"/>
  <c r="BK154" i="15"/>
  <c r="J149" i="15"/>
  <c r="J146" i="15"/>
  <c r="J143" i="15"/>
  <c r="J140" i="15"/>
  <c r="J138" i="15"/>
  <c r="BK136" i="15"/>
  <c r="BK134" i="15"/>
  <c r="BK132" i="15"/>
  <c r="J130" i="15"/>
  <c r="BK182" i="15"/>
  <c r="J180" i="15"/>
  <c r="J178" i="15"/>
  <c r="J176" i="15"/>
  <c r="J173" i="15"/>
  <c r="J171" i="15"/>
  <c r="BK169" i="15"/>
  <c r="J167" i="15"/>
  <c r="BK165" i="15"/>
  <c r="BK163" i="15"/>
  <c r="BK161" i="15"/>
  <c r="BK159" i="15"/>
  <c r="J157" i="15"/>
  <c r="BK155" i="15"/>
  <c r="J151" i="15"/>
  <c r="J148" i="15"/>
  <c r="J144" i="15"/>
  <c r="J142" i="15"/>
  <c r="BK139" i="15"/>
  <c r="BK137" i="15"/>
  <c r="J135" i="15"/>
  <c r="BK133" i="15"/>
  <c r="J131" i="15"/>
  <c r="J129" i="15"/>
  <c r="BK187" i="16"/>
  <c r="J184" i="16"/>
  <c r="J182" i="16"/>
  <c r="BK180" i="16"/>
  <c r="J178" i="16"/>
  <c r="J176" i="16"/>
  <c r="J174" i="16"/>
  <c r="BK172" i="16"/>
  <c r="J170" i="16"/>
  <c r="J168" i="16"/>
  <c r="J164" i="16"/>
  <c r="J161" i="16"/>
  <c r="J158" i="16"/>
  <c r="J156" i="16"/>
  <c r="BK154" i="16"/>
  <c r="BK152" i="16"/>
  <c r="BK148" i="16"/>
  <c r="J145" i="16"/>
  <c r="J137" i="16"/>
  <c r="BK135" i="16"/>
  <c r="J133" i="16"/>
  <c r="BK131" i="16"/>
  <c r="J187" i="16"/>
  <c r="BK184" i="16"/>
  <c r="BK182" i="16"/>
  <c r="J180" i="16"/>
  <c r="BK178" i="16"/>
  <c r="BK176" i="16"/>
  <c r="BK175" i="16"/>
  <c r="BK173" i="16"/>
  <c r="BK171" i="16"/>
  <c r="BK169" i="16"/>
  <c r="BK165" i="16"/>
  <c r="J162" i="16"/>
  <c r="J159" i="16"/>
  <c r="BK157" i="16"/>
  <c r="BK155" i="16"/>
  <c r="J153" i="16"/>
  <c r="BK151" i="16"/>
  <c r="BK146" i="16"/>
  <c r="BK143" i="16"/>
  <c r="J140" i="16"/>
  <c r="BK137" i="16"/>
  <c r="J135" i="16"/>
  <c r="BK133" i="16"/>
  <c r="J131" i="16"/>
  <c r="BK175" i="17"/>
  <c r="BK172" i="17"/>
  <c r="BK170" i="17"/>
  <c r="BK169" i="17"/>
  <c r="BK167" i="17"/>
  <c r="J165" i="17"/>
  <c r="J163" i="17"/>
  <c r="J160" i="17"/>
  <c r="J158" i="17"/>
  <c r="BK156" i="17"/>
  <c r="J154" i="17"/>
  <c r="BK152" i="17"/>
  <c r="BK150" i="17"/>
  <c r="BK148" i="17"/>
  <c r="BK146" i="17"/>
  <c r="BK144" i="17"/>
  <c r="J142" i="17"/>
  <c r="BK140" i="17"/>
  <c r="BK138" i="17"/>
  <c r="J136" i="17"/>
  <c r="J134" i="17"/>
  <c r="J132" i="17"/>
  <c r="J130" i="17"/>
  <c r="J126" i="17"/>
  <c r="J124" i="17"/>
  <c r="J175" i="17"/>
  <c r="J172" i="17"/>
  <c r="J170" i="17"/>
  <c r="J168" i="17"/>
  <c r="BK166" i="17"/>
  <c r="BK164" i="17"/>
  <c r="BK161" i="17"/>
  <c r="J159" i="17"/>
  <c r="J157" i="17"/>
  <c r="BK155" i="17"/>
  <c r="J153" i="17"/>
  <c r="J151" i="17"/>
  <c r="BK149" i="17"/>
  <c r="J147" i="17"/>
  <c r="J145" i="17"/>
  <c r="J143" i="17"/>
  <c r="BK141" i="17"/>
  <c r="J139" i="17"/>
  <c r="J137" i="17"/>
  <c r="J135" i="17"/>
  <c r="J133" i="17"/>
  <c r="BK131" i="17"/>
  <c r="BK129" i="17"/>
  <c r="BK128" i="17"/>
  <c r="BK127" i="17"/>
  <c r="BK126" i="17"/>
  <c r="J123" i="17"/>
  <c r="BK301" i="2"/>
  <c r="J299" i="2"/>
  <c r="J298" i="2"/>
  <c r="J294" i="2"/>
  <c r="BK289" i="2"/>
  <c r="BK287" i="2"/>
  <c r="J285" i="2"/>
  <c r="J283" i="2"/>
  <c r="J282" i="2"/>
  <c r="J280" i="2"/>
  <c r="J279" i="2"/>
  <c r="J278" i="2"/>
  <c r="J277" i="2"/>
  <c r="BK275" i="2"/>
  <c r="BK270" i="2"/>
  <c r="BK264" i="2"/>
  <c r="BK260" i="2"/>
  <c r="BK255" i="2"/>
  <c r="BK249" i="2"/>
  <c r="BK246" i="2"/>
  <c r="BK244" i="2"/>
  <c r="J242" i="2"/>
  <c r="BK239" i="2"/>
  <c r="J237" i="2"/>
  <c r="BK230" i="2"/>
  <c r="BK226" i="2"/>
  <c r="J222" i="2"/>
  <c r="J218" i="2"/>
  <c r="J215" i="2"/>
  <c r="J211" i="2"/>
  <c r="J208" i="2"/>
  <c r="BK203" i="2"/>
  <c r="BK199" i="2"/>
  <c r="J195" i="2"/>
  <c r="BK186" i="2"/>
  <c r="BK181" i="2"/>
  <c r="BK167" i="2"/>
  <c r="J161" i="2"/>
  <c r="BK158" i="2"/>
  <c r="J154" i="2"/>
  <c r="J147" i="2"/>
  <c r="J141" i="2"/>
  <c r="J297" i="2"/>
  <c r="J291" i="2"/>
  <c r="BK276" i="2"/>
  <c r="BK272" i="2"/>
  <c r="J266" i="2"/>
  <c r="BK262" i="2"/>
  <c r="J257" i="2"/>
  <c r="J251" i="2"/>
  <c r="BK248" i="2"/>
  <c r="BK243" i="2"/>
  <c r="BK240" i="2"/>
  <c r="J238" i="2"/>
  <c r="BK236" i="2"/>
  <c r="J228" i="2"/>
  <c r="J224" i="2"/>
  <c r="BK220" i="2"/>
  <c r="BK217" i="2"/>
  <c r="BK214" i="2"/>
  <c r="BK209" i="2"/>
  <c r="BK206" i="2"/>
  <c r="BK201" i="2"/>
  <c r="BK197" i="2"/>
  <c r="BK191" i="2"/>
  <c r="J185" i="2"/>
  <c r="BK176" i="2"/>
  <c r="BK164" i="2"/>
  <c r="BK160" i="2"/>
  <c r="BK156" i="2"/>
  <c r="BK149" i="2"/>
  <c r="BK143" i="2"/>
  <c r="J139" i="2"/>
  <c r="AS95" i="1"/>
  <c r="J191" i="3"/>
  <c r="J189" i="3"/>
  <c r="BK187" i="3"/>
  <c r="BK185" i="3"/>
  <c r="BK183" i="3"/>
  <c r="J181" i="3"/>
  <c r="J179" i="3"/>
  <c r="BK176" i="3"/>
  <c r="BK174" i="3"/>
  <c r="BK172" i="3"/>
  <c r="J169" i="3"/>
  <c r="BK166" i="3"/>
  <c r="J162" i="3"/>
  <c r="J160" i="3"/>
  <c r="J158" i="3"/>
  <c r="J156" i="3"/>
  <c r="J154" i="3"/>
  <c r="BK152" i="3"/>
  <c r="J150" i="3"/>
  <c r="BK148" i="3"/>
  <c r="BK146" i="3"/>
  <c r="BK143" i="3"/>
  <c r="J141" i="3"/>
  <c r="J138" i="3"/>
  <c r="J134" i="3"/>
  <c r="BK132" i="3"/>
  <c r="BK195" i="3"/>
  <c r="BK194" i="3"/>
  <c r="BK193" i="3"/>
  <c r="BK192" i="3"/>
  <c r="J190" i="3"/>
  <c r="BK188" i="3"/>
  <c r="J186" i="3"/>
  <c r="BK184" i="3"/>
  <c r="BK182" i="3"/>
  <c r="J180" i="3"/>
  <c r="BK177" i="3"/>
  <c r="J175" i="3"/>
  <c r="J173" i="3"/>
  <c r="J171" i="3"/>
  <c r="BK162" i="3"/>
  <c r="BK160" i="3"/>
  <c r="BK158" i="3"/>
  <c r="BK156" i="3"/>
  <c r="BK154" i="3"/>
  <c r="J152" i="3"/>
  <c r="BK150" i="3"/>
  <c r="J148" i="3"/>
  <c r="J146" i="3"/>
  <c r="J143" i="3"/>
  <c r="BK141" i="3"/>
  <c r="BK138" i="3"/>
  <c r="BK134" i="3"/>
  <c r="J132" i="3"/>
  <c r="BK312" i="4"/>
  <c r="BK311" i="4"/>
  <c r="BK310" i="4"/>
  <c r="BK308" i="4"/>
  <c r="BK307" i="4"/>
  <c r="BK306" i="4"/>
  <c r="J304" i="4"/>
  <c r="BK302" i="4"/>
  <c r="J300" i="4"/>
  <c r="BK298" i="4"/>
  <c r="BK296" i="4"/>
  <c r="J294" i="4"/>
  <c r="J292" i="4"/>
  <c r="BK289" i="4"/>
  <c r="J287" i="4"/>
  <c r="J285" i="4"/>
  <c r="J283" i="4"/>
  <c r="J281" i="4"/>
  <c r="J279" i="4"/>
  <c r="BK277" i="4"/>
  <c r="BK273" i="4"/>
  <c r="J271" i="4"/>
  <c r="BK269" i="4"/>
  <c r="BK267" i="4"/>
  <c r="BK265" i="4"/>
  <c r="BK263" i="4"/>
  <c r="J261" i="4"/>
  <c r="J259" i="4"/>
  <c r="J257" i="4"/>
  <c r="J255" i="4"/>
  <c r="BK253" i="4"/>
  <c r="J251" i="4"/>
  <c r="J249" i="4"/>
  <c r="BK247" i="4"/>
  <c r="BK245" i="4"/>
  <c r="J243" i="4"/>
  <c r="BK241" i="4"/>
  <c r="J239" i="4"/>
  <c r="J237" i="4"/>
  <c r="J235" i="4"/>
  <c r="BK233" i="4"/>
  <c r="J231" i="4"/>
  <c r="J229" i="4"/>
  <c r="BK227" i="4"/>
  <c r="J225" i="4"/>
  <c r="J222" i="4"/>
  <c r="J220" i="4"/>
  <c r="J218" i="4"/>
  <c r="J216" i="4"/>
  <c r="BK214" i="4"/>
  <c r="BK212" i="4"/>
  <c r="BK210" i="4"/>
  <c r="BK208" i="4"/>
  <c r="J206" i="4"/>
  <c r="BK204" i="4"/>
  <c r="BK202" i="4"/>
  <c r="BK200" i="4"/>
  <c r="BK198" i="4"/>
  <c r="J196" i="4"/>
  <c r="J195" i="4"/>
  <c r="J194" i="4"/>
  <c r="BK193" i="4"/>
  <c r="J192" i="4"/>
  <c r="BK191" i="4"/>
  <c r="J190" i="4"/>
  <c r="BK189" i="4"/>
  <c r="J188" i="4"/>
  <c r="J187" i="4"/>
  <c r="BK186" i="4"/>
  <c r="J185" i="4"/>
  <c r="J182" i="4"/>
  <c r="J180" i="4"/>
  <c r="BK178" i="4"/>
  <c r="BK176" i="4"/>
  <c r="J175" i="4"/>
  <c r="J173" i="4"/>
  <c r="J172" i="4"/>
  <c r="J171" i="4"/>
  <c r="BK169" i="4"/>
  <c r="BK167" i="4"/>
  <c r="J165" i="4"/>
  <c r="J163" i="4"/>
  <c r="J161" i="4"/>
  <c r="BK160" i="4"/>
  <c r="BK159" i="4"/>
  <c r="BK156" i="4"/>
  <c r="BK154" i="4"/>
  <c r="BK152" i="4"/>
  <c r="J150" i="4"/>
  <c r="J148" i="4"/>
  <c r="BK146" i="4"/>
  <c r="J144" i="4"/>
  <c r="BK142" i="4"/>
  <c r="J140" i="4"/>
  <c r="BK138" i="4"/>
  <c r="J136" i="4"/>
  <c r="BK134" i="4"/>
  <c r="J132" i="4"/>
  <c r="J130" i="4"/>
  <c r="BK128" i="4"/>
  <c r="J302" i="4"/>
  <c r="BK300" i="4"/>
  <c r="J298" i="4"/>
  <c r="J296" i="4"/>
  <c r="BK294" i="4"/>
  <c r="BK292" i="4"/>
  <c r="J290" i="4"/>
  <c r="BK288" i="4"/>
  <c r="BK286" i="4"/>
  <c r="BK283" i="4"/>
  <c r="J198" i="4"/>
  <c r="BK196" i="4"/>
  <c r="BK194" i="4"/>
  <c r="BK192" i="4"/>
  <c r="BK190" i="4"/>
  <c r="BK188" i="4"/>
  <c r="BK185" i="4"/>
  <c r="J183" i="4"/>
  <c r="BK182" i="4"/>
  <c r="BK180" i="4"/>
  <c r="J178" i="4"/>
  <c r="J176" i="4"/>
  <c r="J174" i="4"/>
  <c r="J170" i="4"/>
  <c r="J168" i="4"/>
  <c r="BK166" i="4"/>
  <c r="BK164" i="4"/>
  <c r="BK162" i="4"/>
  <c r="J160" i="4"/>
  <c r="J157" i="4"/>
  <c r="J155" i="4"/>
  <c r="BK153" i="4"/>
  <c r="J151" i="4"/>
  <c r="J149" i="4"/>
  <c r="J147" i="4"/>
  <c r="J145" i="4"/>
  <c r="J142" i="4"/>
  <c r="BK140" i="4"/>
  <c r="J139" i="4"/>
  <c r="J137" i="4"/>
  <c r="J135" i="4"/>
  <c r="BK133" i="4"/>
  <c r="BK130" i="4"/>
  <c r="J128" i="4"/>
  <c r="BK152" i="5"/>
  <c r="BK151" i="5"/>
  <c r="J149" i="5"/>
  <c r="J147" i="5"/>
  <c r="BK145" i="5"/>
  <c r="J143" i="5"/>
  <c r="J141" i="5"/>
  <c r="J139" i="5"/>
  <c r="BK137" i="5"/>
  <c r="J135" i="5"/>
  <c r="J133" i="5"/>
  <c r="J131" i="5"/>
  <c r="BK129" i="5"/>
  <c r="J127" i="5"/>
  <c r="J154" i="5"/>
  <c r="J151" i="5"/>
  <c r="BK149" i="5"/>
  <c r="BK147" i="5"/>
  <c r="J145" i="5"/>
  <c r="BK143" i="5"/>
  <c r="BK141" i="5"/>
  <c r="BK139" i="5"/>
  <c r="J137" i="5"/>
  <c r="BK135" i="5"/>
  <c r="BK133" i="5"/>
  <c r="BK131" i="5"/>
  <c r="J129" i="5"/>
  <c r="BK127" i="5"/>
  <c r="BK126" i="5"/>
  <c r="BK174" i="6"/>
  <c r="BK171" i="6"/>
  <c r="J168" i="6"/>
  <c r="J166" i="6"/>
  <c r="BK164" i="6"/>
  <c r="J162" i="6"/>
  <c r="BK160" i="6"/>
  <c r="BK158" i="6"/>
  <c r="J156" i="6"/>
  <c r="J154" i="6"/>
  <c r="J152" i="6"/>
  <c r="J150" i="6"/>
  <c r="BK147" i="6"/>
  <c r="BK145" i="6"/>
  <c r="BK143" i="6"/>
  <c r="J140" i="6"/>
  <c r="BK138" i="6"/>
  <c r="J136" i="6"/>
  <c r="BK132" i="6"/>
  <c r="J175" i="6"/>
  <c r="BK172" i="6"/>
  <c r="J170" i="6"/>
  <c r="BK167" i="6"/>
  <c r="BK165" i="6"/>
  <c r="BK163" i="6"/>
  <c r="J161" i="6"/>
  <c r="J159" i="6"/>
  <c r="J157" i="6"/>
  <c r="BK155" i="6"/>
  <c r="J153" i="6"/>
  <c r="BK151" i="6"/>
  <c r="J148" i="6"/>
  <c r="BK146" i="6"/>
  <c r="J144" i="6"/>
  <c r="BK141" i="6"/>
  <c r="J138" i="6"/>
  <c r="BK136" i="6"/>
  <c r="J132" i="6"/>
  <c r="J300" i="7"/>
  <c r="J298" i="7"/>
  <c r="J291" i="7"/>
  <c r="J287" i="7"/>
  <c r="J285" i="7"/>
  <c r="J283" i="7"/>
  <c r="J282" i="7"/>
  <c r="BK280" i="7"/>
  <c r="BK279" i="7"/>
  <c r="BK278" i="7"/>
  <c r="BK277" i="7"/>
  <c r="BK276" i="7"/>
  <c r="J275" i="7"/>
  <c r="BK272" i="7"/>
  <c r="J270" i="7"/>
  <c r="BK266" i="7"/>
  <c r="BK264" i="7"/>
  <c r="BK262" i="7"/>
  <c r="BK260" i="7"/>
  <c r="J260" i="7"/>
  <c r="BK257" i="7"/>
  <c r="BK255" i="7"/>
  <c r="J228" i="7"/>
  <c r="BK222" i="7"/>
  <c r="BK218" i="7"/>
  <c r="J214" i="7"/>
  <c r="J209" i="7"/>
  <c r="J208" i="7"/>
  <c r="J203" i="7"/>
  <c r="J199" i="7"/>
  <c r="J195" i="7"/>
  <c r="J186" i="7"/>
  <c r="BK181" i="7"/>
  <c r="BK176" i="7"/>
  <c r="J167" i="7"/>
  <c r="J164" i="7"/>
  <c r="BK161" i="7"/>
  <c r="BK160" i="7"/>
  <c r="J158" i="7"/>
  <c r="BK156" i="7"/>
  <c r="J154" i="7"/>
  <c r="J149" i="7"/>
  <c r="J143" i="7"/>
  <c r="J139" i="7"/>
  <c r="BK300" i="7"/>
  <c r="J299" i="7"/>
  <c r="BK298" i="7"/>
  <c r="BK297" i="7"/>
  <c r="J297" i="7"/>
  <c r="BK294" i="7"/>
  <c r="BK291" i="7"/>
  <c r="BK289" i="7"/>
  <c r="BK287" i="7"/>
  <c r="BK283" i="7"/>
  <c r="J280" i="7"/>
  <c r="J278" i="7"/>
  <c r="J276" i="7"/>
  <c r="J272" i="7"/>
  <c r="J266" i="7"/>
  <c r="J262" i="7"/>
  <c r="J255" i="7"/>
  <c r="J249" i="7"/>
  <c r="J246" i="7"/>
  <c r="J244" i="7"/>
  <c r="J243" i="7"/>
  <c r="BK240" i="7"/>
  <c r="J237" i="7"/>
  <c r="BK228" i="7"/>
  <c r="J224" i="7"/>
  <c r="J220" i="7"/>
  <c r="J217" i="7"/>
  <c r="J215" i="7"/>
  <c r="BK211" i="7"/>
  <c r="BK208" i="7"/>
  <c r="BK203" i="7"/>
  <c r="BK199" i="7"/>
  <c r="BK195" i="7"/>
  <c r="BK185" i="7"/>
  <c r="J181" i="7"/>
  <c r="BK167" i="7"/>
  <c r="J161" i="7"/>
  <c r="BK158" i="7"/>
  <c r="BK154" i="7"/>
  <c r="BK143" i="7"/>
  <c r="BK139" i="7"/>
  <c r="J195" i="8"/>
  <c r="BK193" i="8"/>
  <c r="J191" i="8"/>
  <c r="J189" i="8"/>
  <c r="BK187" i="8"/>
  <c r="BK185" i="8"/>
  <c r="BK183" i="8"/>
  <c r="BK181" i="8"/>
  <c r="BK176" i="8"/>
  <c r="J174" i="8"/>
  <c r="J172" i="8"/>
  <c r="BK169" i="8"/>
  <c r="BK166" i="8"/>
  <c r="J162" i="8"/>
  <c r="J160" i="8"/>
  <c r="BK158" i="8"/>
  <c r="BK156" i="8"/>
  <c r="J154" i="8"/>
  <c r="J152" i="8"/>
  <c r="J150" i="8"/>
  <c r="J148" i="8"/>
  <c r="BK146" i="8"/>
  <c r="J143" i="8"/>
  <c r="J141" i="8"/>
  <c r="J138" i="8"/>
  <c r="BK134" i="8"/>
  <c r="BK132" i="8"/>
  <c r="BK195" i="8"/>
  <c r="J193" i="8"/>
  <c r="BK191" i="8"/>
  <c r="BK189" i="8"/>
  <c r="J187" i="8"/>
  <c r="J185" i="8"/>
  <c r="J183" i="8"/>
  <c r="J181" i="8"/>
  <c r="BK179" i="8"/>
  <c r="J176" i="8"/>
  <c r="BK175" i="8"/>
  <c r="BK174" i="8"/>
  <c r="BK173" i="8"/>
  <c r="BK172" i="8"/>
  <c r="J171" i="8"/>
  <c r="BK167" i="8"/>
  <c r="J166" i="8"/>
  <c r="BK162" i="8"/>
  <c r="BK160" i="8"/>
  <c r="J158" i="8"/>
  <c r="J156" i="8"/>
  <c r="BK154" i="8"/>
  <c r="BK151" i="8"/>
  <c r="BK150" i="8"/>
  <c r="J147" i="8"/>
  <c r="BK145" i="8"/>
  <c r="BK142" i="8"/>
  <c r="BK139" i="8"/>
  <c r="J136" i="8"/>
  <c r="BK133" i="8"/>
  <c r="J131" i="8"/>
  <c r="BK310" i="9"/>
  <c r="BK307" i="9"/>
  <c r="J304" i="9"/>
  <c r="J301" i="9"/>
  <c r="BK299" i="9"/>
  <c r="BK297" i="9"/>
  <c r="J295" i="9"/>
  <c r="J293" i="9"/>
  <c r="J291" i="9"/>
  <c r="J289" i="9"/>
  <c r="BK287" i="9"/>
  <c r="J285" i="9"/>
  <c r="BK283" i="9"/>
  <c r="J281" i="9"/>
  <c r="BK279" i="9"/>
  <c r="BK277" i="9"/>
  <c r="J275" i="9"/>
  <c r="J273" i="9"/>
  <c r="BK271" i="9"/>
  <c r="J269" i="9"/>
  <c r="BK267" i="9"/>
  <c r="BK265" i="9"/>
  <c r="J263" i="9"/>
  <c r="J261" i="9"/>
  <c r="BK259" i="9"/>
  <c r="J257" i="9"/>
  <c r="BK255" i="9"/>
  <c r="J253" i="9"/>
  <c r="J251" i="9"/>
  <c r="J249" i="9"/>
  <c r="J247" i="9"/>
  <c r="J245" i="9"/>
  <c r="BK243" i="9"/>
  <c r="BK241" i="9"/>
  <c r="BK239" i="9"/>
  <c r="J237" i="9"/>
  <c r="J235" i="9"/>
  <c r="J233" i="9"/>
  <c r="BK231" i="9"/>
  <c r="J229" i="9"/>
  <c r="J227" i="9"/>
  <c r="BK226" i="9"/>
  <c r="BK224" i="9"/>
  <c r="BK223" i="9"/>
  <c r="J220" i="9"/>
  <c r="J219" i="9"/>
  <c r="J216" i="9"/>
  <c r="BK214" i="9"/>
  <c r="J212" i="9"/>
  <c r="J210" i="9"/>
  <c r="J208" i="9"/>
  <c r="J206" i="9"/>
  <c r="J204" i="9"/>
  <c r="J202" i="9"/>
  <c r="BK200" i="9"/>
  <c r="BK198" i="9"/>
  <c r="J196" i="9"/>
  <c r="J194" i="9"/>
  <c r="BK192" i="9"/>
  <c r="BK190" i="9"/>
  <c r="J188" i="9"/>
  <c r="BK186" i="9"/>
  <c r="BK184" i="9"/>
  <c r="BK182" i="9"/>
  <c r="BK180" i="9"/>
  <c r="J178" i="9"/>
  <c r="BK176" i="9"/>
  <c r="J174" i="9"/>
  <c r="BK172" i="9"/>
  <c r="BK170" i="9"/>
  <c r="BK168" i="9"/>
  <c r="J166" i="9"/>
  <c r="J164" i="9"/>
  <c r="J162" i="9"/>
  <c r="J160" i="9"/>
  <c r="BK157" i="9"/>
  <c r="J155" i="9"/>
  <c r="BK153" i="9"/>
  <c r="J151" i="9"/>
  <c r="J149" i="9"/>
  <c r="J147" i="9"/>
  <c r="J145" i="9"/>
  <c r="J143" i="9"/>
  <c r="J141" i="9"/>
  <c r="BK139" i="9"/>
  <c r="J137" i="9"/>
  <c r="J135" i="9"/>
  <c r="BK133" i="9"/>
  <c r="BK131" i="9"/>
  <c r="J129" i="9"/>
  <c r="J312" i="9"/>
  <c r="J311" i="9"/>
  <c r="BK308" i="9"/>
  <c r="J306" i="9"/>
  <c r="BK303" i="9"/>
  <c r="BK301" i="9"/>
  <c r="J300" i="9"/>
  <c r="J297" i="9"/>
  <c r="BK295" i="9"/>
  <c r="BK293" i="9"/>
  <c r="BK291" i="9"/>
  <c r="BK289" i="9"/>
  <c r="J287" i="9"/>
  <c r="BK285" i="9"/>
  <c r="J283" i="9"/>
  <c r="BK281" i="9"/>
  <c r="J279" i="9"/>
  <c r="J277" i="9"/>
  <c r="BK275" i="9"/>
  <c r="BK274" i="9"/>
  <c r="J271" i="9"/>
  <c r="BK269" i="9"/>
  <c r="J267" i="9"/>
  <c r="J265" i="9"/>
  <c r="J262" i="9"/>
  <c r="BK260" i="9"/>
  <c r="J258" i="9"/>
  <c r="J232" i="9"/>
  <c r="BK230" i="9"/>
  <c r="BK227" i="9"/>
  <c r="J226" i="9"/>
  <c r="J223" i="9"/>
  <c r="BK220" i="9"/>
  <c r="BK218" i="9"/>
  <c r="BK216" i="9"/>
  <c r="J214" i="9"/>
  <c r="BK212" i="9"/>
  <c r="BK210" i="9"/>
  <c r="BK208" i="9"/>
  <c r="BK206" i="9"/>
  <c r="BK204" i="9"/>
  <c r="BK202" i="9"/>
  <c r="J200" i="9"/>
  <c r="J198" i="9"/>
  <c r="BK196" i="9"/>
  <c r="BK194" i="9"/>
  <c r="BK191" i="9"/>
  <c r="J189" i="9"/>
  <c r="J187" i="9"/>
  <c r="BK185" i="9"/>
  <c r="BK183" i="9"/>
  <c r="BK181" i="9"/>
  <c r="J179" i="9"/>
  <c r="BK177" i="9"/>
  <c r="BK175" i="9"/>
  <c r="J173" i="9"/>
  <c r="BK171" i="9"/>
  <c r="J169" i="9"/>
  <c r="BK167" i="9"/>
  <c r="BK164" i="9"/>
  <c r="BK162" i="9"/>
  <c r="BK160" i="9"/>
  <c r="J157" i="9"/>
  <c r="BK155" i="9"/>
  <c r="J153" i="9"/>
  <c r="BK151" i="9"/>
  <c r="BK148" i="9"/>
  <c r="J146" i="9"/>
  <c r="BK144" i="9"/>
  <c r="J142" i="9"/>
  <c r="BK141" i="9"/>
  <c r="J139" i="9"/>
  <c r="BK137" i="9"/>
  <c r="BK134" i="9"/>
  <c r="J132" i="9"/>
  <c r="J130" i="9"/>
  <c r="J128" i="9"/>
  <c r="BK152" i="10"/>
  <c r="J151" i="10"/>
  <c r="BK149" i="10"/>
  <c r="BK147" i="10"/>
  <c r="BK145" i="10"/>
  <c r="BK143" i="10"/>
  <c r="BK141" i="10"/>
  <c r="BK139" i="10"/>
  <c r="BK137" i="10"/>
  <c r="BK135" i="10"/>
  <c r="BK133" i="10"/>
  <c r="BK131" i="10"/>
  <c r="BK129" i="10"/>
  <c r="BK127" i="10"/>
  <c r="BK154" i="10"/>
  <c r="J150" i="10"/>
  <c r="J149" i="10"/>
  <c r="J147" i="10"/>
  <c r="J145" i="10"/>
  <c r="J143" i="10"/>
  <c r="J141" i="10"/>
  <c r="J139" i="10"/>
  <c r="J137" i="10"/>
  <c r="J135" i="10"/>
  <c r="BK134" i="10"/>
  <c r="BK132" i="10"/>
  <c r="BK130" i="10"/>
  <c r="J128" i="10"/>
  <c r="J126" i="10"/>
  <c r="BK174" i="11"/>
  <c r="J171" i="11"/>
  <c r="J168" i="11"/>
  <c r="BK166" i="11"/>
  <c r="BK164" i="11"/>
  <c r="J162" i="11"/>
  <c r="J160" i="11"/>
  <c r="J159" i="11"/>
  <c r="J158" i="11"/>
  <c r="BK157" i="11"/>
  <c r="J155" i="11"/>
  <c r="BK153" i="11"/>
  <c r="J151" i="11"/>
  <c r="J148" i="11"/>
  <c r="J146" i="11"/>
  <c r="J144" i="11"/>
  <c r="J141" i="11"/>
  <c r="BK139" i="11"/>
  <c r="BK137" i="11"/>
  <c r="J135" i="11"/>
  <c r="BK131" i="11"/>
  <c r="J174" i="11"/>
  <c r="BK171" i="11"/>
  <c r="BK168" i="11"/>
  <c r="J166" i="11"/>
  <c r="J165" i="11"/>
  <c r="J163" i="11"/>
  <c r="J161" i="11"/>
  <c r="BK156" i="11"/>
  <c r="J154" i="11"/>
  <c r="BK152" i="11"/>
  <c r="BK150" i="11"/>
  <c r="BK147" i="11"/>
  <c r="BK145" i="11"/>
  <c r="BK143" i="11"/>
  <c r="J140" i="11"/>
  <c r="J138" i="11"/>
  <c r="BK136" i="11"/>
  <c r="BK132" i="11"/>
  <c r="BK151" i="12"/>
  <c r="BK144" i="12"/>
  <c r="J142" i="12"/>
  <c r="BK141" i="12"/>
  <c r="BK137" i="12"/>
  <c r="BK134" i="12"/>
  <c r="BK128" i="12"/>
  <c r="J151" i="12"/>
  <c r="BK146" i="12"/>
  <c r="J143" i="12"/>
  <c r="J141" i="12"/>
  <c r="J137" i="12"/>
  <c r="J134" i="12"/>
  <c r="J130" i="12"/>
  <c r="BK141" i="13"/>
  <c r="BK137" i="13"/>
  <c r="BK133" i="13"/>
  <c r="J130" i="13"/>
  <c r="BK126" i="13"/>
  <c r="J154" i="13"/>
  <c r="BK148" i="13"/>
  <c r="BK145" i="13"/>
  <c r="J141" i="13"/>
  <c r="J137" i="13"/>
  <c r="J133" i="13"/>
  <c r="BK130" i="13"/>
  <c r="J126" i="13"/>
  <c r="J164" i="14"/>
  <c r="J159" i="14"/>
  <c r="BK154" i="14"/>
  <c r="J150" i="14"/>
  <c r="J142" i="14"/>
  <c r="J139" i="14"/>
  <c r="J134" i="14"/>
  <c r="J130" i="14"/>
  <c r="BK167" i="14"/>
  <c r="J165" i="14"/>
  <c r="BK162" i="14"/>
  <c r="J160" i="14"/>
  <c r="BK156" i="14"/>
  <c r="J153" i="14"/>
  <c r="BK148" i="14"/>
  <c r="BK140" i="14"/>
  <c r="J137" i="14"/>
  <c r="BK134" i="14"/>
  <c r="BK130" i="14"/>
  <c r="J182" i="15"/>
  <c r="BK180" i="15"/>
  <c r="BK178" i="15"/>
  <c r="BK176" i="15"/>
  <c r="BK173" i="15"/>
  <c r="BK171" i="15"/>
  <c r="J169" i="15"/>
  <c r="BK167" i="15"/>
  <c r="J165" i="15"/>
  <c r="J163" i="15"/>
  <c r="J161" i="15"/>
  <c r="J159" i="15"/>
  <c r="BK157" i="15"/>
  <c r="J155" i="15"/>
  <c r="BK151" i="15"/>
  <c r="BK148" i="15"/>
  <c r="BK144" i="15"/>
  <c r="BK142" i="15"/>
  <c r="J139" i="15"/>
  <c r="J137" i="15"/>
  <c r="BK135" i="15"/>
  <c r="J133" i="15"/>
  <c r="BK131" i="15"/>
  <c r="BK129" i="15"/>
  <c r="J181" i="15"/>
  <c r="J179" i="15"/>
  <c r="BK177" i="15"/>
  <c r="J174" i="15"/>
  <c r="J172" i="15"/>
  <c r="J170" i="15"/>
  <c r="J168" i="15"/>
  <c r="J166" i="15"/>
  <c r="BK164" i="15"/>
  <c r="BK162" i="15"/>
  <c r="BK160" i="15"/>
  <c r="J158" i="15"/>
  <c r="J156" i="15"/>
  <c r="J154" i="15"/>
  <c r="BK149" i="15"/>
  <c r="BK146" i="15"/>
  <c r="BK143" i="15"/>
  <c r="BK140" i="15"/>
  <c r="BK138" i="15"/>
  <c r="J136" i="15"/>
  <c r="J134" i="15"/>
  <c r="J132" i="15"/>
  <c r="BK130" i="15"/>
  <c r="J188" i="16"/>
  <c r="BK185" i="16"/>
  <c r="J183" i="16"/>
  <c r="J181" i="16"/>
  <c r="BK179" i="16"/>
  <c r="J177" i="16"/>
  <c r="J175" i="16"/>
  <c r="J173" i="16"/>
  <c r="J171" i="16"/>
  <c r="J169" i="16"/>
  <c r="J165" i="16"/>
  <c r="BK162" i="16"/>
  <c r="BK159" i="16"/>
  <c r="J157" i="16"/>
  <c r="J155" i="16"/>
  <c r="BK153" i="16"/>
  <c r="J151" i="16"/>
  <c r="J146" i="16"/>
  <c r="J143" i="16"/>
  <c r="BK142" i="16"/>
  <c r="BK140" i="16"/>
  <c r="BK139" i="16"/>
  <c r="BK136" i="16"/>
  <c r="BK134" i="16"/>
  <c r="BK132" i="16"/>
  <c r="BK188" i="16"/>
  <c r="J185" i="16"/>
  <c r="BK183" i="16"/>
  <c r="BK181" i="16"/>
  <c r="J179" i="16"/>
  <c r="BK177" i="16"/>
  <c r="BK174" i="16"/>
  <c r="J172" i="16"/>
  <c r="BK170" i="16"/>
  <c r="BK168" i="16"/>
  <c r="BK164" i="16"/>
  <c r="BK161" i="16"/>
  <c r="BK158" i="16"/>
  <c r="BK156" i="16"/>
  <c r="J154" i="16"/>
  <c r="J152" i="16"/>
  <c r="J148" i="16"/>
  <c r="BK145" i="16"/>
  <c r="J142" i="16"/>
  <c r="J139" i="16"/>
  <c r="J136" i="16"/>
  <c r="J134" i="16"/>
  <c r="J132" i="16"/>
  <c r="BK176" i="17"/>
  <c r="J174" i="17"/>
  <c r="J171" i="17"/>
  <c r="BK168" i="17"/>
  <c r="J166" i="17"/>
  <c r="J164" i="17"/>
  <c r="J161" i="17"/>
  <c r="BK159" i="17"/>
  <c r="BK157" i="17"/>
  <c r="J155" i="17"/>
  <c r="BK153" i="17"/>
  <c r="BK151" i="17"/>
  <c r="J149" i="17"/>
  <c r="BK147" i="17"/>
  <c r="BK145" i="17"/>
  <c r="BK143" i="17"/>
  <c r="J141" i="17"/>
  <c r="BK139" i="17"/>
  <c r="BK137" i="17"/>
  <c r="BK135" i="17"/>
  <c r="BK133" i="17"/>
  <c r="J131" i="17"/>
  <c r="J125" i="17"/>
  <c r="BK123" i="17"/>
  <c r="J176" i="17"/>
  <c r="BK174" i="17"/>
  <c r="BK171" i="17"/>
  <c r="J169" i="17"/>
  <c r="J167" i="17"/>
  <c r="BK165" i="17"/>
  <c r="BK163" i="17"/>
  <c r="BK160" i="17"/>
  <c r="BK158" i="17"/>
  <c r="J156" i="17"/>
  <c r="BK154" i="17"/>
  <c r="J152" i="17"/>
  <c r="J150" i="17"/>
  <c r="J148" i="17"/>
  <c r="J146" i="17"/>
  <c r="J144" i="17"/>
  <c r="BK142" i="17"/>
  <c r="J140" i="17"/>
  <c r="J138" i="17"/>
  <c r="BK136" i="17"/>
  <c r="BK134" i="17"/>
  <c r="BK132" i="17"/>
  <c r="BK130" i="17"/>
  <c r="J129" i="17"/>
  <c r="J128" i="17"/>
  <c r="J127" i="17"/>
  <c r="BK125" i="17"/>
  <c r="BK124" i="17"/>
  <c r="BK138" i="2" l="1"/>
  <c r="J138" i="2"/>
  <c r="J100" i="2" s="1"/>
  <c r="T138" i="2"/>
  <c r="P163" i="2"/>
  <c r="R163" i="2"/>
  <c r="BK196" i="2"/>
  <c r="J196" i="2" s="1"/>
  <c r="J102" i="2" s="1"/>
  <c r="T196" i="2"/>
  <c r="BK205" i="2"/>
  <c r="J205" i="2"/>
  <c r="J104" i="2"/>
  <c r="R205" i="2"/>
  <c r="BK213" i="2"/>
  <c r="J213" i="2"/>
  <c r="J107" i="2" s="1"/>
  <c r="R213" i="2"/>
  <c r="BK229" i="2"/>
  <c r="J229" i="2"/>
  <c r="J108" i="2"/>
  <c r="R229" i="2"/>
  <c r="BK245" i="2"/>
  <c r="J245" i="2"/>
  <c r="J109" i="2" s="1"/>
  <c r="R245" i="2"/>
  <c r="BK250" i="2"/>
  <c r="J250" i="2"/>
  <c r="J110" i="2"/>
  <c r="R250" i="2"/>
  <c r="BK284" i="2"/>
  <c r="J284" i="2"/>
  <c r="J111" i="2" s="1"/>
  <c r="T284" i="2"/>
  <c r="P290" i="2"/>
  <c r="R290" i="2"/>
  <c r="P296" i="2"/>
  <c r="P295" i="2"/>
  <c r="R296" i="2"/>
  <c r="R295" i="2"/>
  <c r="BK130" i="3"/>
  <c r="J130" i="3"/>
  <c r="J100" i="3" s="1"/>
  <c r="R130" i="3"/>
  <c r="BK137" i="3"/>
  <c r="J137" i="3"/>
  <c r="J102" i="3" s="1"/>
  <c r="T137" i="3"/>
  <c r="BK165" i="3"/>
  <c r="J165" i="3"/>
  <c r="J104" i="3" s="1"/>
  <c r="R165" i="3"/>
  <c r="BK170" i="3"/>
  <c r="J170" i="3"/>
  <c r="J105" i="3" s="1"/>
  <c r="R170" i="3"/>
  <c r="BK178" i="3"/>
  <c r="J178" i="3"/>
  <c r="J106" i="3" s="1"/>
  <c r="T178" i="3"/>
  <c r="P127" i="4"/>
  <c r="T127" i="4"/>
  <c r="P305" i="4"/>
  <c r="P158" i="4"/>
  <c r="R305" i="4"/>
  <c r="R158" i="4"/>
  <c r="T305" i="4"/>
  <c r="T158" i="4"/>
  <c r="P309" i="4"/>
  <c r="R309" i="4"/>
  <c r="P125" i="5"/>
  <c r="P124" i="5"/>
  <c r="P123" i="5" s="1"/>
  <c r="AU99" i="1" s="1"/>
  <c r="R125" i="5"/>
  <c r="R124" i="5"/>
  <c r="R123" i="5"/>
  <c r="P130" i="6"/>
  <c r="P129" i="6" s="1"/>
  <c r="T130" i="6"/>
  <c r="T129" i="6" s="1"/>
  <c r="P134" i="6"/>
  <c r="T134" i="6"/>
  <c r="P142" i="6"/>
  <c r="BK149" i="6"/>
  <c r="J149" i="6"/>
  <c r="J104" i="6" s="1"/>
  <c r="R149" i="6"/>
  <c r="BK169" i="6"/>
  <c r="J169" i="6"/>
  <c r="J105" i="6" s="1"/>
  <c r="R169" i="6"/>
  <c r="BK173" i="6"/>
  <c r="J173" i="6"/>
  <c r="J106" i="6" s="1"/>
  <c r="T173" i="6"/>
  <c r="BK138" i="7"/>
  <c r="J138" i="7"/>
  <c r="J100" i="7" s="1"/>
  <c r="T138" i="7"/>
  <c r="P163" i="7"/>
  <c r="T163" i="7"/>
  <c r="BK196" i="7"/>
  <c r="J196" i="7"/>
  <c r="J102" i="7" s="1"/>
  <c r="R196" i="7"/>
  <c r="BK205" i="7"/>
  <c r="J205" i="7"/>
  <c r="J104" i="7"/>
  <c r="R205" i="7"/>
  <c r="P213" i="7"/>
  <c r="T213" i="7"/>
  <c r="P229" i="7"/>
  <c r="T229" i="7"/>
  <c r="P245" i="7"/>
  <c r="T245" i="7"/>
  <c r="P250" i="7"/>
  <c r="T250" i="7"/>
  <c r="BK284" i="7"/>
  <c r="J284" i="7"/>
  <c r="J111" i="7" s="1"/>
  <c r="T284" i="7"/>
  <c r="P290" i="7"/>
  <c r="R290" i="7"/>
  <c r="BK296" i="7"/>
  <c r="J296" i="7"/>
  <c r="J114" i="7" s="1"/>
  <c r="T296" i="7"/>
  <c r="T295" i="7" s="1"/>
  <c r="P130" i="8"/>
  <c r="R130" i="8"/>
  <c r="BK137" i="8"/>
  <c r="J137" i="8"/>
  <c r="J102" i="8"/>
  <c r="R137" i="8"/>
  <c r="BK165" i="8"/>
  <c r="J165" i="8" s="1"/>
  <c r="J104" i="8" s="1"/>
  <c r="R165" i="8"/>
  <c r="P170" i="8"/>
  <c r="T170" i="8"/>
  <c r="P178" i="8"/>
  <c r="R178" i="8"/>
  <c r="BK127" i="9"/>
  <c r="J127" i="9" s="1"/>
  <c r="J100" i="9" s="1"/>
  <c r="T127" i="9"/>
  <c r="P305" i="9"/>
  <c r="P158" i="9"/>
  <c r="T305" i="9"/>
  <c r="T158" i="9" s="1"/>
  <c r="P309" i="9"/>
  <c r="T309" i="9"/>
  <c r="BK125" i="10"/>
  <c r="J125" i="10" s="1"/>
  <c r="J100" i="10" s="1"/>
  <c r="P125" i="10"/>
  <c r="P124" i="10"/>
  <c r="P123" i="10" s="1"/>
  <c r="AU105" i="1" s="1"/>
  <c r="R125" i="10"/>
  <c r="R124" i="10"/>
  <c r="R123" i="10" s="1"/>
  <c r="T125" i="10"/>
  <c r="T124" i="10"/>
  <c r="T123" i="10"/>
  <c r="P130" i="11"/>
  <c r="P129" i="11"/>
  <c r="T130" i="11"/>
  <c r="T129" i="11"/>
  <c r="P134" i="11"/>
  <c r="R134" i="11"/>
  <c r="BK142" i="11"/>
  <c r="J142" i="11"/>
  <c r="J103" i="11" s="1"/>
  <c r="R142" i="11"/>
  <c r="BK149" i="11"/>
  <c r="J149" i="11"/>
  <c r="J104" i="11" s="1"/>
  <c r="T149" i="11"/>
  <c r="P169" i="11"/>
  <c r="T169" i="11"/>
  <c r="P173" i="11"/>
  <c r="T173" i="11"/>
  <c r="P123" i="12"/>
  <c r="T123" i="12"/>
  <c r="P139" i="12"/>
  <c r="T139" i="12"/>
  <c r="P145" i="12"/>
  <c r="T145" i="12"/>
  <c r="P125" i="13"/>
  <c r="R125" i="13"/>
  <c r="BK138" i="13"/>
  <c r="J138" i="13"/>
  <c r="J100" i="13" s="1"/>
  <c r="T138" i="13"/>
  <c r="P143" i="13"/>
  <c r="T143" i="13"/>
  <c r="P146" i="13"/>
  <c r="R146" i="13"/>
  <c r="P127" i="14"/>
  <c r="R127" i="14"/>
  <c r="P152" i="14"/>
  <c r="T152" i="14"/>
  <c r="P158" i="14"/>
  <c r="T158" i="14"/>
  <c r="P163" i="14"/>
  <c r="T163" i="14"/>
  <c r="P128" i="15"/>
  <c r="R128" i="15"/>
  <c r="BK147" i="15"/>
  <c r="J147" i="15"/>
  <c r="J101" i="15"/>
  <c r="R147" i="15"/>
  <c r="P153" i="15"/>
  <c r="P152" i="15"/>
  <c r="T153" i="15"/>
  <c r="T152" i="15"/>
  <c r="P175" i="15"/>
  <c r="T175" i="15"/>
  <c r="BK130" i="16"/>
  <c r="J130" i="16"/>
  <c r="J98" i="16" s="1"/>
  <c r="R130" i="16"/>
  <c r="BK141" i="16"/>
  <c r="J141" i="16"/>
  <c r="J99" i="16" s="1"/>
  <c r="T141" i="16"/>
  <c r="BK144" i="16"/>
  <c r="J144" i="16"/>
  <c r="J100" i="16" s="1"/>
  <c r="R144" i="16"/>
  <c r="P150" i="16"/>
  <c r="R150" i="16"/>
  <c r="BK160" i="16"/>
  <c r="J160" i="16"/>
  <c r="J104" i="16"/>
  <c r="R160" i="16"/>
  <c r="BK163" i="16"/>
  <c r="J163" i="16"/>
  <c r="J105" i="16" s="1"/>
  <c r="R163" i="16"/>
  <c r="P167" i="16"/>
  <c r="P166" i="16"/>
  <c r="T167" i="16"/>
  <c r="T166" i="16"/>
  <c r="P186" i="16"/>
  <c r="T186" i="16"/>
  <c r="BK122" i="17"/>
  <c r="R122" i="17"/>
  <c r="BK162" i="17"/>
  <c r="J162" i="17"/>
  <c r="J99" i="17"/>
  <c r="R162" i="17"/>
  <c r="BK173" i="17"/>
  <c r="J173" i="17"/>
  <c r="J100" i="17" s="1"/>
  <c r="R173" i="17"/>
  <c r="P138" i="2"/>
  <c r="R138" i="2"/>
  <c r="BK163" i="2"/>
  <c r="J163" i="2"/>
  <c r="J101" i="2" s="1"/>
  <c r="T163" i="2"/>
  <c r="P196" i="2"/>
  <c r="R196" i="2"/>
  <c r="P205" i="2"/>
  <c r="T205" i="2"/>
  <c r="P213" i="2"/>
  <c r="T213" i="2"/>
  <c r="P229" i="2"/>
  <c r="T229" i="2"/>
  <c r="P245" i="2"/>
  <c r="T245" i="2"/>
  <c r="P250" i="2"/>
  <c r="T250" i="2"/>
  <c r="P284" i="2"/>
  <c r="R284" i="2"/>
  <c r="BK290" i="2"/>
  <c r="J290" i="2"/>
  <c r="J112" i="2" s="1"/>
  <c r="T290" i="2"/>
  <c r="BK296" i="2"/>
  <c r="J296" i="2"/>
  <c r="J114" i="2"/>
  <c r="T296" i="2"/>
  <c r="T295" i="2" s="1"/>
  <c r="P130" i="3"/>
  <c r="T130" i="3"/>
  <c r="T129" i="3"/>
  <c r="P137" i="3"/>
  <c r="R137" i="3"/>
  <c r="P165" i="3"/>
  <c r="T165" i="3"/>
  <c r="P170" i="3"/>
  <c r="T170" i="3"/>
  <c r="P178" i="3"/>
  <c r="R178" i="3"/>
  <c r="BK127" i="4"/>
  <c r="J127" i="4"/>
  <c r="J100" i="4"/>
  <c r="R127" i="4"/>
  <c r="BK305" i="4"/>
  <c r="J305" i="4"/>
  <c r="J102" i="4" s="1"/>
  <c r="BK309" i="4"/>
  <c r="J309" i="4" s="1"/>
  <c r="J103" i="4" s="1"/>
  <c r="T309" i="4"/>
  <c r="BK125" i="5"/>
  <c r="J125" i="5" s="1"/>
  <c r="J100" i="5" s="1"/>
  <c r="T125" i="5"/>
  <c r="T124" i="5"/>
  <c r="T123" i="5" s="1"/>
  <c r="BK130" i="6"/>
  <c r="J130" i="6"/>
  <c r="J100" i="6"/>
  <c r="R130" i="6"/>
  <c r="R129" i="6"/>
  <c r="BK134" i="6"/>
  <c r="J134" i="6"/>
  <c r="J102" i="6" s="1"/>
  <c r="R134" i="6"/>
  <c r="BK142" i="6"/>
  <c r="J142" i="6"/>
  <c r="J103" i="6" s="1"/>
  <c r="R142" i="6"/>
  <c r="T142" i="6"/>
  <c r="P149" i="6"/>
  <c r="T149" i="6"/>
  <c r="P169" i="6"/>
  <c r="T169" i="6"/>
  <c r="P173" i="6"/>
  <c r="R173" i="6"/>
  <c r="P138" i="7"/>
  <c r="R138" i="7"/>
  <c r="BK163" i="7"/>
  <c r="J163" i="7" s="1"/>
  <c r="J101" i="7" s="1"/>
  <c r="R163" i="7"/>
  <c r="P196" i="7"/>
  <c r="T196" i="7"/>
  <c r="P205" i="7"/>
  <c r="T205" i="7"/>
  <c r="BK213" i="7"/>
  <c r="J213" i="7" s="1"/>
  <c r="J107" i="7" s="1"/>
  <c r="R213" i="7"/>
  <c r="BK229" i="7"/>
  <c r="J229" i="7" s="1"/>
  <c r="J108" i="7" s="1"/>
  <c r="R229" i="7"/>
  <c r="BK245" i="7"/>
  <c r="J245" i="7" s="1"/>
  <c r="J109" i="7" s="1"/>
  <c r="R245" i="7"/>
  <c r="BK250" i="7"/>
  <c r="J250" i="7" s="1"/>
  <c r="J110" i="7" s="1"/>
  <c r="R250" i="7"/>
  <c r="P284" i="7"/>
  <c r="R284" i="7"/>
  <c r="BK290" i="7"/>
  <c r="J290" i="7"/>
  <c r="J112" i="7"/>
  <c r="T290" i="7"/>
  <c r="P296" i="7"/>
  <c r="P295" i="7" s="1"/>
  <c r="R296" i="7"/>
  <c r="R295" i="7" s="1"/>
  <c r="BK130" i="8"/>
  <c r="J130" i="8"/>
  <c r="J100" i="8" s="1"/>
  <c r="T130" i="8"/>
  <c r="P137" i="8"/>
  <c r="T137" i="8"/>
  <c r="P165" i="8"/>
  <c r="P164" i="8" s="1"/>
  <c r="T165" i="8"/>
  <c r="BK170" i="8"/>
  <c r="J170" i="8"/>
  <c r="J105" i="8" s="1"/>
  <c r="R170" i="8"/>
  <c r="BK178" i="8"/>
  <c r="J178" i="8"/>
  <c r="J106" i="8" s="1"/>
  <c r="T178" i="8"/>
  <c r="P127" i="9"/>
  <c r="R127" i="9"/>
  <c r="BK305" i="9"/>
  <c r="J305" i="9"/>
  <c r="J102" i="9" s="1"/>
  <c r="R305" i="9"/>
  <c r="R158" i="9" s="1"/>
  <c r="BK309" i="9"/>
  <c r="J309" i="9"/>
  <c r="J103" i="9"/>
  <c r="R309" i="9"/>
  <c r="BK130" i="11"/>
  <c r="J130" i="11" s="1"/>
  <c r="J100" i="11" s="1"/>
  <c r="R130" i="11"/>
  <c r="R129" i="11" s="1"/>
  <c r="BK134" i="11"/>
  <c r="J134" i="11"/>
  <c r="J102" i="11" s="1"/>
  <c r="T134" i="11"/>
  <c r="P142" i="11"/>
  <c r="T142" i="11"/>
  <c r="P149" i="11"/>
  <c r="R149" i="11"/>
  <c r="BK169" i="11"/>
  <c r="J169" i="11"/>
  <c r="J105" i="11" s="1"/>
  <c r="R169" i="11"/>
  <c r="BK173" i="11"/>
  <c r="J173" i="11"/>
  <c r="J106" i="11" s="1"/>
  <c r="R173" i="11"/>
  <c r="BK123" i="12"/>
  <c r="J123" i="12"/>
  <c r="J98" i="12" s="1"/>
  <c r="R123" i="12"/>
  <c r="BK139" i="12"/>
  <c r="J139" i="12"/>
  <c r="J99" i="12" s="1"/>
  <c r="R139" i="12"/>
  <c r="BK145" i="12"/>
  <c r="J145" i="12"/>
  <c r="J100" i="12" s="1"/>
  <c r="R145" i="12"/>
  <c r="BK125" i="13"/>
  <c r="J125" i="13"/>
  <c r="J98" i="13" s="1"/>
  <c r="T125" i="13"/>
  <c r="P138" i="13"/>
  <c r="R138" i="13"/>
  <c r="BK143" i="13"/>
  <c r="J143" i="13"/>
  <c r="J101" i="13" s="1"/>
  <c r="R143" i="13"/>
  <c r="BK146" i="13"/>
  <c r="J146" i="13" s="1"/>
  <c r="J102" i="13" s="1"/>
  <c r="T146" i="13"/>
  <c r="BK127" i="14"/>
  <c r="J127" i="14"/>
  <c r="J98" i="14" s="1"/>
  <c r="T127" i="14"/>
  <c r="T126" i="14" s="1"/>
  <c r="BK152" i="14"/>
  <c r="J152" i="14"/>
  <c r="J101" i="14"/>
  <c r="R152" i="14"/>
  <c r="BK158" i="14"/>
  <c r="J158" i="14" s="1"/>
  <c r="J104" i="14" s="1"/>
  <c r="R158" i="14"/>
  <c r="BK163" i="14"/>
  <c r="J163" i="14"/>
  <c r="J105" i="14"/>
  <c r="R163" i="14"/>
  <c r="BK128" i="15"/>
  <c r="J128" i="15" s="1"/>
  <c r="J99" i="15" s="1"/>
  <c r="T128" i="15"/>
  <c r="P147" i="15"/>
  <c r="T147" i="15"/>
  <c r="BK153" i="15"/>
  <c r="J153" i="15" s="1"/>
  <c r="J104" i="15" s="1"/>
  <c r="R153" i="15"/>
  <c r="R152" i="15"/>
  <c r="BK175" i="15"/>
  <c r="J175" i="15" s="1"/>
  <c r="J105" i="15" s="1"/>
  <c r="R175" i="15"/>
  <c r="P130" i="16"/>
  <c r="T130" i="16"/>
  <c r="P141" i="16"/>
  <c r="R141" i="16"/>
  <c r="P144" i="16"/>
  <c r="T144" i="16"/>
  <c r="BK150" i="16"/>
  <c r="J150" i="16"/>
  <c r="J103" i="16" s="1"/>
  <c r="T150" i="16"/>
  <c r="P160" i="16"/>
  <c r="T160" i="16"/>
  <c r="P163" i="16"/>
  <c r="T163" i="16"/>
  <c r="BK167" i="16"/>
  <c r="J167" i="16"/>
  <c r="J107" i="16" s="1"/>
  <c r="R167" i="16"/>
  <c r="R166" i="16" s="1"/>
  <c r="BK186" i="16"/>
  <c r="J186" i="16" s="1"/>
  <c r="J108" i="16" s="1"/>
  <c r="R186" i="16"/>
  <c r="P122" i="17"/>
  <c r="T122" i="17"/>
  <c r="P162" i="17"/>
  <c r="T162" i="17"/>
  <c r="P173" i="17"/>
  <c r="T173" i="17"/>
  <c r="BK202" i="2"/>
  <c r="J202" i="2"/>
  <c r="J103" i="2"/>
  <c r="BK210" i="2"/>
  <c r="J210" i="2"/>
  <c r="J105" i="2" s="1"/>
  <c r="BK153" i="5"/>
  <c r="J153" i="5" s="1"/>
  <c r="J101" i="5" s="1"/>
  <c r="BK202" i="7"/>
  <c r="J202" i="7"/>
  <c r="J103" i="7" s="1"/>
  <c r="BK210" i="7"/>
  <c r="J210" i="7" s="1"/>
  <c r="J105" i="7" s="1"/>
  <c r="BK153" i="10"/>
  <c r="J153" i="10" s="1"/>
  <c r="J101" i="10" s="1"/>
  <c r="BK136" i="13"/>
  <c r="J136" i="13" s="1"/>
  <c r="J99" i="13" s="1"/>
  <c r="BK156" i="13"/>
  <c r="J156" i="13"/>
  <c r="J103" i="13" s="1"/>
  <c r="BK147" i="14"/>
  <c r="J147" i="14"/>
  <c r="J99" i="14"/>
  <c r="BK145" i="15"/>
  <c r="J145" i="15"/>
  <c r="J100" i="15" s="1"/>
  <c r="BK150" i="15"/>
  <c r="J150" i="15" s="1"/>
  <c r="J102" i="15" s="1"/>
  <c r="BK147" i="16"/>
  <c r="J147" i="16"/>
  <c r="J101" i="16" s="1"/>
  <c r="BK135" i="3"/>
  <c r="J135" i="3" s="1"/>
  <c r="J101" i="3" s="1"/>
  <c r="BK158" i="4"/>
  <c r="J158" i="4" s="1"/>
  <c r="J101" i="4" s="1"/>
  <c r="BK135" i="8"/>
  <c r="J135" i="8" s="1"/>
  <c r="J101" i="8" s="1"/>
  <c r="BK158" i="9"/>
  <c r="J158" i="9"/>
  <c r="J101" i="9" s="1"/>
  <c r="BK150" i="12"/>
  <c r="J150" i="12"/>
  <c r="J101" i="12"/>
  <c r="BK149" i="14"/>
  <c r="J149" i="14"/>
  <c r="J100" i="14"/>
  <c r="BK155" i="14"/>
  <c r="J155" i="14" s="1"/>
  <c r="J102" i="14" s="1"/>
  <c r="BF125" i="17"/>
  <c r="BF126" i="17"/>
  <c r="BF127" i="17"/>
  <c r="BF128" i="17"/>
  <c r="BF129" i="17"/>
  <c r="BF132" i="17"/>
  <c r="BF134" i="17"/>
  <c r="BF137" i="17"/>
  <c r="BF138" i="17"/>
  <c r="BF139" i="17"/>
  <c r="BF142" i="17"/>
  <c r="BF143" i="17"/>
  <c r="BF144" i="17"/>
  <c r="BF145" i="17"/>
  <c r="BF146" i="17"/>
  <c r="BF147" i="17"/>
  <c r="BF149" i="17"/>
  <c r="BF150" i="17"/>
  <c r="BF151" i="17"/>
  <c r="BF152" i="17"/>
  <c r="BF153" i="17"/>
  <c r="BF155" i="17"/>
  <c r="BF156" i="17"/>
  <c r="BF158" i="17"/>
  <c r="BF159" i="17"/>
  <c r="BF160" i="17"/>
  <c r="BF161" i="17"/>
  <c r="BF166" i="17"/>
  <c r="BF167" i="17"/>
  <c r="BF168" i="17"/>
  <c r="BF169" i="17"/>
  <c r="BF170" i="17"/>
  <c r="BF171" i="17"/>
  <c r="BF172" i="17"/>
  <c r="BF174" i="17"/>
  <c r="BF175" i="17"/>
  <c r="E85" i="17"/>
  <c r="J89" i="17"/>
  <c r="F92" i="17"/>
  <c r="J92" i="17"/>
  <c r="BF123" i="17"/>
  <c r="BF124" i="17"/>
  <c r="BF130" i="17"/>
  <c r="BF131" i="17"/>
  <c r="BF133" i="17"/>
  <c r="BF135" i="17"/>
  <c r="BF136" i="17"/>
  <c r="BF140" i="17"/>
  <c r="BF141" i="17"/>
  <c r="BF148" i="17"/>
  <c r="BF154" i="17"/>
  <c r="BF157" i="17"/>
  <c r="BF163" i="17"/>
  <c r="BF164" i="17"/>
  <c r="BF165" i="17"/>
  <c r="BF176" i="17"/>
  <c r="E85" i="16"/>
  <c r="J89" i="16"/>
  <c r="F92" i="16"/>
  <c r="BF131" i="16"/>
  <c r="BF133" i="16"/>
  <c r="BF134" i="16"/>
  <c r="BF135" i="16"/>
  <c r="BF139" i="16"/>
  <c r="BF142" i="16"/>
  <c r="BF148" i="16"/>
  <c r="BF151" i="16"/>
  <c r="BF152" i="16"/>
  <c r="BF153" i="16"/>
  <c r="BF158" i="16"/>
  <c r="BF162" i="16"/>
  <c r="BF171" i="16"/>
  <c r="BF175" i="16"/>
  <c r="BF178" i="16"/>
  <c r="BF179" i="16"/>
  <c r="BF184" i="16"/>
  <c r="BF188" i="16"/>
  <c r="J92" i="16"/>
  <c r="BF132" i="16"/>
  <c r="BF136" i="16"/>
  <c r="BF137" i="16"/>
  <c r="BF140" i="16"/>
  <c r="BF143" i="16"/>
  <c r="BF145" i="16"/>
  <c r="BF146" i="16"/>
  <c r="BF154" i="16"/>
  <c r="BF155" i="16"/>
  <c r="BF156" i="16"/>
  <c r="BF157" i="16"/>
  <c r="BF159" i="16"/>
  <c r="BF161" i="16"/>
  <c r="BF164" i="16"/>
  <c r="BF165" i="16"/>
  <c r="BF168" i="16"/>
  <c r="BF169" i="16"/>
  <c r="BF170" i="16"/>
  <c r="BF172" i="16"/>
  <c r="BF173" i="16"/>
  <c r="BF174" i="16"/>
  <c r="BF176" i="16"/>
  <c r="BF177" i="16"/>
  <c r="BF180" i="16"/>
  <c r="BF181" i="16"/>
  <c r="BF182" i="16"/>
  <c r="BF183" i="16"/>
  <c r="BF185" i="16"/>
  <c r="BF187" i="16"/>
  <c r="J89" i="15"/>
  <c r="F92" i="15"/>
  <c r="E115" i="15"/>
  <c r="BF129" i="15"/>
  <c r="BF130" i="15"/>
  <c r="BF131" i="15"/>
  <c r="BF134" i="15"/>
  <c r="BF135" i="15"/>
  <c r="BF140" i="15"/>
  <c r="BF143" i="15"/>
  <c r="BF144" i="15"/>
  <c r="BF151" i="15"/>
  <c r="BF155" i="15"/>
  <c r="BF156" i="15"/>
  <c r="BF157" i="15"/>
  <c r="BF159" i="15"/>
  <c r="BF165" i="15"/>
  <c r="BF166" i="15"/>
  <c r="BF167" i="15"/>
  <c r="BF169" i="15"/>
  <c r="BF170" i="15"/>
  <c r="BF172" i="15"/>
  <c r="BF173" i="15"/>
  <c r="BF177" i="15"/>
  <c r="BF178" i="15"/>
  <c r="BF180" i="15"/>
  <c r="BF181" i="15"/>
  <c r="BF182" i="15"/>
  <c r="J92" i="15"/>
  <c r="BF132" i="15"/>
  <c r="BF133" i="15"/>
  <c r="BF136" i="15"/>
  <c r="BF137" i="15"/>
  <c r="BF138" i="15"/>
  <c r="BF139" i="15"/>
  <c r="BF142" i="15"/>
  <c r="BF146" i="15"/>
  <c r="BF148" i="15"/>
  <c r="BF149" i="15"/>
  <c r="BF154" i="15"/>
  <c r="BF158" i="15"/>
  <c r="BF160" i="15"/>
  <c r="BF161" i="15"/>
  <c r="BF162" i="15"/>
  <c r="BF163" i="15"/>
  <c r="BF164" i="15"/>
  <c r="BF168" i="15"/>
  <c r="BF171" i="15"/>
  <c r="BF174" i="15"/>
  <c r="BF176" i="15"/>
  <c r="BF179" i="15"/>
  <c r="F92" i="14"/>
  <c r="E115" i="14"/>
  <c r="J122" i="14"/>
  <c r="BF134" i="14"/>
  <c r="BF135" i="14"/>
  <c r="BF148" i="14"/>
  <c r="BF153" i="14"/>
  <c r="BF154" i="14"/>
  <c r="BF162" i="14"/>
  <c r="BF164" i="14"/>
  <c r="BF167" i="14"/>
  <c r="J89" i="14"/>
  <c r="BF128" i="14"/>
  <c r="BF130" i="14"/>
  <c r="BF132" i="14"/>
  <c r="BF137" i="14"/>
  <c r="BF139" i="14"/>
  <c r="BF140" i="14"/>
  <c r="BF142" i="14"/>
  <c r="BF150" i="14"/>
  <c r="BF156" i="14"/>
  <c r="BF159" i="14"/>
  <c r="BF160" i="14"/>
  <c r="BF165" i="14"/>
  <c r="E85" i="13"/>
  <c r="J89" i="13"/>
  <c r="F92" i="13"/>
  <c r="J92" i="13"/>
  <c r="BF128" i="13"/>
  <c r="BF133" i="13"/>
  <c r="BF137" i="13"/>
  <c r="BF139" i="13"/>
  <c r="BF141" i="13"/>
  <c r="BF148" i="13"/>
  <c r="BF150" i="13"/>
  <c r="BF155" i="13"/>
  <c r="BF157" i="13"/>
  <c r="BF126" i="13"/>
  <c r="BF130" i="13"/>
  <c r="BF131" i="13"/>
  <c r="BF134" i="13"/>
  <c r="BF144" i="13"/>
  <c r="BF145" i="13"/>
  <c r="BF147" i="13"/>
  <c r="BF154" i="13"/>
  <c r="J89" i="12"/>
  <c r="F92" i="12"/>
  <c r="BF124" i="12"/>
  <c r="BF132" i="12"/>
  <c r="BF134" i="12"/>
  <c r="BF135" i="12"/>
  <c r="BF140" i="12"/>
  <c r="BF142" i="12"/>
  <c r="BF143" i="12"/>
  <c r="BF144" i="12"/>
  <c r="BF146" i="12"/>
  <c r="BF148" i="12"/>
  <c r="E85" i="12"/>
  <c r="J92" i="12"/>
  <c r="BF128" i="12"/>
  <c r="BF130" i="12"/>
  <c r="BF137" i="12"/>
  <c r="BF141" i="12"/>
  <c r="BF151" i="12"/>
  <c r="F94" i="11"/>
  <c r="E116" i="11"/>
  <c r="J122" i="11"/>
  <c r="J125" i="11"/>
  <c r="BF136" i="11"/>
  <c r="BF137" i="11"/>
  <c r="BF138" i="11"/>
  <c r="BF139" i="11"/>
  <c r="BF148" i="11"/>
  <c r="BF152" i="11"/>
  <c r="BF157" i="11"/>
  <c r="BF162" i="11"/>
  <c r="BF163" i="11"/>
  <c r="BF164" i="11"/>
  <c r="BF165" i="11"/>
  <c r="BF168" i="11"/>
  <c r="BF174" i="11"/>
  <c r="BF175" i="11"/>
  <c r="BF131" i="11"/>
  <c r="BF132" i="11"/>
  <c r="BF135" i="11"/>
  <c r="BF140" i="11"/>
  <c r="BF141" i="11"/>
  <c r="BF143" i="11"/>
  <c r="BF144" i="11"/>
  <c r="BF145" i="11"/>
  <c r="BF146" i="11"/>
  <c r="BF147" i="11"/>
  <c r="BF150" i="11"/>
  <c r="BF151" i="11"/>
  <c r="BF153" i="11"/>
  <c r="BF154" i="11"/>
  <c r="BF155" i="11"/>
  <c r="BF156" i="11"/>
  <c r="BF158" i="11"/>
  <c r="BF159" i="11"/>
  <c r="BF160" i="11"/>
  <c r="BF161" i="11"/>
  <c r="BF166" i="11"/>
  <c r="BF167" i="11"/>
  <c r="BF170" i="11"/>
  <c r="BF171" i="11"/>
  <c r="BF172" i="11"/>
  <c r="BK126" i="9"/>
  <c r="J126" i="9" s="1"/>
  <c r="J99" i="9" s="1"/>
  <c r="J91" i="10"/>
  <c r="F94" i="10"/>
  <c r="E111" i="10"/>
  <c r="BF126" i="10"/>
  <c r="BF127" i="10"/>
  <c r="BF128" i="10"/>
  <c r="BF130" i="10"/>
  <c r="BF133" i="10"/>
  <c r="BF134" i="10"/>
  <c r="BF135" i="10"/>
  <c r="BF136" i="10"/>
  <c r="BF137" i="10"/>
  <c r="BF138" i="10"/>
  <c r="BF139" i="10"/>
  <c r="BF140" i="10"/>
  <c r="BF141" i="10"/>
  <c r="BF144" i="10"/>
  <c r="BF146" i="10"/>
  <c r="BF147" i="10"/>
  <c r="BF148" i="10"/>
  <c r="BF149" i="10"/>
  <c r="BF151" i="10"/>
  <c r="BF152" i="10"/>
  <c r="BF154" i="10"/>
  <c r="J94" i="10"/>
  <c r="BF129" i="10"/>
  <c r="BF131" i="10"/>
  <c r="BF132" i="10"/>
  <c r="BF142" i="10"/>
  <c r="BF143" i="10"/>
  <c r="BF145" i="10"/>
  <c r="BF150" i="10"/>
  <c r="E85" i="9"/>
  <c r="J94" i="9"/>
  <c r="J119" i="9"/>
  <c r="BF129" i="9"/>
  <c r="BF130" i="9"/>
  <c r="BF131" i="9"/>
  <c r="BF132" i="9"/>
  <c r="BF135" i="9"/>
  <c r="BF138" i="9"/>
  <c r="BF139" i="9"/>
  <c r="BF141" i="9"/>
  <c r="BF145" i="9"/>
  <c r="BF148" i="9"/>
  <c r="BF151" i="9"/>
  <c r="BF152" i="9"/>
  <c r="BF153" i="9"/>
  <c r="BF154" i="9"/>
  <c r="BF156" i="9"/>
  <c r="BF157" i="9"/>
  <c r="BF160" i="9"/>
  <c r="BF162" i="9"/>
  <c r="BF164" i="9"/>
  <c r="BF167" i="9"/>
  <c r="BF168" i="9"/>
  <c r="BF169" i="9"/>
  <c r="BF171" i="9"/>
  <c r="BF172" i="9"/>
  <c r="BF175" i="9"/>
  <c r="BF177" i="9"/>
  <c r="BF178" i="9"/>
  <c r="BF179" i="9"/>
  <c r="BF183" i="9"/>
  <c r="BF185" i="9"/>
  <c r="BF186" i="9"/>
  <c r="BF188" i="9"/>
  <c r="BF189" i="9"/>
  <c r="BF192" i="9"/>
  <c r="BF196" i="9"/>
  <c r="BF198" i="9"/>
  <c r="BF199" i="9"/>
  <c r="BF205" i="9"/>
  <c r="BF208" i="9"/>
  <c r="BF209" i="9"/>
  <c r="BF211" i="9"/>
  <c r="BF212" i="9"/>
  <c r="BF220" i="9"/>
  <c r="BF221" i="9"/>
  <c r="BF224" i="9"/>
  <c r="BF225" i="9"/>
  <c r="BF227" i="9"/>
  <c r="BF230" i="9"/>
  <c r="BF231" i="9"/>
  <c r="BF233" i="9"/>
  <c r="BF235" i="9"/>
  <c r="BF238" i="9"/>
  <c r="BF239" i="9"/>
  <c r="BF240" i="9"/>
  <c r="BF241" i="9"/>
  <c r="BF242" i="9"/>
  <c r="BF243" i="9"/>
  <c r="BF244" i="9"/>
  <c r="BF247" i="9"/>
  <c r="BF248" i="9"/>
  <c r="BF251" i="9"/>
  <c r="BF253" i="9"/>
  <c r="BF254" i="9"/>
  <c r="BF257" i="9"/>
  <c r="BF258" i="9"/>
  <c r="BF261" i="9"/>
  <c r="BF265" i="9"/>
  <c r="BF266" i="9"/>
  <c r="BF267" i="9"/>
  <c r="BF270" i="9"/>
  <c r="BF271" i="9"/>
  <c r="BF274" i="9"/>
  <c r="BF275" i="9"/>
  <c r="BF276" i="9"/>
  <c r="BF277" i="9"/>
  <c r="BF278" i="9"/>
  <c r="BF279" i="9"/>
  <c r="BF281" i="9"/>
  <c r="BF282" i="9"/>
  <c r="BF283" i="9"/>
  <c r="BF285" i="9"/>
  <c r="BF286" i="9"/>
  <c r="BF287" i="9"/>
  <c r="BF289" i="9"/>
  <c r="BF290" i="9"/>
  <c r="BF293" i="9"/>
  <c r="BF294" i="9"/>
  <c r="BF296" i="9"/>
  <c r="BF297" i="9"/>
  <c r="BF299" i="9"/>
  <c r="BF300" i="9"/>
  <c r="BF301" i="9"/>
  <c r="BF302" i="9"/>
  <c r="BF306" i="9"/>
  <c r="BF311" i="9"/>
  <c r="BF312" i="9"/>
  <c r="F94" i="9"/>
  <c r="BF128" i="9"/>
  <c r="BF133" i="9"/>
  <c r="BF134" i="9"/>
  <c r="BF136" i="9"/>
  <c r="BF137" i="9"/>
  <c r="BF140" i="9"/>
  <c r="BF142" i="9"/>
  <c r="BF143" i="9"/>
  <c r="BF144" i="9"/>
  <c r="BF146" i="9"/>
  <c r="BF147" i="9"/>
  <c r="BF149" i="9"/>
  <c r="BF150" i="9"/>
  <c r="BF155" i="9"/>
  <c r="BF159" i="9"/>
  <c r="BF161" i="9"/>
  <c r="BF163" i="9"/>
  <c r="BF165" i="9"/>
  <c r="BF166" i="9"/>
  <c r="BF170" i="9"/>
  <c r="BF173" i="9"/>
  <c r="BF174" i="9"/>
  <c r="BF176" i="9"/>
  <c r="BF180" i="9"/>
  <c r="BF181" i="9"/>
  <c r="BF182" i="9"/>
  <c r="BF184" i="9"/>
  <c r="BF187" i="9"/>
  <c r="BF190" i="9"/>
  <c r="BF191" i="9"/>
  <c r="BF193" i="9"/>
  <c r="BF194" i="9"/>
  <c r="BF195" i="9"/>
  <c r="BF197" i="9"/>
  <c r="BF200" i="9"/>
  <c r="BF201" i="9"/>
  <c r="BF202" i="9"/>
  <c r="BF203" i="9"/>
  <c r="BF204" i="9"/>
  <c r="BF206" i="9"/>
  <c r="BF207" i="9"/>
  <c r="BF210" i="9"/>
  <c r="BF213" i="9"/>
  <c r="BF214" i="9"/>
  <c r="BF215" i="9"/>
  <c r="BF216" i="9"/>
  <c r="BF217" i="9"/>
  <c r="BF218" i="9"/>
  <c r="BF219" i="9"/>
  <c r="BF222" i="9"/>
  <c r="BF223" i="9"/>
  <c r="BF226" i="9"/>
  <c r="BF228" i="9"/>
  <c r="BF229" i="9"/>
  <c r="BF232" i="9"/>
  <c r="BF234" i="9"/>
  <c r="BF236" i="9"/>
  <c r="BF237" i="9"/>
  <c r="BF245" i="9"/>
  <c r="BF246" i="9"/>
  <c r="BF249" i="9"/>
  <c r="BF250" i="9"/>
  <c r="BF252" i="9"/>
  <c r="BF255" i="9"/>
  <c r="BF256" i="9"/>
  <c r="BF259" i="9"/>
  <c r="BF260" i="9"/>
  <c r="BF262" i="9"/>
  <c r="BF263" i="9"/>
  <c r="BF264" i="9"/>
  <c r="BF268" i="9"/>
  <c r="BF269" i="9"/>
  <c r="BF272" i="9"/>
  <c r="BF273" i="9"/>
  <c r="BF280" i="9"/>
  <c r="BF284" i="9"/>
  <c r="BF288" i="9"/>
  <c r="BF291" i="9"/>
  <c r="BF292" i="9"/>
  <c r="BF295" i="9"/>
  <c r="BF298" i="9"/>
  <c r="BF303" i="9"/>
  <c r="BF304" i="9"/>
  <c r="BF307" i="9"/>
  <c r="BF308" i="9"/>
  <c r="BF310" i="9"/>
  <c r="E85" i="8"/>
  <c r="J94" i="8"/>
  <c r="J122" i="8"/>
  <c r="BF133" i="8"/>
  <c r="BF134" i="8"/>
  <c r="BF145" i="8"/>
  <c r="BF146" i="8"/>
  <c r="BF154" i="8"/>
  <c r="BF155" i="8"/>
  <c r="BF157" i="8"/>
  <c r="BF158" i="8"/>
  <c r="BF167" i="8"/>
  <c r="BF169" i="8"/>
  <c r="BF173" i="8"/>
  <c r="BF175" i="8"/>
  <c r="BF176" i="8"/>
  <c r="BF177" i="8"/>
  <c r="BF180" i="8"/>
  <c r="BF182" i="8"/>
  <c r="BF183" i="8"/>
  <c r="BF184" i="8"/>
  <c r="BF186" i="8"/>
  <c r="BF192" i="8"/>
  <c r="F94" i="8"/>
  <c r="BF131" i="8"/>
  <c r="BF132" i="8"/>
  <c r="BF136" i="8"/>
  <c r="BF138" i="8"/>
  <c r="BF139" i="8"/>
  <c r="BF141" i="8"/>
  <c r="BF142" i="8"/>
  <c r="BF143" i="8"/>
  <c r="BF147" i="8"/>
  <c r="BF148" i="8"/>
  <c r="BF149" i="8"/>
  <c r="BF150" i="8"/>
  <c r="BF151" i="8"/>
  <c r="BF152" i="8"/>
  <c r="BF153" i="8"/>
  <c r="BF156" i="8"/>
  <c r="BF159" i="8"/>
  <c r="BF160" i="8"/>
  <c r="BF161" i="8"/>
  <c r="BF162" i="8"/>
  <c r="BF163" i="8"/>
  <c r="BF166" i="8"/>
  <c r="BF171" i="8"/>
  <c r="BF172" i="8"/>
  <c r="BF174" i="8"/>
  <c r="BF179" i="8"/>
  <c r="BF181" i="8"/>
  <c r="BF185" i="8"/>
  <c r="BF187" i="8"/>
  <c r="BF188" i="8"/>
  <c r="BF189" i="8"/>
  <c r="BF190" i="8"/>
  <c r="BF191" i="8"/>
  <c r="BF193" i="8"/>
  <c r="BF194" i="8"/>
  <c r="BF195" i="8"/>
  <c r="J91" i="7"/>
  <c r="J94" i="7"/>
  <c r="F133" i="7"/>
  <c r="BF158" i="7"/>
  <c r="BF160" i="7"/>
  <c r="BF161" i="7"/>
  <c r="BF167" i="7"/>
  <c r="BF176" i="7"/>
  <c r="BF209" i="7"/>
  <c r="BF214" i="7"/>
  <c r="BF215" i="7"/>
  <c r="BF217" i="7"/>
  <c r="BF218" i="7"/>
  <c r="BF220" i="7"/>
  <c r="BF222" i="7"/>
  <c r="BF224" i="7"/>
  <c r="BF230" i="7"/>
  <c r="BF237" i="7"/>
  <c r="BF242" i="7"/>
  <c r="BF243" i="7"/>
  <c r="BF244" i="7"/>
  <c r="BF248" i="7"/>
  <c r="BF251" i="7"/>
  <c r="BF260" i="7"/>
  <c r="BF262" i="7"/>
  <c r="BF264" i="7"/>
  <c r="BF275" i="7"/>
  <c r="BF276" i="7"/>
  <c r="BF277" i="7"/>
  <c r="BF278" i="7"/>
  <c r="BF279" i="7"/>
  <c r="BF283" i="7"/>
  <c r="BF289" i="7"/>
  <c r="BF299" i="7"/>
  <c r="BF300" i="7"/>
  <c r="E85" i="7"/>
  <c r="BF139" i="7"/>
  <c r="BF141" i="7"/>
  <c r="BF143" i="7"/>
  <c r="BF147" i="7"/>
  <c r="BF149" i="7"/>
  <c r="BF154" i="7"/>
  <c r="BF156" i="7"/>
  <c r="BF164" i="7"/>
  <c r="BF181" i="7"/>
  <c r="BF185" i="7"/>
  <c r="BF186" i="7"/>
  <c r="BF191" i="7"/>
  <c r="BF195" i="7"/>
  <c r="BF197" i="7"/>
  <c r="BF199" i="7"/>
  <c r="BF201" i="7"/>
  <c r="BF203" i="7"/>
  <c r="BF206" i="7"/>
  <c r="BF208" i="7"/>
  <c r="BF211" i="7"/>
  <c r="BF226" i="7"/>
  <c r="BF228" i="7"/>
  <c r="BF236" i="7"/>
  <c r="BF238" i="7"/>
  <c r="BF239" i="7"/>
  <c r="BF240" i="7"/>
  <c r="BF246" i="7"/>
  <c r="BF249" i="7"/>
  <c r="BF255" i="7"/>
  <c r="BF257" i="7"/>
  <c r="BF266" i="7"/>
  <c r="BF270" i="7"/>
  <c r="BF272" i="7"/>
  <c r="BF280" i="7"/>
  <c r="BF282" i="7"/>
  <c r="BF285" i="7"/>
  <c r="BF287" i="7"/>
  <c r="BF291" i="7"/>
  <c r="BF294" i="7"/>
  <c r="BF297" i="7"/>
  <c r="BF298" i="7"/>
  <c r="J91" i="6"/>
  <c r="F94" i="6"/>
  <c r="E116" i="6"/>
  <c r="BF131" i="6"/>
  <c r="BF137" i="6"/>
  <c r="BF138" i="6"/>
  <c r="BF143" i="6"/>
  <c r="BF144" i="6"/>
  <c r="BF145" i="6"/>
  <c r="BF146" i="6"/>
  <c r="BF147" i="6"/>
  <c r="BF148" i="6"/>
  <c r="BF152" i="6"/>
  <c r="BF153" i="6"/>
  <c r="BF156" i="6"/>
  <c r="BF157" i="6"/>
  <c r="BF158" i="6"/>
  <c r="BF159" i="6"/>
  <c r="BF160" i="6"/>
  <c r="BF163" i="6"/>
  <c r="BF165" i="6"/>
  <c r="BF175" i="6"/>
  <c r="J94" i="6"/>
  <c r="BF132" i="6"/>
  <c r="BF135" i="6"/>
  <c r="BF136" i="6"/>
  <c r="BF139" i="6"/>
  <c r="BF140" i="6"/>
  <c r="BF141" i="6"/>
  <c r="BF150" i="6"/>
  <c r="BF151" i="6"/>
  <c r="BF154" i="6"/>
  <c r="BF155" i="6"/>
  <c r="BF161" i="6"/>
  <c r="BF162" i="6"/>
  <c r="BF164" i="6"/>
  <c r="BF166" i="6"/>
  <c r="BF167" i="6"/>
  <c r="BF168" i="6"/>
  <c r="BF170" i="6"/>
  <c r="BF171" i="6"/>
  <c r="BF172" i="6"/>
  <c r="BF174" i="6"/>
  <c r="E85" i="5"/>
  <c r="J91" i="5"/>
  <c r="J94" i="5"/>
  <c r="BF128" i="5"/>
  <c r="BF129" i="5"/>
  <c r="BF136" i="5"/>
  <c r="BF139" i="5"/>
  <c r="BF143" i="5"/>
  <c r="BF144" i="5"/>
  <c r="BF149" i="5"/>
  <c r="BF150" i="5"/>
  <c r="BF151" i="5"/>
  <c r="BF152" i="5"/>
  <c r="BF154" i="5"/>
  <c r="F94" i="5"/>
  <c r="BF126" i="5"/>
  <c r="BF127" i="5"/>
  <c r="BF130" i="5"/>
  <c r="BF131" i="5"/>
  <c r="BF132" i="5"/>
  <c r="BF133" i="5"/>
  <c r="BF134" i="5"/>
  <c r="BF135" i="5"/>
  <c r="BF137" i="5"/>
  <c r="BF138" i="5"/>
  <c r="BF140" i="5"/>
  <c r="BF141" i="5"/>
  <c r="BF142" i="5"/>
  <c r="BF145" i="5"/>
  <c r="BF146" i="5"/>
  <c r="BF147" i="5"/>
  <c r="BF148" i="5"/>
  <c r="J91" i="4"/>
  <c r="F94" i="4"/>
  <c r="J122" i="4"/>
  <c r="BF128" i="4"/>
  <c r="BF130" i="4"/>
  <c r="BF131" i="4"/>
  <c r="BF133" i="4"/>
  <c r="BF134" i="4"/>
  <c r="BF135" i="4"/>
  <c r="BF136" i="4"/>
  <c r="BF137" i="4"/>
  <c r="BF138" i="4"/>
  <c r="BF139" i="4"/>
  <c r="BF140" i="4"/>
  <c r="BF141" i="4"/>
  <c r="BF144" i="4"/>
  <c r="BF145" i="4"/>
  <c r="BF146" i="4"/>
  <c r="BF147" i="4"/>
  <c r="BF148" i="4"/>
  <c r="BF149" i="4"/>
  <c r="BF150" i="4"/>
  <c r="BF151" i="4"/>
  <c r="BF153" i="4"/>
  <c r="BF156" i="4"/>
  <c r="BF157" i="4"/>
  <c r="BF159" i="4"/>
  <c r="BF167" i="4"/>
  <c r="BF168" i="4"/>
  <c r="BF169" i="4"/>
  <c r="BF175" i="4"/>
  <c r="BF177" i="4"/>
  <c r="BF182" i="4"/>
  <c r="BF183" i="4"/>
  <c r="BF185" i="4"/>
  <c r="BF188" i="4"/>
  <c r="BF189" i="4"/>
  <c r="BF190" i="4"/>
  <c r="BF197" i="4"/>
  <c r="BF199" i="4"/>
  <c r="BF200" i="4"/>
  <c r="BF203" i="4"/>
  <c r="BF207" i="4"/>
  <c r="BF209" i="4"/>
  <c r="BF210" i="4"/>
  <c r="BF211" i="4"/>
  <c r="BF212" i="4"/>
  <c r="BF214" i="4"/>
  <c r="BF215" i="4"/>
  <c r="BF216" i="4"/>
  <c r="BF217" i="4"/>
  <c r="BF218" i="4"/>
  <c r="BF227" i="4"/>
  <c r="BF231" i="4"/>
  <c r="BF232" i="4"/>
  <c r="BF240" i="4"/>
  <c r="BF245" i="4"/>
  <c r="BF246" i="4"/>
  <c r="BF247" i="4"/>
  <c r="BF251" i="4"/>
  <c r="BF252" i="4"/>
  <c r="BF258" i="4"/>
  <c r="BF262" i="4"/>
  <c r="BF264" i="4"/>
  <c r="BF265" i="4"/>
  <c r="BF266" i="4"/>
  <c r="BF267" i="4"/>
  <c r="BF268" i="4"/>
  <c r="BF269" i="4"/>
  <c r="BF270" i="4"/>
  <c r="BF271" i="4"/>
  <c r="BF272" i="4"/>
  <c r="BF274" i="4"/>
  <c r="BF275" i="4"/>
  <c r="BF276" i="4"/>
  <c r="BF278" i="4"/>
  <c r="BF282" i="4"/>
  <c r="BF288" i="4"/>
  <c r="BF289" i="4"/>
  <c r="BF295" i="4"/>
  <c r="BF296" i="4"/>
  <c r="BF297" i="4"/>
  <c r="BF301" i="4"/>
  <c r="BF302" i="4"/>
  <c r="E85" i="4"/>
  <c r="BF129" i="4"/>
  <c r="BF132" i="4"/>
  <c r="BF142" i="4"/>
  <c r="BF143" i="4"/>
  <c r="BF152" i="4"/>
  <c r="BF154" i="4"/>
  <c r="BF155" i="4"/>
  <c r="BF160" i="4"/>
  <c r="BF161" i="4"/>
  <c r="BF162" i="4"/>
  <c r="BF163" i="4"/>
  <c r="BF164" i="4"/>
  <c r="BF165" i="4"/>
  <c r="BF166" i="4"/>
  <c r="BF170" i="4"/>
  <c r="BF171" i="4"/>
  <c r="BF172" i="4"/>
  <c r="BF173" i="4"/>
  <c r="BF174" i="4"/>
  <c r="BF176" i="4"/>
  <c r="BF178" i="4"/>
  <c r="BF179" i="4"/>
  <c r="BF180" i="4"/>
  <c r="BF181" i="4"/>
  <c r="BF184" i="4"/>
  <c r="BF186" i="4"/>
  <c r="BF187" i="4"/>
  <c r="BF191" i="4"/>
  <c r="BF192" i="4"/>
  <c r="BF193" i="4"/>
  <c r="BF194" i="4"/>
  <c r="BF195" i="4"/>
  <c r="BF196" i="4"/>
  <c r="BF198" i="4"/>
  <c r="BF201" i="4"/>
  <c r="BF202" i="4"/>
  <c r="BF204" i="4"/>
  <c r="BF205" i="4"/>
  <c r="BF206" i="4"/>
  <c r="BF208" i="4"/>
  <c r="BF213" i="4"/>
  <c r="BF219" i="4"/>
  <c r="BF220" i="4"/>
  <c r="BF221" i="4"/>
  <c r="BF222" i="4"/>
  <c r="BF223" i="4"/>
  <c r="BF224" i="4"/>
  <c r="BF225" i="4"/>
  <c r="BF226" i="4"/>
  <c r="BF228" i="4"/>
  <c r="BF229" i="4"/>
  <c r="BF230" i="4"/>
  <c r="BF233" i="4"/>
  <c r="BF234" i="4"/>
  <c r="BF235" i="4"/>
  <c r="BF236" i="4"/>
  <c r="BF237" i="4"/>
  <c r="BF238" i="4"/>
  <c r="BF239" i="4"/>
  <c r="BF241" i="4"/>
  <c r="BF242" i="4"/>
  <c r="BF243" i="4"/>
  <c r="BF244" i="4"/>
  <c r="BF248" i="4"/>
  <c r="BF249" i="4"/>
  <c r="BF250" i="4"/>
  <c r="BF253" i="4"/>
  <c r="BF254" i="4"/>
  <c r="BF255" i="4"/>
  <c r="BF256" i="4"/>
  <c r="BF257" i="4"/>
  <c r="BF259" i="4"/>
  <c r="BF260" i="4"/>
  <c r="BF261" i="4"/>
  <c r="BF263" i="4"/>
  <c r="BF273" i="4"/>
  <c r="BF277" i="4"/>
  <c r="BF279" i="4"/>
  <c r="BF280" i="4"/>
  <c r="BF281" i="4"/>
  <c r="BF283" i="4"/>
  <c r="BF284" i="4"/>
  <c r="BF285" i="4"/>
  <c r="BF286" i="4"/>
  <c r="BF287" i="4"/>
  <c r="BF290" i="4"/>
  <c r="BF291" i="4"/>
  <c r="BF292" i="4"/>
  <c r="BF293" i="4"/>
  <c r="BF294" i="4"/>
  <c r="BF298" i="4"/>
  <c r="BF299" i="4"/>
  <c r="BF300" i="4"/>
  <c r="BF303" i="4"/>
  <c r="BF304" i="4"/>
  <c r="BF306" i="4"/>
  <c r="BF307" i="4"/>
  <c r="BF308" i="4"/>
  <c r="BF310" i="4"/>
  <c r="BF311" i="4"/>
  <c r="BF312" i="4"/>
  <c r="E85" i="3"/>
  <c r="F94" i="3"/>
  <c r="J122" i="3"/>
  <c r="BF131" i="3"/>
  <c r="BF132" i="3"/>
  <c r="BF136" i="3"/>
  <c r="BF142" i="3"/>
  <c r="BF143" i="3"/>
  <c r="BF145" i="3"/>
  <c r="BF146" i="3"/>
  <c r="BF147" i="3"/>
  <c r="BF148" i="3"/>
  <c r="BF150" i="3"/>
  <c r="BF151" i="3"/>
  <c r="BF154" i="3"/>
  <c r="BF155" i="3"/>
  <c r="BF156" i="3"/>
  <c r="BF158" i="3"/>
  <c r="BF160" i="3"/>
  <c r="BF162" i="3"/>
  <c r="BF166" i="3"/>
  <c r="BF171" i="3"/>
  <c r="BF172" i="3"/>
  <c r="BF173" i="3"/>
  <c r="BF174" i="3"/>
  <c r="BF175" i="3"/>
  <c r="BF177" i="3"/>
  <c r="BF179" i="3"/>
  <c r="BF184" i="3"/>
  <c r="BF186" i="3"/>
  <c r="BF188" i="3"/>
  <c r="BF189" i="3"/>
  <c r="BF192" i="3"/>
  <c r="BF193" i="3"/>
  <c r="BF194" i="3"/>
  <c r="BF195" i="3"/>
  <c r="J94" i="3"/>
  <c r="BF133" i="3"/>
  <c r="BF134" i="3"/>
  <c r="BF138" i="3"/>
  <c r="BF139" i="3"/>
  <c r="BF141" i="3"/>
  <c r="BF149" i="3"/>
  <c r="BF152" i="3"/>
  <c r="BF153" i="3"/>
  <c r="BF157" i="3"/>
  <c r="BF159" i="3"/>
  <c r="BF161" i="3"/>
  <c r="BF163" i="3"/>
  <c r="BF167" i="3"/>
  <c r="BF169" i="3"/>
  <c r="BF176" i="3"/>
  <c r="BF180" i="3"/>
  <c r="BF181" i="3"/>
  <c r="BF182" i="3"/>
  <c r="BF183" i="3"/>
  <c r="BF185" i="3"/>
  <c r="BF187" i="3"/>
  <c r="BF190" i="3"/>
  <c r="BF191" i="3"/>
  <c r="E85" i="2"/>
  <c r="J91" i="2"/>
  <c r="J94" i="2"/>
  <c r="BF156" i="2"/>
  <c r="BF161" i="2"/>
  <c r="BF176" i="2"/>
  <c r="BF181" i="2"/>
  <c r="BF185" i="2"/>
  <c r="BF195" i="2"/>
  <c r="BF197" i="2"/>
  <c r="BF199" i="2"/>
  <c r="BF206" i="2"/>
  <c r="BF208" i="2"/>
  <c r="BF222" i="2"/>
  <c r="BF224" i="2"/>
  <c r="BF226" i="2"/>
  <c r="BF238" i="2"/>
  <c r="BF243" i="2"/>
  <c r="BF248" i="2"/>
  <c r="BF251" i="2"/>
  <c r="BF255" i="2"/>
  <c r="BF257" i="2"/>
  <c r="BF262" i="2"/>
  <c r="BF264" i="2"/>
  <c r="BF266" i="2"/>
  <c r="BF270" i="2"/>
  <c r="BF272" i="2"/>
  <c r="BF275" i="2"/>
  <c r="BF285" i="2"/>
  <c r="BF287" i="2"/>
  <c r="BF289" i="2"/>
  <c r="BF297" i="2"/>
  <c r="F94" i="2"/>
  <c r="BF139" i="2"/>
  <c r="BF141" i="2"/>
  <c r="BF143" i="2"/>
  <c r="BF147" i="2"/>
  <c r="BF149" i="2"/>
  <c r="BF154" i="2"/>
  <c r="BF158" i="2"/>
  <c r="BF160" i="2"/>
  <c r="BF164" i="2"/>
  <c r="BF167" i="2"/>
  <c r="BF186" i="2"/>
  <c r="BF191" i="2"/>
  <c r="BF201" i="2"/>
  <c r="BF203" i="2"/>
  <c r="BF209" i="2"/>
  <c r="BF211" i="2"/>
  <c r="BF214" i="2"/>
  <c r="BF215" i="2"/>
  <c r="BF217" i="2"/>
  <c r="BF218" i="2"/>
  <c r="BF220" i="2"/>
  <c r="BF228" i="2"/>
  <c r="BF230" i="2"/>
  <c r="BF236" i="2"/>
  <c r="BF237" i="2"/>
  <c r="BF239" i="2"/>
  <c r="BF240" i="2"/>
  <c r="BF242" i="2"/>
  <c r="BF244" i="2"/>
  <c r="BF246" i="2"/>
  <c r="BF249" i="2"/>
  <c r="BF260" i="2"/>
  <c r="BF276" i="2"/>
  <c r="BF277" i="2"/>
  <c r="BF278" i="2"/>
  <c r="BF279" i="2"/>
  <c r="BF280" i="2"/>
  <c r="BF282" i="2"/>
  <c r="BF283" i="2"/>
  <c r="BF291" i="2"/>
  <c r="BF294" i="2"/>
  <c r="BF298" i="2"/>
  <c r="BF299" i="2"/>
  <c r="BF301" i="2"/>
  <c r="F37" i="2"/>
  <c r="BB96" i="1" s="1"/>
  <c r="F38" i="2"/>
  <c r="BC96" i="1"/>
  <c r="F35" i="3"/>
  <c r="AZ97" i="1" s="1"/>
  <c r="F38" i="3"/>
  <c r="BC97" i="1" s="1"/>
  <c r="F39" i="3"/>
  <c r="BD97" i="1" s="1"/>
  <c r="J35" i="4"/>
  <c r="AV98" i="1"/>
  <c r="F35" i="4"/>
  <c r="AZ98" i="1" s="1"/>
  <c r="F38" i="4"/>
  <c r="BC98" i="1" s="1"/>
  <c r="F39" i="5"/>
  <c r="BD99" i="1" s="1"/>
  <c r="J35" i="5"/>
  <c r="AV99" i="1" s="1"/>
  <c r="F38" i="5"/>
  <c r="BC99" i="1" s="1"/>
  <c r="F35" i="6"/>
  <c r="AZ100" i="1" s="1"/>
  <c r="F39" i="6"/>
  <c r="BD100" i="1" s="1"/>
  <c r="F37" i="6"/>
  <c r="BB100" i="1"/>
  <c r="F37" i="7"/>
  <c r="BB102" i="1" s="1"/>
  <c r="F39" i="7"/>
  <c r="BD102" i="1" s="1"/>
  <c r="F38" i="8"/>
  <c r="BC103" i="1" s="1"/>
  <c r="F35" i="8"/>
  <c r="AZ103" i="1" s="1"/>
  <c r="F39" i="8"/>
  <c r="BD103" i="1" s="1"/>
  <c r="F38" i="9"/>
  <c r="BC104" i="1" s="1"/>
  <c r="F37" i="9"/>
  <c r="BB104" i="1" s="1"/>
  <c r="F35" i="10"/>
  <c r="AZ105" i="1" s="1"/>
  <c r="F37" i="10"/>
  <c r="BB105" i="1" s="1"/>
  <c r="J35" i="11"/>
  <c r="AV106" i="1" s="1"/>
  <c r="F35" i="11"/>
  <c r="AZ106" i="1" s="1"/>
  <c r="F39" i="11"/>
  <c r="BD106" i="1" s="1"/>
  <c r="F37" i="12"/>
  <c r="BD107" i="1" s="1"/>
  <c r="J33" i="12"/>
  <c r="AV107" i="1" s="1"/>
  <c r="F36" i="12"/>
  <c r="BC107" i="1" s="1"/>
  <c r="F35" i="13"/>
  <c r="BB108" i="1" s="1"/>
  <c r="F33" i="13"/>
  <c r="AZ108" i="1" s="1"/>
  <c r="F36" i="13"/>
  <c r="BC108" i="1" s="1"/>
  <c r="J33" i="14"/>
  <c r="AV109" i="1" s="1"/>
  <c r="F37" i="14"/>
  <c r="BD109" i="1" s="1"/>
  <c r="F35" i="14"/>
  <c r="BB109" i="1" s="1"/>
  <c r="F33" i="15"/>
  <c r="AZ110" i="1" s="1"/>
  <c r="F36" i="15"/>
  <c r="BC110" i="1" s="1"/>
  <c r="F37" i="15"/>
  <c r="BD110" i="1" s="1"/>
  <c r="F35" i="16"/>
  <c r="BB111" i="1" s="1"/>
  <c r="F33" i="16"/>
  <c r="AZ111" i="1" s="1"/>
  <c r="F37" i="16"/>
  <c r="BD111" i="1" s="1"/>
  <c r="F35" i="17"/>
  <c r="BB112" i="1" s="1"/>
  <c r="J33" i="17"/>
  <c r="AV112" i="1" s="1"/>
  <c r="F37" i="17"/>
  <c r="BD112" i="1" s="1"/>
  <c r="F35" i="2"/>
  <c r="AZ96" i="1" s="1"/>
  <c r="AS94" i="1"/>
  <c r="J35" i="2"/>
  <c r="AV96" i="1"/>
  <c r="F39" i="2"/>
  <c r="BD96" i="1"/>
  <c r="F37" i="3"/>
  <c r="BB97" i="1"/>
  <c r="J35" i="3"/>
  <c r="AV97" i="1"/>
  <c r="F37" i="4"/>
  <c r="BB98" i="1"/>
  <c r="F39" i="4"/>
  <c r="BD98" i="1"/>
  <c r="F35" i="5"/>
  <c r="AZ99" i="1" s="1"/>
  <c r="F37" i="5"/>
  <c r="BB99" i="1"/>
  <c r="J35" i="6"/>
  <c r="AV100" i="1"/>
  <c r="F38" i="6"/>
  <c r="BC100" i="1"/>
  <c r="J35" i="7"/>
  <c r="AV102" i="1"/>
  <c r="F35" i="7"/>
  <c r="AZ102" i="1"/>
  <c r="F38" i="7"/>
  <c r="BC102" i="1"/>
  <c r="F37" i="8"/>
  <c r="BB103" i="1" s="1"/>
  <c r="J35" i="8"/>
  <c r="AV103" i="1" s="1"/>
  <c r="J35" i="9"/>
  <c r="AV104" i="1" s="1"/>
  <c r="F35" i="9"/>
  <c r="AZ104" i="1"/>
  <c r="F39" i="9"/>
  <c r="BD104" i="1"/>
  <c r="F38" i="10"/>
  <c r="BC105" i="1"/>
  <c r="J35" i="10"/>
  <c r="AV105" i="1" s="1"/>
  <c r="F39" i="10"/>
  <c r="BD105" i="1"/>
  <c r="F37" i="11"/>
  <c r="BB106" i="1"/>
  <c r="F38" i="11"/>
  <c r="BC106" i="1"/>
  <c r="F33" i="12"/>
  <c r="AZ107" i="1" s="1"/>
  <c r="F35" i="12"/>
  <c r="BB107" i="1"/>
  <c r="J33" i="13"/>
  <c r="AV108" i="1"/>
  <c r="F37" i="13"/>
  <c r="BD108" i="1"/>
  <c r="F33" i="14"/>
  <c r="AZ109" i="1" s="1"/>
  <c r="F36" i="14"/>
  <c r="BC109" i="1"/>
  <c r="J33" i="15"/>
  <c r="AV110" i="1"/>
  <c r="F35" i="15"/>
  <c r="BB110" i="1"/>
  <c r="J33" i="16"/>
  <c r="AV111" i="1" s="1"/>
  <c r="F36" i="16"/>
  <c r="BC111" i="1"/>
  <c r="F33" i="17"/>
  <c r="AZ112" i="1"/>
  <c r="F36" i="17"/>
  <c r="BC112" i="1"/>
  <c r="P121" i="17" l="1"/>
  <c r="P120" i="17"/>
  <c r="AU112" i="1"/>
  <c r="T149" i="16"/>
  <c r="T129" i="16"/>
  <c r="T128" i="16"/>
  <c r="R157" i="14"/>
  <c r="T124" i="13"/>
  <c r="T123" i="13" s="1"/>
  <c r="T133" i="11"/>
  <c r="R126" i="9"/>
  <c r="R125" i="9"/>
  <c r="T164" i="8"/>
  <c r="T129" i="8"/>
  <c r="T128" i="8" s="1"/>
  <c r="R137" i="7"/>
  <c r="R126" i="4"/>
  <c r="R125" i="4"/>
  <c r="T164" i="3"/>
  <c r="T128" i="3"/>
  <c r="T212" i="2"/>
  <c r="T136" i="2" s="1"/>
  <c r="P137" i="2"/>
  <c r="BK121" i="17"/>
  <c r="BK120" i="17"/>
  <c r="J120" i="17" s="1"/>
  <c r="J96" i="17" s="1"/>
  <c r="R149" i="16"/>
  <c r="R129" i="16"/>
  <c r="R128" i="16"/>
  <c r="R127" i="15"/>
  <c r="R125" i="15" s="1"/>
  <c r="P157" i="14"/>
  <c r="P125" i="14" s="1"/>
  <c r="AU109" i="1" s="1"/>
  <c r="P126" i="14"/>
  <c r="R124" i="13"/>
  <c r="R123" i="13"/>
  <c r="T122" i="12"/>
  <c r="T121" i="12" s="1"/>
  <c r="P133" i="11"/>
  <c r="P128" i="11" s="1"/>
  <c r="AU106" i="1" s="1"/>
  <c r="R129" i="8"/>
  <c r="T212" i="7"/>
  <c r="T133" i="6"/>
  <c r="T128" i="6" s="1"/>
  <c r="T126" i="4"/>
  <c r="T125" i="4" s="1"/>
  <c r="R164" i="3"/>
  <c r="R212" i="2"/>
  <c r="T137" i="2"/>
  <c r="T121" i="17"/>
  <c r="T120" i="17" s="1"/>
  <c r="P129" i="16"/>
  <c r="P128" i="16" s="1"/>
  <c r="AU111" i="1" s="1"/>
  <c r="T127" i="15"/>
  <c r="T125" i="15" s="1"/>
  <c r="R122" i="12"/>
  <c r="R121" i="12" s="1"/>
  <c r="P126" i="9"/>
  <c r="P125" i="9"/>
  <c r="AU104" i="1" s="1"/>
  <c r="R212" i="7"/>
  <c r="P137" i="7"/>
  <c r="R133" i="6"/>
  <c r="R128" i="6"/>
  <c r="P164" i="3"/>
  <c r="P129" i="3"/>
  <c r="P128" i="3"/>
  <c r="AU97" i="1" s="1"/>
  <c r="P212" i="2"/>
  <c r="R137" i="2"/>
  <c r="R136" i="2" s="1"/>
  <c r="R121" i="17"/>
  <c r="R120" i="17" s="1"/>
  <c r="P149" i="16"/>
  <c r="P127" i="15"/>
  <c r="P125" i="15" s="1"/>
  <c r="AU110" i="1" s="1"/>
  <c r="T157" i="14"/>
  <c r="T125" i="14" s="1"/>
  <c r="R126" i="14"/>
  <c r="R125" i="14"/>
  <c r="P124" i="13"/>
  <c r="P123" i="13"/>
  <c r="AU108" i="1" s="1"/>
  <c r="P122" i="12"/>
  <c r="P121" i="12"/>
  <c r="AU107" i="1" s="1"/>
  <c r="R133" i="11"/>
  <c r="R128" i="11" s="1"/>
  <c r="T128" i="11"/>
  <c r="T126" i="9"/>
  <c r="T125" i="9"/>
  <c r="R164" i="8"/>
  <c r="P129" i="8"/>
  <c r="P128" i="8" s="1"/>
  <c r="AU103" i="1" s="1"/>
  <c r="P212" i="7"/>
  <c r="T137" i="7"/>
  <c r="T136" i="7" s="1"/>
  <c r="P133" i="6"/>
  <c r="P128" i="6" s="1"/>
  <c r="AU100" i="1" s="1"/>
  <c r="P126" i="4"/>
  <c r="P125" i="4" s="1"/>
  <c r="AU98" i="1" s="1"/>
  <c r="R129" i="3"/>
  <c r="R128" i="3" s="1"/>
  <c r="BK212" i="2"/>
  <c r="J212" i="2" s="1"/>
  <c r="J106" i="2" s="1"/>
  <c r="BK295" i="2"/>
  <c r="J295" i="2" s="1"/>
  <c r="J113" i="2" s="1"/>
  <c r="BK124" i="5"/>
  <c r="J124" i="5" s="1"/>
  <c r="J99" i="5" s="1"/>
  <c r="BK129" i="6"/>
  <c r="J129" i="6"/>
  <c r="J99" i="6" s="1"/>
  <c r="BK133" i="6"/>
  <c r="J133" i="6"/>
  <c r="J101" i="6" s="1"/>
  <c r="BK164" i="8"/>
  <c r="J164" i="8"/>
  <c r="J103" i="8" s="1"/>
  <c r="BK124" i="10"/>
  <c r="J124" i="10" s="1"/>
  <c r="J99" i="10" s="1"/>
  <c r="BK129" i="11"/>
  <c r="BK127" i="15"/>
  <c r="J127" i="15" s="1"/>
  <c r="J98" i="15" s="1"/>
  <c r="BK152" i="15"/>
  <c r="J152" i="15"/>
  <c r="J103" i="15" s="1"/>
  <c r="BK129" i="16"/>
  <c r="J129" i="16"/>
  <c r="J97" i="16" s="1"/>
  <c r="BK149" i="16"/>
  <c r="J149" i="16"/>
  <c r="J102" i="16" s="1"/>
  <c r="BK166" i="16"/>
  <c r="J166" i="16" s="1"/>
  <c r="J106" i="16" s="1"/>
  <c r="J122" i="17"/>
  <c r="J98" i="17" s="1"/>
  <c r="BK137" i="2"/>
  <c r="J137" i="2"/>
  <c r="J99" i="2" s="1"/>
  <c r="BK129" i="3"/>
  <c r="J129" i="3" s="1"/>
  <c r="J99" i="3" s="1"/>
  <c r="BK164" i="3"/>
  <c r="J164" i="3" s="1"/>
  <c r="J103" i="3" s="1"/>
  <c r="BK126" i="4"/>
  <c r="J126" i="4" s="1"/>
  <c r="J99" i="4" s="1"/>
  <c r="BK137" i="7"/>
  <c r="J137" i="7" s="1"/>
  <c r="J99" i="7" s="1"/>
  <c r="BK212" i="7"/>
  <c r="J212" i="7" s="1"/>
  <c r="J106" i="7" s="1"/>
  <c r="BK295" i="7"/>
  <c r="J295" i="7"/>
  <c r="J113" i="7" s="1"/>
  <c r="BK129" i="8"/>
  <c r="J129" i="8" s="1"/>
  <c r="J99" i="8" s="1"/>
  <c r="BK133" i="11"/>
  <c r="J133" i="11"/>
  <c r="J101" i="11" s="1"/>
  <c r="BK122" i="12"/>
  <c r="BK121" i="12" s="1"/>
  <c r="J121" i="12" s="1"/>
  <c r="J96" i="12" s="1"/>
  <c r="BK124" i="13"/>
  <c r="J124" i="13" s="1"/>
  <c r="J97" i="13" s="1"/>
  <c r="BK126" i="14"/>
  <c r="J126" i="14"/>
  <c r="J97" i="14" s="1"/>
  <c r="BK157" i="14"/>
  <c r="J157" i="14"/>
  <c r="J103" i="14" s="1"/>
  <c r="BK125" i="9"/>
  <c r="J125" i="9"/>
  <c r="J32" i="9" s="1"/>
  <c r="AG104" i="1" s="1"/>
  <c r="J36" i="2"/>
  <c r="AW96" i="1"/>
  <c r="AT96" i="1" s="1"/>
  <c r="F36" i="3"/>
  <c r="BA97" i="1"/>
  <c r="F36" i="4"/>
  <c r="BA98" i="1" s="1"/>
  <c r="J36" i="5"/>
  <c r="AW99" i="1" s="1"/>
  <c r="AT99" i="1" s="1"/>
  <c r="BD95" i="1"/>
  <c r="BB95" i="1"/>
  <c r="J36" i="6"/>
  <c r="AW100" i="1" s="1"/>
  <c r="AT100" i="1" s="1"/>
  <c r="BC95" i="1"/>
  <c r="AY95" i="1" s="1"/>
  <c r="J36" i="7"/>
  <c r="AW102" i="1" s="1"/>
  <c r="AT102" i="1" s="1"/>
  <c r="F36" i="8"/>
  <c r="BA103" i="1" s="1"/>
  <c r="J36" i="9"/>
  <c r="AW104" i="1"/>
  <c r="AT104" i="1" s="1"/>
  <c r="F36" i="10"/>
  <c r="BA105" i="1" s="1"/>
  <c r="J36" i="11"/>
  <c r="AW106" i="1"/>
  <c r="AT106" i="1"/>
  <c r="BD101" i="1"/>
  <c r="J34" i="12"/>
  <c r="AW107" i="1" s="1"/>
  <c r="AT107" i="1" s="1"/>
  <c r="F36" i="2"/>
  <c r="BA96" i="1" s="1"/>
  <c r="J36" i="3"/>
  <c r="AW97" i="1"/>
  <c r="AT97" i="1" s="1"/>
  <c r="J36" i="4"/>
  <c r="AW98" i="1" s="1"/>
  <c r="AT98" i="1" s="1"/>
  <c r="F36" i="5"/>
  <c r="BA99" i="1" s="1"/>
  <c r="F36" i="6"/>
  <c r="BA100" i="1" s="1"/>
  <c r="AZ95" i="1"/>
  <c r="F36" i="7"/>
  <c r="BA102" i="1" s="1"/>
  <c r="J36" i="8"/>
  <c r="AW103" i="1" s="1"/>
  <c r="AT103" i="1" s="1"/>
  <c r="F36" i="9"/>
  <c r="BA104" i="1" s="1"/>
  <c r="J36" i="10"/>
  <c r="AW105" i="1"/>
  <c r="AT105" i="1"/>
  <c r="BC101" i="1"/>
  <c r="AY101" i="1"/>
  <c r="BB101" i="1"/>
  <c r="AX101" i="1" s="1"/>
  <c r="F36" i="11"/>
  <c r="BA106" i="1" s="1"/>
  <c r="AZ101" i="1"/>
  <c r="AV101" i="1" s="1"/>
  <c r="F34" i="12"/>
  <c r="BA107" i="1"/>
  <c r="J34" i="13"/>
  <c r="AW108" i="1" s="1"/>
  <c r="AT108" i="1" s="1"/>
  <c r="F34" i="13"/>
  <c r="BA108" i="1"/>
  <c r="J34" i="14"/>
  <c r="AW109" i="1" s="1"/>
  <c r="AT109" i="1" s="1"/>
  <c r="F34" i="14"/>
  <c r="BA109" i="1" s="1"/>
  <c r="F34" i="15"/>
  <c r="BA110" i="1" s="1"/>
  <c r="J34" i="15"/>
  <c r="AW110" i="1"/>
  <c r="AT110" i="1" s="1"/>
  <c r="F34" i="16"/>
  <c r="BA111" i="1" s="1"/>
  <c r="J34" i="16"/>
  <c r="AW111" i="1"/>
  <c r="AT111" i="1" s="1"/>
  <c r="F34" i="17"/>
  <c r="BA112" i="1" s="1"/>
  <c r="J34" i="17"/>
  <c r="AW112" i="1"/>
  <c r="AT112" i="1" s="1"/>
  <c r="R128" i="8" l="1"/>
  <c r="R136" i="7"/>
  <c r="BK128" i="11"/>
  <c r="J128" i="11"/>
  <c r="P136" i="7"/>
  <c r="AU102" i="1"/>
  <c r="P136" i="2"/>
  <c r="AU96" i="1"/>
  <c r="BK136" i="2"/>
  <c r="J136" i="2"/>
  <c r="J98" i="2"/>
  <c r="J122" i="12"/>
  <c r="J97" i="12"/>
  <c r="BK123" i="5"/>
  <c r="J123" i="5" s="1"/>
  <c r="J98" i="5" s="1"/>
  <c r="BK128" i="6"/>
  <c r="J128" i="6"/>
  <c r="BK123" i="10"/>
  <c r="J123" i="10"/>
  <c r="J98" i="10"/>
  <c r="J129" i="11"/>
  <c r="J99" i="11" s="1"/>
  <c r="BK123" i="13"/>
  <c r="J123" i="13" s="1"/>
  <c r="J96" i="13" s="1"/>
  <c r="BK125" i="15"/>
  <c r="J125" i="15" s="1"/>
  <c r="J96" i="15" s="1"/>
  <c r="BK128" i="16"/>
  <c r="J128" i="16" s="1"/>
  <c r="J96" i="16" s="1"/>
  <c r="J121" i="17"/>
  <c r="J97" i="17"/>
  <c r="BK128" i="3"/>
  <c r="J128" i="3" s="1"/>
  <c r="J98" i="3" s="1"/>
  <c r="BK125" i="4"/>
  <c r="J125" i="4" s="1"/>
  <c r="J98" i="4" s="1"/>
  <c r="BK136" i="7"/>
  <c r="J136" i="7" s="1"/>
  <c r="J98" i="7" s="1"/>
  <c r="BK128" i="8"/>
  <c r="J128" i="8"/>
  <c r="J98" i="8" s="1"/>
  <c r="BK125" i="14"/>
  <c r="J125" i="14"/>
  <c r="J96" i="14" s="1"/>
  <c r="AN104" i="1"/>
  <c r="J98" i="9"/>
  <c r="J41" i="9"/>
  <c r="J32" i="11"/>
  <c r="AG106" i="1"/>
  <c r="AU101" i="1"/>
  <c r="AU95" i="1"/>
  <c r="AU94" i="1" s="1"/>
  <c r="J32" i="6"/>
  <c r="AG100" i="1"/>
  <c r="J30" i="12"/>
  <c r="AG107" i="1"/>
  <c r="J30" i="17"/>
  <c r="AG112" i="1" s="1"/>
  <c r="AV95" i="1"/>
  <c r="BA95" i="1"/>
  <c r="AW95" i="1"/>
  <c r="AX95" i="1"/>
  <c r="BA101" i="1"/>
  <c r="AW101" i="1" s="1"/>
  <c r="AT101" i="1" s="1"/>
  <c r="BC94" i="1"/>
  <c r="W32" i="1" s="1"/>
  <c r="BD94" i="1"/>
  <c r="W33" i="1"/>
  <c r="AZ94" i="1"/>
  <c r="W29" i="1" s="1"/>
  <c r="BB94" i="1"/>
  <c r="W31" i="1" s="1"/>
  <c r="J39" i="17" l="1"/>
  <c r="J41" i="11"/>
  <c r="J39" i="12"/>
  <c r="J41" i="6"/>
  <c r="J98" i="6"/>
  <c r="J98" i="11"/>
  <c r="AN100" i="1"/>
  <c r="AN106" i="1"/>
  <c r="AN107" i="1"/>
  <c r="AN112" i="1"/>
  <c r="J32" i="5"/>
  <c r="AG99" i="1"/>
  <c r="J32" i="2"/>
  <c r="AG96" i="1"/>
  <c r="J32" i="3"/>
  <c r="AG97" i="1"/>
  <c r="J32" i="4"/>
  <c r="AG98" i="1"/>
  <c r="J32" i="8"/>
  <c r="AG103" i="1"/>
  <c r="J32" i="7"/>
  <c r="AG102" i="1"/>
  <c r="J30" i="14"/>
  <c r="AG109" i="1"/>
  <c r="J32" i="10"/>
  <c r="AG105" i="1"/>
  <c r="J30" i="16"/>
  <c r="AG111" i="1"/>
  <c r="J30" i="15"/>
  <c r="AG110" i="1" s="1"/>
  <c r="J30" i="13"/>
  <c r="AG108" i="1"/>
  <c r="AT95" i="1"/>
  <c r="AV94" i="1"/>
  <c r="AK29" i="1" s="1"/>
  <c r="AX94" i="1"/>
  <c r="BA94" i="1"/>
  <c r="AW94" i="1" s="1"/>
  <c r="AK30" i="1" s="1"/>
  <c r="AY94" i="1"/>
  <c r="J41" i="2" l="1"/>
  <c r="J41" i="10"/>
  <c r="J41" i="8"/>
  <c r="J39" i="15"/>
  <c r="J41" i="3"/>
  <c r="J41" i="7"/>
  <c r="J39" i="16"/>
  <c r="J39" i="13"/>
  <c r="J41" i="5"/>
  <c r="J39" i="14"/>
  <c r="J41" i="4"/>
  <c r="AN96" i="1"/>
  <c r="AN99" i="1"/>
  <c r="AN102" i="1"/>
  <c r="AN97" i="1"/>
  <c r="AN98" i="1"/>
  <c r="AN103" i="1"/>
  <c r="AN105" i="1"/>
  <c r="AN108" i="1"/>
  <c r="AN109" i="1"/>
  <c r="AN110" i="1"/>
  <c r="AN111" i="1"/>
  <c r="AG95" i="1"/>
  <c r="AG101" i="1"/>
  <c r="AT94" i="1"/>
  <c r="W30" i="1"/>
  <c r="AN101" i="1" l="1"/>
  <c r="AN95" i="1"/>
  <c r="AG94" i="1"/>
  <c r="AK26" i="1" s="1"/>
  <c r="AN94" i="1" l="1"/>
  <c r="AK35" i="1"/>
</calcChain>
</file>

<file path=xl/sharedStrings.xml><?xml version="1.0" encoding="utf-8"?>
<sst xmlns="http://schemas.openxmlformats.org/spreadsheetml/2006/main" count="18088" uniqueCount="2549">
  <si>
    <t>Export Komplet</t>
  </si>
  <si>
    <t/>
  </si>
  <si>
    <t>2.0</t>
  </si>
  <si>
    <t>False</t>
  </si>
  <si>
    <t>{b9e46daa-7a42-4fce-b91e-fa6b69021efd}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</si>
  <si>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</si>
  <si>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</si>
  <si>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</si>
  <si>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</si>
  <si>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</si>
  <si>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</si>
  <si>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</si>
  <si>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</si>
  <si>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2812232MEL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</si>
  <si>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</si>
  <si>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</si>
  <si>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HALY NA CHOV BROJLEROVÝCH KURČIAT</t>
  </si>
  <si>
    <t>JKSO:</t>
  </si>
  <si>
    <t>KS:</t>
  </si>
  <si>
    <t>Miesto:</t>
  </si>
  <si>
    <t>Jacovce- Hôrka, parc. č. 1627/6</t>
  </si>
  <si>
    <t>Dátum:</t>
  </si>
  <si>
    <t>28. 12. 2023</t>
  </si>
  <si>
    <t>Objednávateľ:</t>
  </si>
  <si>
    <t>IČO:</t>
  </si>
  <si>
    <t>PPD Prašice so sídlom Jacovce</t>
  </si>
  <si>
    <t>IČ DPH:</t>
  </si>
  <si>
    <t>Zhotoviteľ:</t>
  </si>
  <si>
    <t>Vyplň údaj</t>
  </si>
  <si>
    <t>Projektant:</t>
  </si>
  <si>
    <t>Ing. Pavol Meluš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</si>
  <si>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</si>
  <si>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</si>
  <si>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</si>
  <si>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</si>
  <si>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</si>
  <si>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</si>
  <si>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</si>
  <si>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</si>
  <si>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</si>
  <si>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</si>
  <si>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</si>
  <si>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</si>
  <si>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</si>
  <si>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</si>
  <si>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</si>
  <si>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</si>
  <si>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</si>
  <si>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</si>
  <si>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</si>
  <si>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</si>
  <si>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</si>
  <si>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</si>
  <si>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</si>
  <si>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</si>
  <si>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</si>
  <si>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</si>
  <si>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</si>
  <si>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</si>
  <si>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</si>
  <si>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</si>
  <si>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</si>
  <si>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</si>
  <si>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</si>
  <si>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</si>
  <si>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</si>
  <si>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</si>
  <si>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</si>
  <si>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</si>
  <si>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</si>
  <si>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</si>
  <si>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</si>
  <si>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</si>
  <si>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</si>
  <si>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</si>
  <si>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</si>
  <si>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</si>
  <si>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</si>
  <si>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</si>
  <si>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1</t>
  </si>
  <si>
    <t>Hala č. 1</t>
  </si>
  <si>
    <t>STA</t>
  </si>
  <si>
    <t>1</t>
  </si>
  <si>
    <t>{32aa2255-bd21-4854-b07a-cbb4eaeefc8c}</t>
  </si>
  <si>
    <t>/</t>
  </si>
  <si>
    <t>1.1</t>
  </si>
  <si>
    <t>Stavebná časť</t>
  </si>
  <si>
    <t>Časť</t>
  </si>
  <si>
    <t>2</t>
  </si>
  <si>
    <t>{bfc37af5-746f-4b37-9d72-c7b8e08eeb98}</t>
  </si>
  <si>
    <t>1.2</t>
  </si>
  <si>
    <t>Zdravotechnika</t>
  </si>
  <si>
    <t>{0baa64eb-a643-4f4c-b4cd-80690ee21ea0}</t>
  </si>
  <si>
    <t>1.3</t>
  </si>
  <si>
    <t>Elektroinštalácia</t>
  </si>
  <si>
    <t>{1cd99cb7-0d89-4e14-8984-ee158145d78a}</t>
  </si>
  <si>
    <t>1.4</t>
  </si>
  <si>
    <t>Fotovoltaická elektráreň</t>
  </si>
  <si>
    <t>{696f4e6a-8a0b-426e-a45b-d306da7c5b7e}</t>
  </si>
  <si>
    <t>1.5</t>
  </si>
  <si>
    <t>Technológia</t>
  </si>
  <si>
    <t>{a0c24a36-b7c1-4eed-927f-0dd4d5fd0735}</t>
  </si>
  <si>
    <t>SO 2</t>
  </si>
  <si>
    <t>Hala č. 2</t>
  </si>
  <si>
    <t>{806c3989-e75d-493d-84d8-f349746eb3c2}</t>
  </si>
  <si>
    <t>2.1</t>
  </si>
  <si>
    <t>{b25d79d2-4726-40db-a87e-42a7ea502f71}</t>
  </si>
  <si>
    <t>2.2</t>
  </si>
  <si>
    <t>{1a91a154-7537-4695-9226-3a87696f60fb}</t>
  </si>
  <si>
    <t>2.3</t>
  </si>
  <si>
    <t>{ec67a1d7-566a-41af-b7d4-a0b134b5f17e}</t>
  </si>
  <si>
    <t>2.4</t>
  </si>
  <si>
    <t>{59c8d38b-3964-4746-806b-b4cdeb987408}</t>
  </si>
  <si>
    <t>2.5</t>
  </si>
  <si>
    <t>{0da4ad30-6f78-439d-84c9-7d0643f6d324}</t>
  </si>
  <si>
    <t>SO 3</t>
  </si>
  <si>
    <t>Žumpa 20 m3</t>
  </si>
  <si>
    <t>{a1ad9268-c6eb-46df-b322-82d241834ab6}</t>
  </si>
  <si>
    <t>SO 4</t>
  </si>
  <si>
    <t>Rozšírenie spevnených plôch</t>
  </si>
  <si>
    <t>{cd2b5ef9-aaa5-403a-864d-f43ed10d40b0}</t>
  </si>
  <si>
    <t>SO 5</t>
  </si>
  <si>
    <t>Protipožiarna nádrž</t>
  </si>
  <si>
    <t>{28529f74-81f7-4f3a-b070-009e09e598a1}</t>
  </si>
  <si>
    <t>SO 06 1</t>
  </si>
  <si>
    <t>STL distrbučný plynovod</t>
  </si>
  <si>
    <t>{e0915261-327e-4457-8f60-018e183bf622}</t>
  </si>
  <si>
    <t>SO 06 2</t>
  </si>
  <si>
    <t>NTL rozvod plynu</t>
  </si>
  <si>
    <t>{1013380a-7b2d-470a-8be4-7946fa8d5114}</t>
  </si>
  <si>
    <t>SO 07</t>
  </si>
  <si>
    <t>Elektrická prípojka</t>
  </si>
  <si>
    <t>{4f7ceed9-b938-464c-bd37-823b1f6516ab}</t>
  </si>
  <si>
    <t>KRYCÍ LIST ROZPOČTU</t>
  </si>
  <si>
    <t>Objekt:</t>
  </si>
  <si>
    <t>SO 1 - Hala č. 1</t>
  </si>
  <si>
    <t>Časť:</t>
  </si>
  <si>
    <t>1.1 -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</si>
  <si>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</si>
  <si>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</si>
  <si>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</si>
  <si>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</si>
  <si>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</si>
  <si>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</si>
  <si>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</si>
  <si>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</si>
  <si>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</si>
  <si>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</si>
  <si>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</si>
  <si>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</si>
  <si>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</si>
  <si>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</si>
  <si>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</si>
  <si>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</si>
  <si>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</si>
  <si>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</si>
  <si>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</si>
  <si>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</si>
  <si>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</si>
  <si>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</si>
  <si>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</si>
  <si>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</si>
  <si>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</si>
  <si>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</si>
  <si>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</si>
  <si>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</si>
  <si>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</si>
  <si>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</si>
  <si>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</si>
  <si>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</si>
  <si>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</si>
  <si>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</si>
  <si>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</si>
  <si>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</si>
  <si>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</si>
  <si>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</si>
  <si>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</si>
  <si>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m3- hrubé terénne úpravy</t>
  </si>
  <si>
    <t>m3</t>
  </si>
  <si>
    <t>4</t>
  </si>
  <si>
    <t>836599700</t>
  </si>
  <si>
    <t>VV</t>
  </si>
  <si>
    <t>94,5*18,0*0,28</t>
  </si>
  <si>
    <t>122201109.S</t>
  </si>
  <si>
    <t>Odkopávky a prekopávky nezapažené. Príplatok k cenám za lepivosť horniny 3</t>
  </si>
  <si>
    <t>771843259</t>
  </si>
  <si>
    <t>476,280*0,3</t>
  </si>
  <si>
    <t>3</t>
  </si>
  <si>
    <t>132201101.S</t>
  </si>
  <si>
    <t>Výkop ryhy do šírky 600 mm v horn.3 do 100 m3, s naložením na dopravný prostriedok</t>
  </si>
  <si>
    <t>382201168</t>
  </si>
  <si>
    <t>3,5*0,4*0,85*42</t>
  </si>
  <si>
    <t>5,2*0,4*0,85*4</t>
  </si>
  <si>
    <t>Súčet</t>
  </si>
  <si>
    <t>132201109.S</t>
  </si>
  <si>
    <t>Príplatok k cene za lepivosť pri hĺbení rýh šírky do 600 mm zapažených i nezapažených s urovnaním dna v hornine 3</t>
  </si>
  <si>
    <t>-896271142</t>
  </si>
  <si>
    <t>57,052*0,3</t>
  </si>
  <si>
    <t>5</t>
  </si>
  <si>
    <t>133201201.S1</t>
  </si>
  <si>
    <t>Výkop pätky nezapaženej, hornina 3 do 100 m3, s naložením na dopravný prostriedok</t>
  </si>
  <si>
    <t>949022732</t>
  </si>
  <si>
    <t>1,0*1,2*1,15*44</t>
  </si>
  <si>
    <t>0,8*0,8*1,15*4</t>
  </si>
  <si>
    <t>6,0*3,0*0,4</t>
  </si>
  <si>
    <t>6</t>
  </si>
  <si>
    <t>133201209.S</t>
  </si>
  <si>
    <t>Príplatok k cenám za lepivosť horniny tr.3</t>
  </si>
  <si>
    <t>-994705796</t>
  </si>
  <si>
    <t>70,864*0,3</t>
  </si>
  <si>
    <t>7</t>
  </si>
  <si>
    <t>162501122.S</t>
  </si>
  <si>
    <t>Vodorovné premiestnenie výkopku po spevnenej ceste z horniny tr.1-4, nad 100 do 1000 m3 na vzdialenosť do 3000 m</t>
  </si>
  <si>
    <t>2016868568</t>
  </si>
  <si>
    <t>476,28+57,052+70,864</t>
  </si>
  <si>
    <t>8</t>
  </si>
  <si>
    <t>162501123.S</t>
  </si>
  <si>
    <t>Vodorovné premiestnenie výkopku po spevnenej ceste z horniny tr.1-4, nad 100 do 1000 m3, príplatok k cene za každých ďalšich a začatých 1000 m</t>
  </si>
  <si>
    <t>1854188980</t>
  </si>
  <si>
    <t>604,196*2 'Prepočítané koeficientom množstva</t>
  </si>
  <si>
    <t>9</t>
  </si>
  <si>
    <t>171201202.S</t>
  </si>
  <si>
    <t>Uloženie sypaniny na skládky nad 100 do 1000 m3</t>
  </si>
  <si>
    <t>1561138482</t>
  </si>
  <si>
    <t>10</t>
  </si>
  <si>
    <t>171209002.S</t>
  </si>
  <si>
    <t>Poplatok za skladovanie - zemina a kamenivo (17 05) ostatné</t>
  </si>
  <si>
    <t>t</t>
  </si>
  <si>
    <t>-1554659247</t>
  </si>
  <si>
    <t>604,196*1,5</t>
  </si>
  <si>
    <t>Zakladanie</t>
  </si>
  <si>
    <t>11</t>
  </si>
  <si>
    <t>271563001.S1</t>
  </si>
  <si>
    <t>Násyp pod základové konštrukcie so zhutnením z kameniva ťaženého 0-8 mm</t>
  </si>
  <si>
    <t>-35157824</t>
  </si>
  <si>
    <t>pod podlahu</t>
  </si>
  <si>
    <t>94,2*17,7*0,1</t>
  </si>
  <si>
    <t>12</t>
  </si>
  <si>
    <t>271573001.S1</t>
  </si>
  <si>
    <t>Násyp pod základové konštrukcie so zhutnením z kameniva fr.16-32 mm</t>
  </si>
  <si>
    <t>-917780884</t>
  </si>
  <si>
    <t>pod zákl. pásy</t>
  </si>
  <si>
    <t>(3,5*42+5,2*4)*0,4*0,15</t>
  </si>
  <si>
    <t>pod zákl. pätky</t>
  </si>
  <si>
    <t>(1,0*1,2*44+0,8*0,8*4)*0,15</t>
  </si>
  <si>
    <t>94,2*17,7*0,2</t>
  </si>
  <si>
    <t>6,0*3,0*0,6</t>
  </si>
  <si>
    <t>13</t>
  </si>
  <si>
    <t>274313521.S</t>
  </si>
  <si>
    <t>Betón základových pásov, prostý tr. C 12/15</t>
  </si>
  <si>
    <t>-1191303501</t>
  </si>
  <si>
    <t>3,5*0,4*0,72*42</t>
  </si>
  <si>
    <t>5,2*0,4*0,72*4</t>
  </si>
  <si>
    <t>(94,5+18,0)*2*0,15*0,18</t>
  </si>
  <si>
    <t>14</t>
  </si>
  <si>
    <t>274351217.S</t>
  </si>
  <si>
    <t>Debnenie stien základových pásov, zhotovenie-tradičné</t>
  </si>
  <si>
    <t>m2</t>
  </si>
  <si>
    <t>1979361587</t>
  </si>
  <si>
    <t>(3,5*42+5,2*4)*0,3</t>
  </si>
  <si>
    <t>(94,5+18,0)*2*0,18*2</t>
  </si>
  <si>
    <t>15</t>
  </si>
  <si>
    <t>274351218.S</t>
  </si>
  <si>
    <t>Debnenie stien základových pásov, odstránenie-tradičné</t>
  </si>
  <si>
    <t>261085076</t>
  </si>
  <si>
    <t>16</t>
  </si>
  <si>
    <t>275313611.S</t>
  </si>
  <si>
    <t>Betón základových pätiek, prostý tr. C 16/20</t>
  </si>
  <si>
    <t>-1293623568</t>
  </si>
  <si>
    <t>1,0*1,2*1,0*44</t>
  </si>
  <si>
    <t>0,8*0,8*1,0*4</t>
  </si>
  <si>
    <t>6,0*3,0*0,3</t>
  </si>
  <si>
    <t>17</t>
  </si>
  <si>
    <t>275351217.S</t>
  </si>
  <si>
    <t>Debnenie stien základových pätiek, zhotovenie-tradičné</t>
  </si>
  <si>
    <t>-1761985682</t>
  </si>
  <si>
    <t>(0,2+1,0+0,2)*44*0,3</t>
  </si>
  <si>
    <t>(6,0+3,0)*2*0,3</t>
  </si>
  <si>
    <t>18</t>
  </si>
  <si>
    <t>275351218.S</t>
  </si>
  <si>
    <t>Debnenie stien základových pätiek, odstránenie-tradičné</t>
  </si>
  <si>
    <t>1972692647</t>
  </si>
  <si>
    <t>Zvislé a kompletné konštrukcie</t>
  </si>
  <si>
    <t>19</t>
  </si>
  <si>
    <t>311311911.S</t>
  </si>
  <si>
    <t>Betón nadzákladových múrov prostý tr. C 16/20- sokel</t>
  </si>
  <si>
    <t>-1944383598</t>
  </si>
  <si>
    <t>(94,12+17,24)*2*0,45*0,15</t>
  </si>
  <si>
    <t>311351103.S</t>
  </si>
  <si>
    <t>Debnenie nadzákladových múrov jednostranné zhotovenie-tradičné</t>
  </si>
  <si>
    <t>-564805137</t>
  </si>
  <si>
    <t>(94,12+17,24)*2*0,45</t>
  </si>
  <si>
    <t>21</t>
  </si>
  <si>
    <t>311351104.S</t>
  </si>
  <si>
    <t>Debnenie nadzákladových múrov jednostranné odstránenie-tradičné</t>
  </si>
  <si>
    <t>-727192057</t>
  </si>
  <si>
    <t>Úpravy povrchov, podlahy, osadenie</t>
  </si>
  <si>
    <t>22</t>
  </si>
  <si>
    <t>631325711.S</t>
  </si>
  <si>
    <t>Mazanina z betónu vystužená oceľovými vláknami tr.C25/30 hr. nad 120 do 240 mm vrátane povrchovej úpravy náterom</t>
  </si>
  <si>
    <t>-823449640</t>
  </si>
  <si>
    <t>94,2*17,7*0,18</t>
  </si>
  <si>
    <t>Ostatné konštrukcie a práce-búranie</t>
  </si>
  <si>
    <t>23</t>
  </si>
  <si>
    <t>941955004.S</t>
  </si>
  <si>
    <t>Lešenie ľahké pracovné pomocné s výškou lešeňovej podlahy nad 2,50 do 3,5 m</t>
  </si>
  <si>
    <t>-1261300659</t>
  </si>
  <si>
    <t>1617,46+7,56</t>
  </si>
  <si>
    <t>24</t>
  </si>
  <si>
    <t>952901311.S</t>
  </si>
  <si>
    <t>Vyčistenie budov poľnohospodárskych objektov akejkoľvek výšky</t>
  </si>
  <si>
    <t>1295585228</t>
  </si>
  <si>
    <t>25</t>
  </si>
  <si>
    <t>HZS 01</t>
  </si>
  <si>
    <t>Pomocné práce</t>
  </si>
  <si>
    <t>hod</t>
  </si>
  <si>
    <t>1299313821</t>
  </si>
  <si>
    <t>99</t>
  </si>
  <si>
    <t>Presun hmôt HSV</t>
  </si>
  <si>
    <t>26</t>
  </si>
  <si>
    <t>998011002.S</t>
  </si>
  <si>
    <t>Presun hmôt pre budovy (801, 803, 812), zvislá konštr. z tehál, tvárnic, z kovu výšky do 12 m</t>
  </si>
  <si>
    <t>120276223</t>
  </si>
  <si>
    <t>PSV</t>
  </si>
  <si>
    <t>Práce a dodávky PSV</t>
  </si>
  <si>
    <t>711</t>
  </si>
  <si>
    <t>Izolácie proti vode a vlhkosti</t>
  </si>
  <si>
    <t>27</t>
  </si>
  <si>
    <t>711131102.S</t>
  </si>
  <si>
    <t>Zhotovenie geotextílie alebo tkaniny na plochu vodorovnú</t>
  </si>
  <si>
    <t>-1124311153</t>
  </si>
  <si>
    <t>28</t>
  </si>
  <si>
    <t>M</t>
  </si>
  <si>
    <t>693110004500.S</t>
  </si>
  <si>
    <t>Geotextília polypropylénová netkaná 300 g/m2</t>
  </si>
  <si>
    <t>32</t>
  </si>
  <si>
    <t>493927221</t>
  </si>
  <si>
    <t>1667,34*1,15 'Prepočítané koeficientom množstva</t>
  </si>
  <si>
    <t>29</t>
  </si>
  <si>
    <t>711132102.S</t>
  </si>
  <si>
    <t>Zhotovenie geotextílie alebo tkaniny na plochu zvislú</t>
  </si>
  <si>
    <t>1575061557</t>
  </si>
  <si>
    <t>30</t>
  </si>
  <si>
    <t>-1389302918</t>
  </si>
  <si>
    <t>40,284*1,2 'Prepočítané koeficientom množstva</t>
  </si>
  <si>
    <t>31</t>
  </si>
  <si>
    <t>711133001.S</t>
  </si>
  <si>
    <t>Zhotovenie izolácie proti zemnej vlhkosti PVC fóliou položenou voľne na vodorovnej ploche so zvarením spoju</t>
  </si>
  <si>
    <t>-1352817825</t>
  </si>
  <si>
    <t>94,2*17,7</t>
  </si>
  <si>
    <t>283220000300.S</t>
  </si>
  <si>
    <t>Hydroizolačná fólia PVC-P, hr. 1,5 mm, š. 1,3 m, izolácia základov proti zemnej vlhkosti, tlakovej vode, radónu</t>
  </si>
  <si>
    <t>236678776</t>
  </si>
  <si>
    <t>33</t>
  </si>
  <si>
    <t>711133010.S</t>
  </si>
  <si>
    <t>Zhotovenie izolácie proti zemnej vlhkosti PVC fóliou položenou voľne na zvislej ploche so zvarením spoju</t>
  </si>
  <si>
    <t>-1698463704</t>
  </si>
  <si>
    <t>(94,2+17,7)*2*0,18</t>
  </si>
  <si>
    <t>34</t>
  </si>
  <si>
    <t>-1024715279</t>
  </si>
  <si>
    <t>35</t>
  </si>
  <si>
    <t>998711202.S</t>
  </si>
  <si>
    <t>Presun hmôt pre izoláciu proti vode v objektoch výšky nad 6 do 12 m</t>
  </si>
  <si>
    <t>%</t>
  </si>
  <si>
    <t>2098381683</t>
  </si>
  <si>
    <t>764</t>
  </si>
  <si>
    <t>Konštrukcie klampiarske</t>
  </si>
  <si>
    <t>36</t>
  </si>
  <si>
    <t>764331420.S</t>
  </si>
  <si>
    <t>Lemovanie z pozinkovaného farbeného PZf plechu, múrov na strechách s tvrdou krytinou r.š. 250 mm</t>
  </si>
  <si>
    <t>m</t>
  </si>
  <si>
    <t>765260869</t>
  </si>
  <si>
    <t>94,5*5</t>
  </si>
  <si>
    <t>18,5*21</t>
  </si>
  <si>
    <t>3,2*21*2</t>
  </si>
  <si>
    <t>4,0*5*2</t>
  </si>
  <si>
    <t>37</t>
  </si>
  <si>
    <t>764338450.S</t>
  </si>
  <si>
    <t>Lemovanie z pozinkovaného farbeného PZf plechu, ventilátorov rš 330</t>
  </si>
  <si>
    <t>ks</t>
  </si>
  <si>
    <t>-298202905</t>
  </si>
  <si>
    <t>38</t>
  </si>
  <si>
    <t>764352427.S</t>
  </si>
  <si>
    <t>Žľaby z pozinkovaného farbeného PZf plechu, pododkvapové polkruhové r.š. 330 mm</t>
  </si>
  <si>
    <t>-412406045</t>
  </si>
  <si>
    <t>39</t>
  </si>
  <si>
    <t>764359412.S</t>
  </si>
  <si>
    <t>Kotlík kónický z pozinkovaného farbeného PZf plechu, pre rúry s priemerom od 100 do 125 mm</t>
  </si>
  <si>
    <t>-2008719669</t>
  </si>
  <si>
    <t>40</t>
  </si>
  <si>
    <t>764359451.S</t>
  </si>
  <si>
    <t>Príplatok k cene za privarenie háku na oceľovú konštrukciu z PZf plechu</t>
  </si>
  <si>
    <t>927632910</t>
  </si>
  <si>
    <t>41</t>
  </si>
  <si>
    <t>764391410.S</t>
  </si>
  <si>
    <t>Záveterná lišta z pozinkovaného farbeného PZf plechu, r.š. 250 mm</t>
  </si>
  <si>
    <t>844558851</t>
  </si>
  <si>
    <t>10,0*4</t>
  </si>
  <si>
    <t>42</t>
  </si>
  <si>
    <t>764393440.S</t>
  </si>
  <si>
    <t>Hrebeň strechy z pozinkovaného farbeného PZf plechu, r.š. 500 mm</t>
  </si>
  <si>
    <t>-1871644581</t>
  </si>
  <si>
    <t>43</t>
  </si>
  <si>
    <t>764454454.S</t>
  </si>
  <si>
    <t>Zvodové rúry z pozinkovaného farbeného PZf plechu, kruhové priemer 120 mm</t>
  </si>
  <si>
    <t>667675369</t>
  </si>
  <si>
    <t>44</t>
  </si>
  <si>
    <t>998764202.S</t>
  </si>
  <si>
    <t>Presun hmôt pre konštrukcie klampiarske v objektoch výšky nad 6 do 12 m</t>
  </si>
  <si>
    <t>-2146248703</t>
  </si>
  <si>
    <t>766</t>
  </si>
  <si>
    <t>Konštrukcie stolárske</t>
  </si>
  <si>
    <t>45</t>
  </si>
  <si>
    <t>766641161.S</t>
  </si>
  <si>
    <t>Montáž dverí plastových, 1 m obvodu dverí</t>
  </si>
  <si>
    <t>-1634635438</t>
  </si>
  <si>
    <t>(0,8+2,1)*2*2</t>
  </si>
  <si>
    <t>46</t>
  </si>
  <si>
    <t>611412pc</t>
  </si>
  <si>
    <t>Plastové dvere plné 800x2100 mm, vrátane zárubne, farba biela</t>
  </si>
  <si>
    <t>-1362609691</t>
  </si>
  <si>
    <t>47</t>
  </si>
  <si>
    <t>998766202.S</t>
  </si>
  <si>
    <t>Presun hmot pre konštrukcie stolárske v objektoch výšky nad 6 do 12 m</t>
  </si>
  <si>
    <t>-228559390</t>
  </si>
  <si>
    <t>767</t>
  </si>
  <si>
    <t>Konštrukcie doplnkové kovové</t>
  </si>
  <si>
    <t>48</t>
  </si>
  <si>
    <t>767137512.S</t>
  </si>
  <si>
    <t>Obloženie plechom tvarovaným skrutkovaním</t>
  </si>
  <si>
    <t>943544433</t>
  </si>
  <si>
    <t>1,0*0,9*210</t>
  </si>
  <si>
    <t>1,6*0,9*40</t>
  </si>
  <si>
    <t>49</t>
  </si>
  <si>
    <t>1383100014pc</t>
  </si>
  <si>
    <t>Plech trapézový TC-45, hr. 0,75 mm</t>
  </si>
  <si>
    <t>804359346</t>
  </si>
  <si>
    <t>246,6*1,07 'Prepočítané koeficientom množstva</t>
  </si>
  <si>
    <t>50</t>
  </si>
  <si>
    <t>767397101.S</t>
  </si>
  <si>
    <t>Montáž strešných sendvičových panelov na OK, hrúbky do 80 mm (rozvodňa)</t>
  </si>
  <si>
    <t>-967928905</t>
  </si>
  <si>
    <t>rozvodňa</t>
  </si>
  <si>
    <t>1,9*1,0*5</t>
  </si>
  <si>
    <t>51</t>
  </si>
  <si>
    <t>553260001500.S</t>
  </si>
  <si>
    <t>Panel sendvičový s polyuretánovým jadrom strešný oceľový plášť š. 1000 mm hr. jadra 50 mm, vrátane dopravy</t>
  </si>
  <si>
    <t>2131611766</t>
  </si>
  <si>
    <t>9,5*1,05 'Prepočítané koeficientom množstva</t>
  </si>
  <si>
    <t>52</t>
  </si>
  <si>
    <t>767397102.S</t>
  </si>
  <si>
    <t>Montáž strešných sendvičových panelov na OK, hrúbky nad 80 do 120 mm</t>
  </si>
  <si>
    <t>-1430631842</t>
  </si>
  <si>
    <t>9,0*1,0*189</t>
  </si>
  <si>
    <t>53</t>
  </si>
  <si>
    <t>553260001700.S</t>
  </si>
  <si>
    <t>Panel sendvičový s polyuretánovým jadrom strešný oceľový plášť š. 1000 mm hr. jadra 100 mm, vrátane dopravy</t>
  </si>
  <si>
    <t>401677108</t>
  </si>
  <si>
    <t>1701*1,05 'Prepočítané koeficientom množstva</t>
  </si>
  <si>
    <t>54</t>
  </si>
  <si>
    <t>767411101.S</t>
  </si>
  <si>
    <t>Montáž opláštenia sendvičovými stenovými panelmi s viditeľným spojom na OK, hrúbky do 100 mm</t>
  </si>
  <si>
    <t>-1073801436</t>
  </si>
  <si>
    <t>"hala"(9,0*63+10,0*2+7,05*12+5,6*6)*1,0</t>
  </si>
  <si>
    <t>"rozvodňa"2,6*1,0*7</t>
  </si>
  <si>
    <t>55</t>
  </si>
  <si>
    <t>553250002400.S</t>
  </si>
  <si>
    <t>Panel sendvičový z tvrdej polyuretánovej peny stenový štandardný oceľový plášť š. 1000 mm hr. jadra 80 mm, vrátane dopravy</t>
  </si>
  <si>
    <t>-1281062431</t>
  </si>
  <si>
    <t>705,2*1,05 'Prepočítané koeficientom množstva</t>
  </si>
  <si>
    <t>56</t>
  </si>
  <si>
    <t>553250002200.S</t>
  </si>
  <si>
    <t>Panel sendvičový z tvrdej polyuretánovej peny stenový štandardný oceľový plášť š. 1000 mm hr. jadra 50 mm, vrátane dopravy</t>
  </si>
  <si>
    <t>-655654284</t>
  </si>
  <si>
    <t>18,2</t>
  </si>
  <si>
    <t>18,2*1,05 'Prepočítané koeficientom množstva</t>
  </si>
  <si>
    <t>57</t>
  </si>
  <si>
    <t>553SM</t>
  </si>
  <si>
    <t>Spojovací material k sendvičovým panelom (10% z dodávky)</t>
  </si>
  <si>
    <t>-1464035147</t>
  </si>
  <si>
    <t>58</t>
  </si>
  <si>
    <t>767652230.S</t>
  </si>
  <si>
    <t>Montáž vrát otočných, osadených do oceľovej konštrukcie, s plochou nad 9 do 13 m2</t>
  </si>
  <si>
    <t>168167739</t>
  </si>
  <si>
    <t>59</t>
  </si>
  <si>
    <t>553410061800.S1</t>
  </si>
  <si>
    <t>Vráta oceľové otváravé  3600x3600 mm</t>
  </si>
  <si>
    <t>-1780935128</t>
  </si>
  <si>
    <t>60</t>
  </si>
  <si>
    <t>767658347.S</t>
  </si>
  <si>
    <t>Montáž sekcionálnej brány  plochy nad 13 m2, s el. pohonom</t>
  </si>
  <si>
    <t>2129157953</t>
  </si>
  <si>
    <t>61</t>
  </si>
  <si>
    <t>553410061810.S</t>
  </si>
  <si>
    <t>Brána sekcionálna zateplená pozink farebný s elektrickým pohonom, hrúbka panelu 60 mm, vxš 3600x4000 mm</t>
  </si>
  <si>
    <t>150428943</t>
  </si>
  <si>
    <t>62</t>
  </si>
  <si>
    <t>767995107.S</t>
  </si>
  <si>
    <t>Montáž ostatných atypických kovových stavebných doplnkových konštrukcií nad 250 do 500 kg</t>
  </si>
  <si>
    <t>kg</t>
  </si>
  <si>
    <t>-1385381488</t>
  </si>
  <si>
    <t>"OK rozvodne" 351,0</t>
  </si>
  <si>
    <t>63</t>
  </si>
  <si>
    <t>553pc</t>
  </si>
  <si>
    <t>Dodávka OK rozvodne(pol. a)</t>
  </si>
  <si>
    <t>2120031884</t>
  </si>
  <si>
    <t>64</t>
  </si>
  <si>
    <t>998767202.S</t>
  </si>
  <si>
    <t>Presun hmôt pre kovové stavebné doplnkové konštrukcie v objektoch výšky nad 6 do 12 m</t>
  </si>
  <si>
    <t>535021474</t>
  </si>
  <si>
    <t>776</t>
  </si>
  <si>
    <t>Podlahy povlakové</t>
  </si>
  <si>
    <t>65</t>
  </si>
  <si>
    <t>776521240.S1</t>
  </si>
  <si>
    <t>Lepenie povlakových podláh gumových z pásov</t>
  </si>
  <si>
    <t>-691207538</t>
  </si>
  <si>
    <t>"rozvodňa" 7,56</t>
  </si>
  <si>
    <t>66</t>
  </si>
  <si>
    <t>272420000100.S1</t>
  </si>
  <si>
    <t>Podlaha gumová pružná hr. 10 mm</t>
  </si>
  <si>
    <t>612227744</t>
  </si>
  <si>
    <t>7,56*1,03 'Prepočítané koeficientom množstva</t>
  </si>
  <si>
    <t>67</t>
  </si>
  <si>
    <t>998776202.S</t>
  </si>
  <si>
    <t>Presun hmôt pre podlahy povlakové v objektoch výšky nad 6 do 12 m</t>
  </si>
  <si>
    <t>1981494379</t>
  </si>
  <si>
    <t>783</t>
  </si>
  <si>
    <t>Nátery</t>
  </si>
  <si>
    <t>68</t>
  </si>
  <si>
    <t>783225100.S</t>
  </si>
  <si>
    <t>Nátery kov.stav.doplnk.konštr. syntetické na vzduchu schnúce dvojnás. 1x s emailov. - 105µm</t>
  </si>
  <si>
    <t>-799741076</t>
  </si>
  <si>
    <t>OK rozvodne</t>
  </si>
  <si>
    <t>54,0*0,24</t>
  </si>
  <si>
    <t>69</t>
  </si>
  <si>
    <t>783226100.S</t>
  </si>
  <si>
    <t>Nátery kov.stav.doplnk.konštr. syntetické na vzduchu schnúce základný - 35µm</t>
  </si>
  <si>
    <t>-2029557604</t>
  </si>
  <si>
    <t>Práce a dodávky M</t>
  </si>
  <si>
    <t>43-M</t>
  </si>
  <si>
    <t>Montáž oceľových konštrukcií</t>
  </si>
  <si>
    <t>70</t>
  </si>
  <si>
    <t>430472173.S1</t>
  </si>
  <si>
    <t>Oceľová hala typ S17PRO, šírka haly 18 m, stredný modul 3,50 m, hmotnosť 3 150 kg, vrátane strešnej krytiny</t>
  </si>
  <si>
    <t>208286386</t>
  </si>
  <si>
    <t>71</t>
  </si>
  <si>
    <t>430472273.S1</t>
  </si>
  <si>
    <t>Oceľová hala typ S17PRO, šírka haly 18 m, krajný modul 3,50 m, hmotnosť 5 167 kg, vrátane strešnej krytiny</t>
  </si>
  <si>
    <t>315082492</t>
  </si>
  <si>
    <t>72</t>
  </si>
  <si>
    <t>553850000300.S</t>
  </si>
  <si>
    <t>Prvky pre oceľovú nosnú konštrukciu - stĺpy, väzniky prierez nad 300 mm, vrátane strešnej krytiny</t>
  </si>
  <si>
    <t>128</t>
  </si>
  <si>
    <t>1292970126</t>
  </si>
  <si>
    <t>(19*3150+2*5167)/1000</t>
  </si>
  <si>
    <t>73</t>
  </si>
  <si>
    <t>000700011.S</t>
  </si>
  <si>
    <t>Dopravné náklady - mimostavenisková doprava objektivizácia dopravných nákladov materiálov</t>
  </si>
  <si>
    <t>eur</t>
  </si>
  <si>
    <t>1024</t>
  </si>
  <si>
    <t>-1587111406</t>
  </si>
  <si>
    <t>1.2 - Zdravotechnika</t>
  </si>
  <si>
    <t xml:space="preserve">    4 - Vodorovné konštrukcie</t>
  </si>
  <si>
    <t xml:space="preserve">    8 - Rúrové vedenie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</si>
  <si>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</si>
  <si>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</si>
  <si>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</si>
  <si>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>Výkop ryhy do šírky 600 mm v horn.3 do 100 m3</t>
  </si>
  <si>
    <t>-281538545</t>
  </si>
  <si>
    <t>1629882898</t>
  </si>
  <si>
    <t>174101001.S</t>
  </si>
  <si>
    <t>Zásyp sypaninou so zhutnením jám, šachiet, rýh, zárezov alebo okolo objektov do 100 m3</t>
  </si>
  <si>
    <t>-972226451</t>
  </si>
  <si>
    <t>175101101.S</t>
  </si>
  <si>
    <t>Obsyp potrubia sypaninou z vhodných hornín 1 až 4 bez prehodenia sypaniny</t>
  </si>
  <si>
    <t>1790237760</t>
  </si>
  <si>
    <t>Vodorovné konštrukcie</t>
  </si>
  <si>
    <t>451572111.S</t>
  </si>
  <si>
    <t>Lôžko pod potrubie, stoky a drobné objekty, v otvorenom výkope z kameniva drobného ťaženého 0-4 mm</t>
  </si>
  <si>
    <t>-966437618</t>
  </si>
  <si>
    <t>Rúrové vedenie</t>
  </si>
  <si>
    <t>871211004.S</t>
  </si>
  <si>
    <t>Montáž vodovodného potrubia z dvojvsrtvového PE 100 SDR11/PN16 zváraných natupo D 50x4,6 mm</t>
  </si>
  <si>
    <t>-5618226</t>
  </si>
  <si>
    <t>286130033600.S</t>
  </si>
  <si>
    <t>Rúra HDPE na vodu PE100 PN16 SDR11 50x4,6x100 m</t>
  </si>
  <si>
    <t>1045110435</t>
  </si>
  <si>
    <t>10*1,09 'Prepočítané koeficientom množstva</t>
  </si>
  <si>
    <t>286530020300.S</t>
  </si>
  <si>
    <t>Koleno 90° na tupo PE 100, na vodu, plyn a kanalizáciu, SDR 11 D 50 mm</t>
  </si>
  <si>
    <t>-1150116693</t>
  </si>
  <si>
    <t>871356006.S</t>
  </si>
  <si>
    <t>Montáž kanalizačného PVC-U potrubia hladkého viacvrstvového DN 200</t>
  </si>
  <si>
    <t>-1606995196</t>
  </si>
  <si>
    <t>286110012500.S</t>
  </si>
  <si>
    <t>Rúra kanalizačná PVC-U hrdlová hladká D 200x4,5 mm, dĺ. 1 m</t>
  </si>
  <si>
    <t>957819615</t>
  </si>
  <si>
    <t>11*1,09 'Prepočítané koeficientom množstva</t>
  </si>
  <si>
    <t>879172199.S</t>
  </si>
  <si>
    <t>Príplatok k cene za montáž vodovodných prípojok DN od 32 do 80</t>
  </si>
  <si>
    <t>-1499869638</t>
  </si>
  <si>
    <t>5511084600pc</t>
  </si>
  <si>
    <t>Ventil priamy KE 181 A 1"</t>
  </si>
  <si>
    <t>928931323</t>
  </si>
  <si>
    <t>891249111.S</t>
  </si>
  <si>
    <t>Montáž navrtávacieho pásu s ventilom menovitého tlaku 1 MPa na potrubí z rúr liat., oceľ.,plast. DN 80</t>
  </si>
  <si>
    <t>-49381152</t>
  </si>
  <si>
    <t>3370</t>
  </si>
  <si>
    <t>Navrtávaci pás HACOM DN 100-1"</t>
  </si>
  <si>
    <t>-976154430</t>
  </si>
  <si>
    <t>892233111.S</t>
  </si>
  <si>
    <t>Preplach a dezinfekcia vodovodného potrubia DN od 40 do 70</t>
  </si>
  <si>
    <t>1371404383</t>
  </si>
  <si>
    <t>892241111.S</t>
  </si>
  <si>
    <t>Ostatné práce na rúrovom vedení, tlakové skúšky vodovodného potrubia DN do 80</t>
  </si>
  <si>
    <t>-819380709</t>
  </si>
  <si>
    <t>892351000.S</t>
  </si>
  <si>
    <t>Skúška tesnosti kanalizácie D 200 mm</t>
  </si>
  <si>
    <t>513644434</t>
  </si>
  <si>
    <t>894810000.S</t>
  </si>
  <si>
    <t>Montáž PP revíznej kanalizačnej šachty priemeru 425 mm do výšky šachty 2 m s plastovým poklopom</t>
  </si>
  <si>
    <t>-832807680</t>
  </si>
  <si>
    <t>286610032100.S</t>
  </si>
  <si>
    <t>Šachtové dno prietočné DN 110x0°, ku kanalizačnej revíznej šachte 425 mm, PP</t>
  </si>
  <si>
    <t>1241421944</t>
  </si>
  <si>
    <t>286610035100.S</t>
  </si>
  <si>
    <t>Dno k uličnej vpusti plastové 425 mm ku kanalizačnej revíznej šachte 425 mm, PVC</t>
  </si>
  <si>
    <t>-1441641529</t>
  </si>
  <si>
    <t>286610044600.S</t>
  </si>
  <si>
    <t>Vlnovcová šachtová rúra kanalizačná 425 mm, dĺžka 2 m, PP</t>
  </si>
  <si>
    <t>-970213660</t>
  </si>
  <si>
    <t>286620000600.S</t>
  </si>
  <si>
    <t>Plastový PP poklop tr. zaťaženia A15, 425 mm na vlnovcovú šachtovú rúru</t>
  </si>
  <si>
    <t>-1008387001</t>
  </si>
  <si>
    <t>286710035800.S</t>
  </si>
  <si>
    <t>Gumové tesnenie šachtovej rúry 425 mm ku kanalizačnej revíznej šachte 425 mm</t>
  </si>
  <si>
    <t>-1045405821</t>
  </si>
  <si>
    <t>899401111.S</t>
  </si>
  <si>
    <t>Osadenie poklopu liatinového ventilového</t>
  </si>
  <si>
    <t>1947352846</t>
  </si>
  <si>
    <t>1650</t>
  </si>
  <si>
    <t>Poklop uličný "tuhý" - ťažký pre domové prípojky</t>
  </si>
  <si>
    <t>-750667929</t>
  </si>
  <si>
    <t>910134215</t>
  </si>
  <si>
    <t>Zemná súprava tuhá RD=1.50 m DN 3/4"-2",</t>
  </si>
  <si>
    <t>-1985416603</t>
  </si>
  <si>
    <t>899721111.S</t>
  </si>
  <si>
    <t>Vyhľadávací vodič na potrubí PVC DN do 150</t>
  </si>
  <si>
    <t>-2027270134</t>
  </si>
  <si>
    <t>899721131.S</t>
  </si>
  <si>
    <t>Označenie vodovodného potrubia bielou výstražnou fóliou</t>
  </si>
  <si>
    <t>66906018</t>
  </si>
  <si>
    <t>899721132.S</t>
  </si>
  <si>
    <t>Označenie kanalizačného potrubia hnedou výstražnou fóliou</t>
  </si>
  <si>
    <t>-583432944</t>
  </si>
  <si>
    <t>713</t>
  </si>
  <si>
    <t>Izolácie tepelné</t>
  </si>
  <si>
    <t>713482304</t>
  </si>
  <si>
    <t>Montaž trubíc DG hr. do 6 mm, vnút.priemer 29 - 41 mm</t>
  </si>
  <si>
    <t>1596158993</t>
  </si>
  <si>
    <t>283310000900</t>
  </si>
  <si>
    <t>Izolačná PE trubica DG 35x5 mm (d potrubia x hr. izolácie), nenadrezaná,</t>
  </si>
  <si>
    <t>2096582498</t>
  </si>
  <si>
    <t>163*1,02 'Prepočítané koeficientom množstva</t>
  </si>
  <si>
    <t>998713202.S</t>
  </si>
  <si>
    <t>Presun hmôt pre izolácie tepelné v objektoch výšky nad 6 m do 12 m</t>
  </si>
  <si>
    <t>1895183618</t>
  </si>
  <si>
    <t>721</t>
  </si>
  <si>
    <t>Zdravotechnika - vnútorná kanalizácia</t>
  </si>
  <si>
    <t>721171112.S</t>
  </si>
  <si>
    <t>Potrubie z PVC - U odpadové ležaté hrdlové D 160 mm</t>
  </si>
  <si>
    <t>2016127712</t>
  </si>
  <si>
    <t>721171113.S</t>
  </si>
  <si>
    <t>Potrubie z PVC - U odpadové ležaté hrdlové D 200 mm</t>
  </si>
  <si>
    <t>1942942544</t>
  </si>
  <si>
    <t>721194109.S</t>
  </si>
  <si>
    <t>Zriadenie prípojky na potrubí vyvedenie a upevnenie odpadových výpustiek D 160 mm</t>
  </si>
  <si>
    <t>-1874387069</t>
  </si>
  <si>
    <t>721213012.S</t>
  </si>
  <si>
    <t>Montáž podlahového vpustu s vodorovným odtokom DN 160</t>
  </si>
  <si>
    <t>971461922</t>
  </si>
  <si>
    <t>286630029100.S1</t>
  </si>
  <si>
    <t>Podlahový vpust, vertikálny odtok DN 160, mriežka/krytka nerez, zápachová uzávierka</t>
  </si>
  <si>
    <t>-874913912</t>
  </si>
  <si>
    <t>721290112.S</t>
  </si>
  <si>
    <t>Ostatné - skúška tesnosti kanalizácie v objektoch vodou DN 150 alebo DN 200</t>
  </si>
  <si>
    <t>397884170</t>
  </si>
  <si>
    <t>998721202.S</t>
  </si>
  <si>
    <t>Presun hmôt pre vnútornú kanalizáciu v objektoch výšky nad 6 do 12 m</t>
  </si>
  <si>
    <t>-1239561128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</si>
  <si>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</si>
  <si>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</si>
  <si>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</si>
  <si>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</si>
  <si>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105295575</t>
  </si>
  <si>
    <t>722130214.S</t>
  </si>
  <si>
    <t>Potrubie z oceľových rúr pozink. bezšvíkových bežných-11 353.0, 10 004.0 zvarov. bežných-11 343.00 DN 32</t>
  </si>
  <si>
    <t>2110132665</t>
  </si>
  <si>
    <t>722130215.S</t>
  </si>
  <si>
    <t>Potrubie z oceľových rúr pozink. bezšvíkových bežných-11 353.0, 10 004.0 zvarov. bežných-11 343.00 DN 40</t>
  </si>
  <si>
    <t>-567252222</t>
  </si>
  <si>
    <t>722190403.S</t>
  </si>
  <si>
    <t>Vyvedenie a upevnenie výpustky DN 25</t>
  </si>
  <si>
    <t>-540465904</t>
  </si>
  <si>
    <t>722221025.S</t>
  </si>
  <si>
    <t>Montáž guľového kohúta závitového priameho pre vodu G 5/4</t>
  </si>
  <si>
    <t>1787455989</t>
  </si>
  <si>
    <t>551110005200.S</t>
  </si>
  <si>
    <t>Guľový uzáver pre vodu 5/4", niklovaná mosadz</t>
  </si>
  <si>
    <t>69772066</t>
  </si>
  <si>
    <t>722221030.S</t>
  </si>
  <si>
    <t>Montáž guľového kohúta závitového priameho pre vodu G 6/4</t>
  </si>
  <si>
    <t>642535004</t>
  </si>
  <si>
    <t>551110005900.S</t>
  </si>
  <si>
    <t>Guľový uzáver pre vodu 6/4", niklovaná mosadz</t>
  </si>
  <si>
    <t>792728065</t>
  </si>
  <si>
    <t>722221456.S</t>
  </si>
  <si>
    <t>Montáž posúvača závitového pre vodu G 6/4</t>
  </si>
  <si>
    <t>2058266229</t>
  </si>
  <si>
    <t>722250005.S</t>
  </si>
  <si>
    <t>Montáž hydrantového systému s tvarovo stálou hadicou D 25</t>
  </si>
  <si>
    <t>súb.</t>
  </si>
  <si>
    <t>1047622689</t>
  </si>
  <si>
    <t>449150003600</t>
  </si>
  <si>
    <t>Hydrantový systém s tvarovo stálou hadicou D 25, hadica 30 m, skriňa 710x710x245 mm, plné dvierka, prúdnica ekv.6</t>
  </si>
  <si>
    <t>-2049400230</t>
  </si>
  <si>
    <t>722250040.S</t>
  </si>
  <si>
    <t>Montáž skrinky nástenného hydrantu bez vybavenia</t>
  </si>
  <si>
    <t>-2003642550</t>
  </si>
  <si>
    <t>72227pc</t>
  </si>
  <si>
    <t>Montáž úpravne vody, spustenie, nastavenie, montážny a spojovací material, optimalizácia, doprava, zaškolenie k obsluhe</t>
  </si>
  <si>
    <t>1322050867</t>
  </si>
  <si>
    <t>436330pc</t>
  </si>
  <si>
    <t xml:space="preserve">Dodávka úpravne vody - (úpravňa vody na odstránenie železa a mangánu, úpravňa vody na oxidáciu železa a mangánu, filtrácia, dávkovacie čerpadlo, impulzný vodomer,) </t>
  </si>
  <si>
    <t>-382050574</t>
  </si>
  <si>
    <t>722290226.S</t>
  </si>
  <si>
    <t>Tlaková skúška vodovodného potrubia závitového do DN 50</t>
  </si>
  <si>
    <t>-1422743319</t>
  </si>
  <si>
    <t>722290234.S</t>
  </si>
  <si>
    <t>Prepláchnutie a dezinfekcia vodovodného potrubia do DN 80</t>
  </si>
  <si>
    <t>2014602932</t>
  </si>
  <si>
    <t>998722202.S</t>
  </si>
  <si>
    <t>Presun hmôt pre vnútorný vodovod v objektoch výšky nad 6 do 12 m</t>
  </si>
  <si>
    <t>593011278</t>
  </si>
  <si>
    <t>1.3 - Elektroinštalácia</t>
  </si>
  <si>
    <t xml:space="preserve">M - Práce a dodávky M   </t>
  </si>
  <si>
    <t xml:space="preserve">    2 M - Rozvádzač RMS   </t>
  </si>
  <si>
    <t xml:space="preserve">    21-M - Elektromontáže   </t>
  </si>
  <si>
    <t xml:space="preserve">      46-M - Zemné práce vykonávané pri externých montážnych prácach   </t>
  </si>
  <si>
    <t xml:space="preserve">HZS - Hodinové zúčtovacie sadzby   </t>
  </si>
  <si>
    <t xml:space="preserve">Práce a dodávky M   </t>
  </si>
  <si>
    <t>2 M</t>
  </si>
  <si>
    <t xml:space="preserve">Rozvádzač RMS   </t>
  </si>
  <si>
    <t>210120401.S</t>
  </si>
  <si>
    <t>Istič vzduchový jednopólový do 63 A</t>
  </si>
  <si>
    <t>475409804</t>
  </si>
  <si>
    <t>358220004100</t>
  </si>
  <si>
    <t>Istič DX3 1P+N, charakteristika B, 6 A, 6000 A/10 kA, 1 modul, LEGRAND</t>
  </si>
  <si>
    <t>-1318853330</t>
  </si>
  <si>
    <t>358220004200.S</t>
  </si>
  <si>
    <t>Istič 1P+N, 10 A, charakteristika B, 10 kA, 1 modul</t>
  </si>
  <si>
    <t>-1310829256</t>
  </si>
  <si>
    <t>358220004400.S</t>
  </si>
  <si>
    <t>Istič 1P+N, 16 A, charakteristika B, 10 kA, 1 modul</t>
  </si>
  <si>
    <t>584232156</t>
  </si>
  <si>
    <t>210120404.S</t>
  </si>
  <si>
    <t>Istič vzduchový trojpólový do 63 A</t>
  </si>
  <si>
    <t>439703690</t>
  </si>
  <si>
    <t>358220045800.S</t>
  </si>
  <si>
    <t>Istič 3P, 6 A, charakteristika B, 10 kA, 3 moduly</t>
  </si>
  <si>
    <t>-990299905</t>
  </si>
  <si>
    <t>358220045900.S</t>
  </si>
  <si>
    <t>Istič 3P, 10 A, charakteristika B, 10 kA, 3 moduly</t>
  </si>
  <si>
    <t>1162895406</t>
  </si>
  <si>
    <t>358220046100.S</t>
  </si>
  <si>
    <t>Istič 3P, 16 A, charakteristika B, 10 kA, 3 moduly</t>
  </si>
  <si>
    <t>905511965</t>
  </si>
  <si>
    <t>210120411.S</t>
  </si>
  <si>
    <t>Prúdové chrániče štvorpólové 25 - 80 A</t>
  </si>
  <si>
    <t>1242016093</t>
  </si>
  <si>
    <t>358230026100.S</t>
  </si>
  <si>
    <t>Prúdový chránič 4P, 40 A, 30 mA, typ AC, 4 moduly</t>
  </si>
  <si>
    <t>-337970796</t>
  </si>
  <si>
    <t>358230026200.S</t>
  </si>
  <si>
    <t>Prúdový chránič 4P, 63 A, 30 mA, typ AC, 4 moduly</t>
  </si>
  <si>
    <t>435692855</t>
  </si>
  <si>
    <t>358230017300</t>
  </si>
  <si>
    <t>Prúdový chránič RX3 4P, 25 A, 30 mA, typ AC, 4 moduly, LEGRAND</t>
  </si>
  <si>
    <t>-2135997907</t>
  </si>
  <si>
    <t>210120423.S</t>
  </si>
  <si>
    <t>Zvodiče prepätia kombinované typu 1+2 (triedy B + C) 3pól, 3+1pól</t>
  </si>
  <si>
    <t>-1034646315</t>
  </si>
  <si>
    <t>358240002200.S</t>
  </si>
  <si>
    <t>Zvodič prepätia kombinovaný 3P, 37,5kA, limp= 8kA/pól, 3 moduly</t>
  </si>
  <si>
    <t>-1288152410</t>
  </si>
  <si>
    <t>210130106.S</t>
  </si>
  <si>
    <t>Stýkač štvorpólový na DIN lištu do 25 A</t>
  </si>
  <si>
    <t>-995179694</t>
  </si>
  <si>
    <t>358210001800.S</t>
  </si>
  <si>
    <t>Stýkač inštalačný 4P, 40A, kontakty 4 NO, cievka 230 V, 3 moduly</t>
  </si>
  <si>
    <t>-1463243639</t>
  </si>
  <si>
    <t>210130116.S</t>
  </si>
  <si>
    <t>Tepelné relé na priemyselné stýkače do 22 A</t>
  </si>
  <si>
    <t>-804866978</t>
  </si>
  <si>
    <t>358260005200.S</t>
  </si>
  <si>
    <t>Tepelné nadprúdové relé štandardné, I max. 0,16-13 A, pre priemyselné stýkače do 40 A</t>
  </si>
  <si>
    <t>2113948381</t>
  </si>
  <si>
    <t>210190053.S</t>
  </si>
  <si>
    <t>Montáž rozvádzača skriňového, panelového za l pole - delený rozvádzač do váhy 400 kg</t>
  </si>
  <si>
    <t>1185599144</t>
  </si>
  <si>
    <t>357130002000.S</t>
  </si>
  <si>
    <t>Rozvádzač skriňový oceľoplechový NN URN 800x2000x400mm s Prépojnicami</t>
  </si>
  <si>
    <t>-283319447</t>
  </si>
  <si>
    <t>210192570.S</t>
  </si>
  <si>
    <t>Prepojovací mostík vrátane zapojenia do 63 A</t>
  </si>
  <si>
    <t>-1359662835</t>
  </si>
  <si>
    <t>345610025510.S</t>
  </si>
  <si>
    <t>Prepojovací mostík 7</t>
  </si>
  <si>
    <t>1458121910</t>
  </si>
  <si>
    <t>210192571.S</t>
  </si>
  <si>
    <t>Radová svorkovnica vrátane upevnenia, zapojenia na jednej strane a popis.štítku pre vodič do 2,5 mm2</t>
  </si>
  <si>
    <t>-405544841</t>
  </si>
  <si>
    <t>345610015900.S</t>
  </si>
  <si>
    <t>Svornica radová RS 2,5/0, 26 A, max. prierez pevného vodiča 4 mm2, IP20</t>
  </si>
  <si>
    <t>-509188144</t>
  </si>
  <si>
    <t>210192575.S</t>
  </si>
  <si>
    <t>Radová svorkovnica vrátane upevnenia, zapojenia na jednej strane a popis.štítku pre vodič do 25 mm2</t>
  </si>
  <si>
    <t>595294940</t>
  </si>
  <si>
    <t>345610016400.S</t>
  </si>
  <si>
    <t>Svornica radová RS 25/0, 101 A, max. prierez pevného vodiča 25 mm2, IP20</t>
  </si>
  <si>
    <t>568885128</t>
  </si>
  <si>
    <t>345610025610.S</t>
  </si>
  <si>
    <t>Príložka PRS/25/0</t>
  </si>
  <si>
    <t>197793779</t>
  </si>
  <si>
    <t>345610025650.S</t>
  </si>
  <si>
    <t>Koncová zvierka RSD-88</t>
  </si>
  <si>
    <t>-1044305833</t>
  </si>
  <si>
    <t>210192593.S</t>
  </si>
  <si>
    <t>Zemniaca radová svorkovnica s prepoj. na lištu vrátane zapojenia na jednej strane pre vodič do 16 mm2</t>
  </si>
  <si>
    <t>590827888</t>
  </si>
  <si>
    <t>345610020400.S</t>
  </si>
  <si>
    <t>Svornica radová RSN 16 pre ochranný vodič, 61 A, max. prierez 16 mm2, IP20</t>
  </si>
  <si>
    <t>-1579086288</t>
  </si>
  <si>
    <t>21-M</t>
  </si>
  <si>
    <t xml:space="preserve">Elektromontáže   </t>
  </si>
  <si>
    <t>210010014.S</t>
  </si>
  <si>
    <t>Rúrka ohybná elektroinštalačná typ 1416, uložená voľne</t>
  </si>
  <si>
    <t>-373762104</t>
  </si>
  <si>
    <t>286120017200.S</t>
  </si>
  <si>
    <t>Rúra ohybná PVC D 16 mm s drôtom, s nízkou mechanickou odlonosťou 320 N, svetlo šedá</t>
  </si>
  <si>
    <t>256</t>
  </si>
  <si>
    <t>458194121</t>
  </si>
  <si>
    <t>210010025.S</t>
  </si>
  <si>
    <t>Rúrka ohybná elektroinštalačná z PVC typ FXP 20, uložená pevne</t>
  </si>
  <si>
    <t>-1701676508</t>
  </si>
  <si>
    <t>345710009100</t>
  </si>
  <si>
    <t>Rúrka ohybná vlnitá pancierová PVC-U, FXP D 20</t>
  </si>
  <si>
    <t>-1727098928</t>
  </si>
  <si>
    <t>345710017800.S</t>
  </si>
  <si>
    <t>Spojka nasúvacia z PVC-U pre elektroinštal. rúrky, D 20 mm</t>
  </si>
  <si>
    <t>-326506581</t>
  </si>
  <si>
    <t>210010054</t>
  </si>
  <si>
    <t>Zapojenie Čerpadla</t>
  </si>
  <si>
    <t>1511241585</t>
  </si>
  <si>
    <t>210010057</t>
  </si>
  <si>
    <t>Zapojenie váh a čidiel</t>
  </si>
  <si>
    <t>1646851810</t>
  </si>
  <si>
    <t>210010351.S</t>
  </si>
  <si>
    <t>Krabicová rozvodka z lisovaného izolantu vrátane ukončenia káblov a zapojenia vodičov typ 6455-11 do 4 m</t>
  </si>
  <si>
    <t>-429786407</t>
  </si>
  <si>
    <t>345410013000.S</t>
  </si>
  <si>
    <t>Krabica rozvodná PVC na stenu 6455-11, IP 66</t>
  </si>
  <si>
    <t>-864844577</t>
  </si>
  <si>
    <t>210020303.S</t>
  </si>
  <si>
    <t>Káblový žľab - káblový nosný systém, pozink., vrátane príslušenstva, 62/50 mm vrátane veka a podpery</t>
  </si>
  <si>
    <t>-700366340</t>
  </si>
  <si>
    <t>345750008600.S</t>
  </si>
  <si>
    <t>Žľab káblový, šxv 62x50 mm, z pozinkovanej ocele</t>
  </si>
  <si>
    <t>-2005068235</t>
  </si>
  <si>
    <t>345750011200.S</t>
  </si>
  <si>
    <t>Kryt pre káblový žľab šírky 62 mm, z pozinkovanej ocele</t>
  </si>
  <si>
    <t>1809065541</t>
  </si>
  <si>
    <t>345750012500.S</t>
  </si>
  <si>
    <t>Koleno 90° pre káblový žľab šxv 62x50 mm, z pozinkovanej ocele</t>
  </si>
  <si>
    <t>-735814147</t>
  </si>
  <si>
    <t>210020307.S</t>
  </si>
  <si>
    <t>Káblový žľab - káblový nosný systém, pozink., vrátane príslušenstva, 125/100 mm vrátane veka a podpery</t>
  </si>
  <si>
    <t>-602026395</t>
  </si>
  <si>
    <t>345750010100.S</t>
  </si>
  <si>
    <t>Žľab káblový, šxv 125x100 mm, z pozinkovanej ocele</t>
  </si>
  <si>
    <t>869040528</t>
  </si>
  <si>
    <t>345750011500.S</t>
  </si>
  <si>
    <t>Kryt pre káblový žľab šírky 125 mm, z pozinkovanej ocele</t>
  </si>
  <si>
    <t>1792207931</t>
  </si>
  <si>
    <t>345750027100.S</t>
  </si>
  <si>
    <t>Kryt kolena 45° pre káblový žľab šírky 125 mm, z pozinkovanej ocele</t>
  </si>
  <si>
    <t>1005062992</t>
  </si>
  <si>
    <t>210020311.S</t>
  </si>
  <si>
    <t>Káblový žľab - káblový nosný systém, pozink., vrátane príslušenstva, 250/100 mm vrátane veka a podpery</t>
  </si>
  <si>
    <t>-874558195</t>
  </si>
  <si>
    <t>345750010400.S</t>
  </si>
  <si>
    <t>Žľab káblový, šxv 250x100 mm, z pozinkovanej ocele</t>
  </si>
  <si>
    <t>-1366772437</t>
  </si>
  <si>
    <t>345750011800.S</t>
  </si>
  <si>
    <t>Kryt pre káblový žľab šírky 250 mm, z pozinkovanej ocele</t>
  </si>
  <si>
    <t>-1806173592</t>
  </si>
  <si>
    <t>345750020900.S</t>
  </si>
  <si>
    <t>Koleno vnútorné pre káblový žľab šxv 250x100 mm, z pozinkovanej ocele</t>
  </si>
  <si>
    <t>774963775</t>
  </si>
  <si>
    <t>210100001.S</t>
  </si>
  <si>
    <t>Ukončenie vodičov v rozvádzač. vrátane zapojenia a vodičovej koncovky do 2,5 mm2</t>
  </si>
  <si>
    <t>604028708</t>
  </si>
  <si>
    <t>354310017400.S</t>
  </si>
  <si>
    <t>Káblové oko medené lisovacie CU 1,5x3 KU-L</t>
  </si>
  <si>
    <t>1759665262</t>
  </si>
  <si>
    <t>354310017700.S</t>
  </si>
  <si>
    <t>Káblové oko medené lisovacie CU 2,5x4 KU-L</t>
  </si>
  <si>
    <t>2094084114</t>
  </si>
  <si>
    <t>210100251.S</t>
  </si>
  <si>
    <t>Ukončenie celoplastových káblov zmrašť. záklopkou alebo páskou do 4 x 10 mm2</t>
  </si>
  <si>
    <t>-580068039</t>
  </si>
  <si>
    <t>343430001600.S</t>
  </si>
  <si>
    <t>Teplom zmraštiteľná stredne hrubá trubica z polyolefinu MWTM bez lepidla, na cievkach 16/5-A/U 5,5-14,5, dĺ. 1000 mm</t>
  </si>
  <si>
    <t>1614103747</t>
  </si>
  <si>
    <t>343430004100.S</t>
  </si>
  <si>
    <t>Bužírka zmrašťovacia 4,8x2,4 mm, dĺžka 1 m</t>
  </si>
  <si>
    <t>521685492</t>
  </si>
  <si>
    <t>210100258.S</t>
  </si>
  <si>
    <t>Ukončenie celoplastových káblov zmrašť. záklopkou alebo páskou do 5 x 4 mm2</t>
  </si>
  <si>
    <t>209110730</t>
  </si>
  <si>
    <t>343820000100.S</t>
  </si>
  <si>
    <t>Páska izolačná čierna 19 mm, dĺ. 10 m, typ FEK10</t>
  </si>
  <si>
    <t>336243765</t>
  </si>
  <si>
    <t>343820000700.S</t>
  </si>
  <si>
    <t>Páska izolačná zeleno-žltá 19 mm, dĺ. 10 m, typ ZS10</t>
  </si>
  <si>
    <t>-666641099</t>
  </si>
  <si>
    <t>210100260.S</t>
  </si>
  <si>
    <t>Ukončenie celoplastových káblov zmrašť. záklopkou alebo páskou do 7 x 4 mm2</t>
  </si>
  <si>
    <t>-2040302835</t>
  </si>
  <si>
    <t>-992934363</t>
  </si>
  <si>
    <t>-1401501408</t>
  </si>
  <si>
    <t>210100262.S</t>
  </si>
  <si>
    <t>Ukončenie celoplastových káblov zmrašť. záklopkou alebo páskou do 12 x 4 mm2</t>
  </si>
  <si>
    <t>-1731755617</t>
  </si>
  <si>
    <t>-1960612484</t>
  </si>
  <si>
    <t>-1361664807</t>
  </si>
  <si>
    <t>210110011.S</t>
  </si>
  <si>
    <t>Jednopólový spínač - radenie 1, nástenný IP 55, vrátane zapojenia</t>
  </si>
  <si>
    <t>293582297</t>
  </si>
  <si>
    <t>345340007900.S</t>
  </si>
  <si>
    <t>Spínač dvojpólový nástenný, radenie 1, IP54</t>
  </si>
  <si>
    <t>66561340</t>
  </si>
  <si>
    <t>210110012.S</t>
  </si>
  <si>
    <t>Sériový spínač -  radenie 5, nástenný IP 55 vrátane zapojenia</t>
  </si>
  <si>
    <t>488312705</t>
  </si>
  <si>
    <t>345330002985.S</t>
  </si>
  <si>
    <t>Prepínač nástenný, radenie 5, IP54</t>
  </si>
  <si>
    <t>-400482325</t>
  </si>
  <si>
    <t>210111021.S</t>
  </si>
  <si>
    <t>Domová zásuvka pre zapustenú montáž IP 44, vrátane zapojenia 250 V / 16A,  2P + PE</t>
  </si>
  <si>
    <t>-505323284</t>
  </si>
  <si>
    <t>345510004200</t>
  </si>
  <si>
    <t>Jednozásuvka kompletná, s clonkami, s viečkom, IP44 5518A-2999 B biela</t>
  </si>
  <si>
    <t>142265548</t>
  </si>
  <si>
    <t>210111142.S</t>
  </si>
  <si>
    <t>Priemyslová zásuvka nástenná prívodná CEE 400 V / 16A, vrátane zapojenia, IPN, IPG 1643, 3P + PE, IPN, IPG 1653, 3P + N + PE</t>
  </si>
  <si>
    <t>190574793</t>
  </si>
  <si>
    <t>74</t>
  </si>
  <si>
    <t>345540008935.S</t>
  </si>
  <si>
    <t>Zásuvka nástenná prívodná priemyslová IPN 1643, 3P + PE, IP 44 - 400V, 16A</t>
  </si>
  <si>
    <t>1265520563</t>
  </si>
  <si>
    <t>75</t>
  </si>
  <si>
    <t>210111523.S</t>
  </si>
  <si>
    <t>Vidlica priemyselná CEE 400V / 16A, vrátane zapojenia, IVG 1643, 3P + PE, IVG 1653, 3P + N + PE</t>
  </si>
  <si>
    <t>229214461</t>
  </si>
  <si>
    <t>76</t>
  </si>
  <si>
    <t>358110002220.S</t>
  </si>
  <si>
    <t>Vidlica IVG 1643, 3P + PE, IP 67 - 400V, 16A</t>
  </si>
  <si>
    <t>281499476</t>
  </si>
  <si>
    <t>77</t>
  </si>
  <si>
    <t>210120405.S</t>
  </si>
  <si>
    <t>Istič vzduchový trojpólový + N do 63 A</t>
  </si>
  <si>
    <t>-2126608457</t>
  </si>
  <si>
    <t>78</t>
  </si>
  <si>
    <t>358220056000.S</t>
  </si>
  <si>
    <t>Istič 3P, 63 A, charakteristika C, 25 kA, 4,5 modulu</t>
  </si>
  <si>
    <t>-1225792621</t>
  </si>
  <si>
    <t>79</t>
  </si>
  <si>
    <t>210120424.S</t>
  </si>
  <si>
    <t>Sledovač fáz i s materiálom</t>
  </si>
  <si>
    <t>-1472812363</t>
  </si>
  <si>
    <t>80</t>
  </si>
  <si>
    <t>210140738.S</t>
  </si>
  <si>
    <t>Zapojenie elektr. ventilátora</t>
  </si>
  <si>
    <t>1529646852</t>
  </si>
  <si>
    <t>81</t>
  </si>
  <si>
    <t>210161011.S</t>
  </si>
  <si>
    <t>Zapojenie motorov</t>
  </si>
  <si>
    <t>1547189864</t>
  </si>
  <si>
    <t>82</t>
  </si>
  <si>
    <t>210190002.S</t>
  </si>
  <si>
    <t>Montáž oceľoplechovej rozvodnice do váhy 50 kg</t>
  </si>
  <si>
    <t>182451641</t>
  </si>
  <si>
    <t>83</t>
  </si>
  <si>
    <t>210192722.S</t>
  </si>
  <si>
    <t>Označovací štítok pre prístroje - nadpis v rozvádzačoch vrátane popisu lepený</t>
  </si>
  <si>
    <t>-1768153922</t>
  </si>
  <si>
    <t>84</t>
  </si>
  <si>
    <t>210201080.S</t>
  </si>
  <si>
    <t>Zapojenie svietidla IP20, stropného - nástenného LED</t>
  </si>
  <si>
    <t>-660893157</t>
  </si>
  <si>
    <t>85</t>
  </si>
  <si>
    <t>348320000900.S</t>
  </si>
  <si>
    <t>LED svietidlo priemyselné stropné 2x15,3W, 4400 lm, IP66, 1272x95 mm, s vyšším krytím</t>
  </si>
  <si>
    <t>-205033595</t>
  </si>
  <si>
    <t>86</t>
  </si>
  <si>
    <t>210201300.S</t>
  </si>
  <si>
    <t>Zapojenie svietidla IP54, 1x svetelný zdroj, priemyselné so žiarivkou, alebo s kompaktnou žiarivkou- Vonkajšie</t>
  </si>
  <si>
    <t>151382840</t>
  </si>
  <si>
    <t>87</t>
  </si>
  <si>
    <t>348320000700.S</t>
  </si>
  <si>
    <t>LED svietidlo priemyselné stropné 1x15,3W, 2200 lm IP66, 672x95 mm, s vyšším krytím</t>
  </si>
  <si>
    <t>347076709</t>
  </si>
  <si>
    <t>88</t>
  </si>
  <si>
    <t>210201345.S</t>
  </si>
  <si>
    <t>Zapojenie svietidla IP66, LED, priemyselné stropného - nástenného</t>
  </si>
  <si>
    <t>564479381</t>
  </si>
  <si>
    <t>89</t>
  </si>
  <si>
    <t>348320000800.S</t>
  </si>
  <si>
    <t>LED svietidlo priemyselné stropné 2x9,1W, 2600 lm, IP66, 1272x95 mm, s vyšším krytím</t>
  </si>
  <si>
    <t>1779123179</t>
  </si>
  <si>
    <t>90</t>
  </si>
  <si>
    <t>348150000400.S</t>
  </si>
  <si>
    <t>Svietidlo s modrou svietivosťou IP 65 21W</t>
  </si>
  <si>
    <t>935914472</t>
  </si>
  <si>
    <t>91</t>
  </si>
  <si>
    <t>1900715532</t>
  </si>
  <si>
    <t>92</t>
  </si>
  <si>
    <t>210201934.S</t>
  </si>
  <si>
    <t>Montáž svietidla exterierového na strop do 10 kg</t>
  </si>
  <si>
    <t>273277</t>
  </si>
  <si>
    <t>93</t>
  </si>
  <si>
    <t>210220020.S</t>
  </si>
  <si>
    <t>Uzemňovacie vedenie v zemi FeZn do 120 mm2 vrátane izolácie spojov</t>
  </si>
  <si>
    <t>318292490</t>
  </si>
  <si>
    <t>94</t>
  </si>
  <si>
    <t>354410058800.S</t>
  </si>
  <si>
    <t>Pásovina uzemňovacia FeZn 30 x 4 mm</t>
  </si>
  <si>
    <t>-748463343</t>
  </si>
  <si>
    <t>95</t>
  </si>
  <si>
    <t>210220021.S</t>
  </si>
  <si>
    <t>Uzemňovacie vedenie v zemi FeZn vrátane izolácie spojov O 10 mm</t>
  </si>
  <si>
    <t>-947647715</t>
  </si>
  <si>
    <t>96</t>
  </si>
  <si>
    <t>354410054800.S</t>
  </si>
  <si>
    <t>Drôt bleskozvodový FeZn, d 10 mm</t>
  </si>
  <si>
    <t>759689193</t>
  </si>
  <si>
    <t>97</t>
  </si>
  <si>
    <t>210220050.S</t>
  </si>
  <si>
    <t>Označenie zvodov číselnými štítkami</t>
  </si>
  <si>
    <t>-765516777</t>
  </si>
  <si>
    <t>98</t>
  </si>
  <si>
    <t>354410064800.S</t>
  </si>
  <si>
    <t>Štítok orientačný nerezový na zvody 1</t>
  </si>
  <si>
    <t>260800315</t>
  </si>
  <si>
    <t>354410064700.S</t>
  </si>
  <si>
    <t>Štítok orientačný nerezový na zvody 0</t>
  </si>
  <si>
    <t>-354318896</t>
  </si>
  <si>
    <t>100</t>
  </si>
  <si>
    <t>2410064900.S</t>
  </si>
  <si>
    <t>Štítok orientačný nerezový na zvody 2</t>
  </si>
  <si>
    <t>1075127713</t>
  </si>
  <si>
    <t>101</t>
  </si>
  <si>
    <t>354410065000.S</t>
  </si>
  <si>
    <t>Štítok orientačný nerezový na zvody 3</t>
  </si>
  <si>
    <t>622800411</t>
  </si>
  <si>
    <t>102</t>
  </si>
  <si>
    <t>354410065200.S</t>
  </si>
  <si>
    <t>Štítok orientačný nerezový na zvody 5</t>
  </si>
  <si>
    <t>-471540464</t>
  </si>
  <si>
    <t>103</t>
  </si>
  <si>
    <t>354410065300.S</t>
  </si>
  <si>
    <t>Štítok orientačný nerezový na zvody 6 alebo 9</t>
  </si>
  <si>
    <t>-688389266</t>
  </si>
  <si>
    <t>104</t>
  </si>
  <si>
    <t>354410065400.S</t>
  </si>
  <si>
    <t>Štítok orientačný nerezový na zvody 7</t>
  </si>
  <si>
    <t>1769619030</t>
  </si>
  <si>
    <t>105</t>
  </si>
  <si>
    <t>354410065500.S</t>
  </si>
  <si>
    <t>Štítok orientačný nerezový na zvody 8</t>
  </si>
  <si>
    <t>-456471432</t>
  </si>
  <si>
    <t>106</t>
  </si>
  <si>
    <t>354410065100.S</t>
  </si>
  <si>
    <t>Štítok orientačný nerezový na zvody 4</t>
  </si>
  <si>
    <t>-1397372515</t>
  </si>
  <si>
    <t>107</t>
  </si>
  <si>
    <t>210220096.S</t>
  </si>
  <si>
    <t>Montáž pevného rebríka na strechách budov do 10 m výšky k hrebeňu strechy na 1 zvode</t>
  </si>
  <si>
    <t>-1137094156</t>
  </si>
  <si>
    <t>108</t>
  </si>
  <si>
    <t>210220104.S</t>
  </si>
  <si>
    <t>Podpery vedenia FeZn na plechové strechy PV23, PV24</t>
  </si>
  <si>
    <t>465107775</t>
  </si>
  <si>
    <t>109</t>
  </si>
  <si>
    <t>354410037300.S</t>
  </si>
  <si>
    <t>Podpera vedenia FeZn na plechové strechy označenie PV 23</t>
  </si>
  <si>
    <t>56550276</t>
  </si>
  <si>
    <t>110</t>
  </si>
  <si>
    <t>354410067000.S</t>
  </si>
  <si>
    <t>Tesniaci set</t>
  </si>
  <si>
    <t>-1793806901</t>
  </si>
  <si>
    <t>111</t>
  </si>
  <si>
    <t>210220105.S</t>
  </si>
  <si>
    <t>Podpery vedenia FeZn do muriva PV 01h a PV 01, 02, 03</t>
  </si>
  <si>
    <t>115209754</t>
  </si>
  <si>
    <t>112</t>
  </si>
  <si>
    <t>354410034300.S</t>
  </si>
  <si>
    <t>Podpera vedenia FeZn na zateplené fasády označenie PV 17-4</t>
  </si>
  <si>
    <t>-454795070</t>
  </si>
  <si>
    <t>113</t>
  </si>
  <si>
    <t>210220240.S</t>
  </si>
  <si>
    <t>Svorka FeZn k zachytávacej, uzemňovacej tyči  SJ</t>
  </si>
  <si>
    <t>-263304470</t>
  </si>
  <si>
    <t>114</t>
  </si>
  <si>
    <t>354410001500.S</t>
  </si>
  <si>
    <t>Svorka FeZn k uzemňovacej tyči označenie SJ 01</t>
  </si>
  <si>
    <t>457902726</t>
  </si>
  <si>
    <t>115</t>
  </si>
  <si>
    <t>354410001700.S</t>
  </si>
  <si>
    <t>Svorka FeZn k uzemňovacej tyči označenie SJ 02</t>
  </si>
  <si>
    <t>511682381</t>
  </si>
  <si>
    <t>116</t>
  </si>
  <si>
    <t>210220241.S</t>
  </si>
  <si>
    <t>Svorka FeZn krížová SK a diagonálna krížová DKS</t>
  </si>
  <si>
    <t>-874010520</t>
  </si>
  <si>
    <t>117</t>
  </si>
  <si>
    <t>354410002500.S</t>
  </si>
  <si>
    <t>Svorka FeZn krížová označenie SK</t>
  </si>
  <si>
    <t>-1598911136</t>
  </si>
  <si>
    <t>118</t>
  </si>
  <si>
    <t>210220243.S</t>
  </si>
  <si>
    <t>Svorka FeZn spojovacia SS</t>
  </si>
  <si>
    <t>1969447705</t>
  </si>
  <si>
    <t>119</t>
  </si>
  <si>
    <t>354410003400.S</t>
  </si>
  <si>
    <t>Svorka FeZn spojovacia označenie SS 2 skrutky s príložkou</t>
  </si>
  <si>
    <t>-741297092</t>
  </si>
  <si>
    <t>120</t>
  </si>
  <si>
    <t>210220247.S</t>
  </si>
  <si>
    <t>Svorka FeZn skúšobná SZ</t>
  </si>
  <si>
    <t>-703038160</t>
  </si>
  <si>
    <t>121</t>
  </si>
  <si>
    <t>354410004300.S</t>
  </si>
  <si>
    <t>Svorka FeZn skúšobná označenie SZ</t>
  </si>
  <si>
    <t>-1553575641</t>
  </si>
  <si>
    <t>122</t>
  </si>
  <si>
    <t>210220251.S</t>
  </si>
  <si>
    <t>Svorka FeZn univerzálna potrubná SUP</t>
  </si>
  <si>
    <t>2039722470</t>
  </si>
  <si>
    <t>123</t>
  </si>
  <si>
    <t>354410000300.S</t>
  </si>
  <si>
    <t>Svorka FeZn univerzálna potrubná bez pásika označenie SUP</t>
  </si>
  <si>
    <t>391745125</t>
  </si>
  <si>
    <t>124</t>
  </si>
  <si>
    <t>210220252.S</t>
  </si>
  <si>
    <t>Svorka FeZn odbočovacia spojovacia SR 01, SR 02 (pásovina do 120 mm2)</t>
  </si>
  <si>
    <t>-672094518</t>
  </si>
  <si>
    <t>125</t>
  </si>
  <si>
    <t>354410000400.S</t>
  </si>
  <si>
    <t>Svorka FeZn odbočovacia spojovacia označenie SR 01</t>
  </si>
  <si>
    <t>2018605567</t>
  </si>
  <si>
    <t>126</t>
  </si>
  <si>
    <t>210220261.S</t>
  </si>
  <si>
    <t>Držiak ochranného uholníka FeZn do muriva DUZ</t>
  </si>
  <si>
    <t>-727690247</t>
  </si>
  <si>
    <t>127</t>
  </si>
  <si>
    <t>354410053600.S</t>
  </si>
  <si>
    <t>Držiak FeZn ochranného uholníka do muriva označenie DUZ</t>
  </si>
  <si>
    <t>654201966</t>
  </si>
  <si>
    <t>210220280.S</t>
  </si>
  <si>
    <t>Uzemňovacia tyč FeZn ZT</t>
  </si>
  <si>
    <t>1612331247</t>
  </si>
  <si>
    <t>129</t>
  </si>
  <si>
    <t>354410055700.S</t>
  </si>
  <si>
    <t>Tyč uzemňovacia FeZn označenie ZT 2 m</t>
  </si>
  <si>
    <t>-21304348</t>
  </si>
  <si>
    <t>130</t>
  </si>
  <si>
    <t>210220292.S</t>
  </si>
  <si>
    <t>Napínacia skrutka s okom vrátane napnutia zvodu</t>
  </si>
  <si>
    <t>500405649</t>
  </si>
  <si>
    <t>131</t>
  </si>
  <si>
    <t>309200016200.S</t>
  </si>
  <si>
    <t>Skrutka napínacia 8x70, FSH 870, oceľ + temperovaná zliatina</t>
  </si>
  <si>
    <t>-1339069023</t>
  </si>
  <si>
    <t>132</t>
  </si>
  <si>
    <t>210220293.S</t>
  </si>
  <si>
    <t>Tvarovanie vedenia na povrchu, ochrannej rúrky, uholníka</t>
  </si>
  <si>
    <t>511081302</t>
  </si>
  <si>
    <t>133</t>
  </si>
  <si>
    <t>2102203156</t>
  </si>
  <si>
    <t>Zriadenie základového zemniča</t>
  </si>
  <si>
    <t>-1905767439</t>
  </si>
  <si>
    <t>134</t>
  </si>
  <si>
    <t>210220800.S</t>
  </si>
  <si>
    <t>Uzemňovacie vedenie na povrchu AlMgSi drôt zvodový O 8-10 mm</t>
  </si>
  <si>
    <t>1629596878</t>
  </si>
  <si>
    <t>135</t>
  </si>
  <si>
    <t>354410064200.S</t>
  </si>
  <si>
    <t>Drôt bleskozvodový zliatina AlMgSi, d 8 mm, Al</t>
  </si>
  <si>
    <t>80663371</t>
  </si>
  <si>
    <t>136</t>
  </si>
  <si>
    <t>210220804.S</t>
  </si>
  <si>
    <t>Dilatačná spojka AlMgSi drôt O 8 mm</t>
  </si>
  <si>
    <t>-46614539</t>
  </si>
  <si>
    <t>137</t>
  </si>
  <si>
    <t>210220831.S</t>
  </si>
  <si>
    <t>Zachytávacia tyč zliatina AlMgSi bez osadenia JP 10, JP 15, JP 20</t>
  </si>
  <si>
    <t>-1058821103</t>
  </si>
  <si>
    <t>138</t>
  </si>
  <si>
    <t>354410030500.S</t>
  </si>
  <si>
    <t>Tyč zachytávacia zliatina AlMgSi označenie JP 15 Al</t>
  </si>
  <si>
    <t>1758544813</t>
  </si>
  <si>
    <t>139</t>
  </si>
  <si>
    <t>210220856.S</t>
  </si>
  <si>
    <t>Svorka zliatina AlMgSi na odkvapový žľab SO</t>
  </si>
  <si>
    <t>838788958</t>
  </si>
  <si>
    <t>140</t>
  </si>
  <si>
    <t>354410013800.S</t>
  </si>
  <si>
    <t>Svorka okapová zliatina AlMgSi označenie SO Al</t>
  </si>
  <si>
    <t>937701042</t>
  </si>
  <si>
    <t>141</t>
  </si>
  <si>
    <t>210220862.S</t>
  </si>
  <si>
    <t>Svorka zliatina AlMgSi uzemňovacia SR03</t>
  </si>
  <si>
    <t>-2069438947</t>
  </si>
  <si>
    <t>142</t>
  </si>
  <si>
    <t>354410016600.S</t>
  </si>
  <si>
    <t>Svorka uzemňovacia zliatina AlMgSi označenie SR 03 E</t>
  </si>
  <si>
    <t>-414483653</t>
  </si>
  <si>
    <t>143</t>
  </si>
  <si>
    <t>210220880.S</t>
  </si>
  <si>
    <t>Ochranný uholník zliatina AlMgSi   OU</t>
  </si>
  <si>
    <t>4187194</t>
  </si>
  <si>
    <t>144</t>
  </si>
  <si>
    <t>354410063500.S</t>
  </si>
  <si>
    <t>Uholník ochranný zliatina AlMgSi označenie OU 1,7 m Al</t>
  </si>
  <si>
    <t>-1737499517</t>
  </si>
  <si>
    <t>145</t>
  </si>
  <si>
    <t>210800140.S</t>
  </si>
  <si>
    <t>Kábel medený uložený pevne CYKY 450/750 V 2x1,5</t>
  </si>
  <si>
    <t>1732705347</t>
  </si>
  <si>
    <t>146</t>
  </si>
  <si>
    <t>341110000100.S</t>
  </si>
  <si>
    <t>Kábel medený CYKY 2x1,5 mm2</t>
  </si>
  <si>
    <t>996108860</t>
  </si>
  <si>
    <t>147</t>
  </si>
  <si>
    <t>210800146.S</t>
  </si>
  <si>
    <t>Kábel medený uložený pevne CYKY 450/750 V 3x1,5</t>
  </si>
  <si>
    <t>-374261896</t>
  </si>
  <si>
    <t>148</t>
  </si>
  <si>
    <t>341110000700.S</t>
  </si>
  <si>
    <t>Kábel medený CYKY 3x1,5 mm2</t>
  </si>
  <si>
    <t>1731411774</t>
  </si>
  <si>
    <t>149</t>
  </si>
  <si>
    <t>1033756339</t>
  </si>
  <si>
    <t>150</t>
  </si>
  <si>
    <t>772382977</t>
  </si>
  <si>
    <t>151</t>
  </si>
  <si>
    <t>210800147.S</t>
  </si>
  <si>
    <t>Kábel medený uložený pevne CYKY 450/750 V 3x2,5</t>
  </si>
  <si>
    <t>-368007230</t>
  </si>
  <si>
    <t>152</t>
  </si>
  <si>
    <t>341110000800.S</t>
  </si>
  <si>
    <t>Kábel medený CYKY 3x2,5 mm2</t>
  </si>
  <si>
    <t>-895796356</t>
  </si>
  <si>
    <t>153</t>
  </si>
  <si>
    <t>766700892</t>
  </si>
  <si>
    <t>154</t>
  </si>
  <si>
    <t>-1447543766</t>
  </si>
  <si>
    <t>155</t>
  </si>
  <si>
    <t>-1793261841</t>
  </si>
  <si>
    <t>156</t>
  </si>
  <si>
    <t>792169133</t>
  </si>
  <si>
    <t>157</t>
  </si>
  <si>
    <t>210800158.S</t>
  </si>
  <si>
    <t>Kábel medený uložený pevne CYKY 450/750 V 5x1,5</t>
  </si>
  <si>
    <t>-2965089</t>
  </si>
  <si>
    <t>158</t>
  </si>
  <si>
    <t>341110001900.S</t>
  </si>
  <si>
    <t>Kábel medený CYKY 5x1,5 mm2</t>
  </si>
  <si>
    <t>-116077015</t>
  </si>
  <si>
    <t>159</t>
  </si>
  <si>
    <t>210800159.S</t>
  </si>
  <si>
    <t>Kábel medený uložený pevne CYKY 450/750 V 5x2,5</t>
  </si>
  <si>
    <t>-122984308</t>
  </si>
  <si>
    <t>160</t>
  </si>
  <si>
    <t>341110002000.S</t>
  </si>
  <si>
    <t>Kábel medený CYKY 5x2,5 mm2</t>
  </si>
  <si>
    <t>328160520</t>
  </si>
  <si>
    <t>161</t>
  </si>
  <si>
    <t>-1153827085</t>
  </si>
  <si>
    <t>162</t>
  </si>
  <si>
    <t>-973227729</t>
  </si>
  <si>
    <t>163</t>
  </si>
  <si>
    <t>210800164.S</t>
  </si>
  <si>
    <t>Kábel medený uložený pevne CYKY 450/750 V 7x1,5</t>
  </si>
  <si>
    <t>-1740170657</t>
  </si>
  <si>
    <t>164</t>
  </si>
  <si>
    <t>341110002500.S</t>
  </si>
  <si>
    <t>Kábel medený CYKY 7x1,5 mm2</t>
  </si>
  <si>
    <t>-868630207</t>
  </si>
  <si>
    <t>165</t>
  </si>
  <si>
    <t>210800167.S</t>
  </si>
  <si>
    <t>Kábel medený uložený pevne CYKY 450/750 V 12x1,5</t>
  </si>
  <si>
    <t>234174698</t>
  </si>
  <si>
    <t>166</t>
  </si>
  <si>
    <t>341110002800.S</t>
  </si>
  <si>
    <t>Kábel medený CYKY 12x1,5 mm2</t>
  </si>
  <si>
    <t>-1404981801</t>
  </si>
  <si>
    <t>167</t>
  </si>
  <si>
    <t>210800519.S</t>
  </si>
  <si>
    <t>Vodič medený uložený pevne H07V-U (CY) 450/750 V  6</t>
  </si>
  <si>
    <t>1001193572</t>
  </si>
  <si>
    <t>168</t>
  </si>
  <si>
    <t>341110012300.S</t>
  </si>
  <si>
    <t>Vodič medený H07V-U 6 mm2</t>
  </si>
  <si>
    <t>-1125004693</t>
  </si>
  <si>
    <t>169</t>
  </si>
  <si>
    <t>210800521.S</t>
  </si>
  <si>
    <t>Vodič medený uložený pevne H07V-U (CY) 450/750 V  16</t>
  </si>
  <si>
    <t>-552385485</t>
  </si>
  <si>
    <t>170</t>
  </si>
  <si>
    <t>341110012500.S</t>
  </si>
  <si>
    <t>Vodič medený H07V-U 16 mm2</t>
  </si>
  <si>
    <t>-320991923</t>
  </si>
  <si>
    <t>171</t>
  </si>
  <si>
    <t>210872003.S</t>
  </si>
  <si>
    <t>Kábel signálny uložený voľne JEFY 380 V 5x1</t>
  </si>
  <si>
    <t>1656002333</t>
  </si>
  <si>
    <t>172</t>
  </si>
  <si>
    <t>341210004500.S</t>
  </si>
  <si>
    <t>Kábel medený signálny JEFY 5x1 mm2</t>
  </si>
  <si>
    <t>-1329271179</t>
  </si>
  <si>
    <t>173</t>
  </si>
  <si>
    <t>460620013.S</t>
  </si>
  <si>
    <t>Proviz. úprava terénu v zemine tr. 3, aby nerovnosti terénu neboli väčšie ako 2 cm od vodor.hladiny</t>
  </si>
  <si>
    <t>965017012</t>
  </si>
  <si>
    <t>174</t>
  </si>
  <si>
    <t>MV</t>
  </si>
  <si>
    <t>Murárske výpomoci</t>
  </si>
  <si>
    <t>819182541</t>
  </si>
  <si>
    <t>175</t>
  </si>
  <si>
    <t>PM</t>
  </si>
  <si>
    <t>Podružný materiál</t>
  </si>
  <si>
    <t>1915748921</t>
  </si>
  <si>
    <t>176</t>
  </si>
  <si>
    <t>PPV</t>
  </si>
  <si>
    <t>Podiel pridružených výkonov</t>
  </si>
  <si>
    <t>407470786</t>
  </si>
  <si>
    <t>46-M</t>
  </si>
  <si>
    <t xml:space="preserve">Zemné práce vykonávané pri externých montážnych prácach   </t>
  </si>
  <si>
    <t>177</t>
  </si>
  <si>
    <t>460200163.S</t>
  </si>
  <si>
    <t>Hĺbenie káblovej ryhy ručne 35 cm širokej a 80 cm hlbokej, v zemine triedy 3</t>
  </si>
  <si>
    <t>38833484</t>
  </si>
  <si>
    <t>178</t>
  </si>
  <si>
    <t>460300006.S</t>
  </si>
  <si>
    <t>Zhutnenie zeminy po vrstvách pri zahrnutí rýh strojom, vrstva zeminy 20 cm</t>
  </si>
  <si>
    <t>-65898075</t>
  </si>
  <si>
    <t>179</t>
  </si>
  <si>
    <t>460560163.S</t>
  </si>
  <si>
    <t>Ručný zásyp nezap. káblovej ryhy bez zhutn. zeminy, 35 cm širokej, 80 cm hlbokej v zemine tr. 3</t>
  </si>
  <si>
    <t>-913373318</t>
  </si>
  <si>
    <t>HZS</t>
  </si>
  <si>
    <t xml:space="preserve">Hodinové zúčtovacie sadzby   </t>
  </si>
  <si>
    <t>180</t>
  </si>
  <si>
    <t>HZS000112.S</t>
  </si>
  <si>
    <t>Stavebno montážne práce náročnejšie, ucelené, obtiažne, rutinné (Tr. 2) v rozsahu viac ako 8 hodín náročnejšie Demontáž</t>
  </si>
  <si>
    <t>262144</t>
  </si>
  <si>
    <t>1283416686</t>
  </si>
  <si>
    <t>181</t>
  </si>
  <si>
    <t>HZS000113.S</t>
  </si>
  <si>
    <t>Stavebno montážne práce náročné ucelené - odborné, tvorivé remeselné (Tr. 3) v rozsahu viac ako 8 hodín  Sekacie a vrtacie práce</t>
  </si>
  <si>
    <t>1332601954</t>
  </si>
  <si>
    <t>182</t>
  </si>
  <si>
    <t>HZS000114.S</t>
  </si>
  <si>
    <t>Stavebno montážne práce najnáročnejšie na odbornosť - prehliadky pracoviska a revízie (Tr. 4) v rozsahu viac ako 8 hodín</t>
  </si>
  <si>
    <t>-517840821</t>
  </si>
  <si>
    <t>1.4 - Fotovoltaická elektráreň</t>
  </si>
  <si>
    <t>210501002.S</t>
  </si>
  <si>
    <t>Prípravné práce pre zahájením montáže nad 8 panelov</t>
  </si>
  <si>
    <t>-632495019</t>
  </si>
  <si>
    <t>210501012.S</t>
  </si>
  <si>
    <t>Montáž kotevného systému pre rošt na fotovoltaické panely na šikmú strechu s plechovou krytinou do ocele</t>
  </si>
  <si>
    <t>-2056035885</t>
  </si>
  <si>
    <t>346510005200.S</t>
  </si>
  <si>
    <t>Kombinovaná skrutka do ocele JZ3-SB 8,0x150/50 FZD</t>
  </si>
  <si>
    <t>1212287366</t>
  </si>
  <si>
    <t>210501030.S</t>
  </si>
  <si>
    <t>Nosná konštrukcia pre osadenie FV</t>
  </si>
  <si>
    <t>1212589569</t>
  </si>
  <si>
    <t>346510004800.S</t>
  </si>
  <si>
    <t>MG-MK 01, stredová príchytka</t>
  </si>
  <si>
    <t>-957626300</t>
  </si>
  <si>
    <t>346510004900.S</t>
  </si>
  <si>
    <t>Krajná príchytka 40 mm</t>
  </si>
  <si>
    <t>583273659</t>
  </si>
  <si>
    <t>346510005000.S</t>
  </si>
  <si>
    <t>Otočný kameň do drážky 13x10</t>
  </si>
  <si>
    <t>-696094768</t>
  </si>
  <si>
    <t>210501100.S</t>
  </si>
  <si>
    <t>Montáž fotovolataického panela na rošt</t>
  </si>
  <si>
    <t>Wp</t>
  </si>
  <si>
    <t>1433628786</t>
  </si>
  <si>
    <t>346510000100.S</t>
  </si>
  <si>
    <t>Fotovoltaický polykryštalický strešný panel</t>
  </si>
  <si>
    <t>-1197401866</t>
  </si>
  <si>
    <t>210501251.S</t>
  </si>
  <si>
    <t>Montáž a zapojenie meniča napätia trojfázového z DC/AC</t>
  </si>
  <si>
    <t>-1764133187</t>
  </si>
  <si>
    <t>346510001900.S</t>
  </si>
  <si>
    <t>Solárny menič DC/AC trojfázový</t>
  </si>
  <si>
    <t>-1893261266</t>
  </si>
  <si>
    <t>210810022.S</t>
  </si>
  <si>
    <t>Kábel medený silový uložený voľne 1-CYKY 0,6/1 kV 4x25</t>
  </si>
  <si>
    <t>-1299707600</t>
  </si>
  <si>
    <t>341110006100.S</t>
  </si>
  <si>
    <t>Kábel medený 1-CYKY 4x25 mm2</t>
  </si>
  <si>
    <t>416039213</t>
  </si>
  <si>
    <t>21091 210501255</t>
  </si>
  <si>
    <t>Smart logger</t>
  </si>
  <si>
    <t>1434268135</t>
  </si>
  <si>
    <t>21091 210501256</t>
  </si>
  <si>
    <t>Diverse smartmeter</t>
  </si>
  <si>
    <t>1030218787</t>
  </si>
  <si>
    <t>21091210021063</t>
  </si>
  <si>
    <t>montáž solárneho kábla</t>
  </si>
  <si>
    <t>bm</t>
  </si>
  <si>
    <t>-2125222086</t>
  </si>
  <si>
    <t>21091210501259</t>
  </si>
  <si>
    <t>meracie trafo</t>
  </si>
  <si>
    <t>Ks</t>
  </si>
  <si>
    <t>1564540025</t>
  </si>
  <si>
    <t>21091210501264</t>
  </si>
  <si>
    <t>Napašovo frekvenčná ochrana</t>
  </si>
  <si>
    <t>-870753871</t>
  </si>
  <si>
    <t>21091210501266</t>
  </si>
  <si>
    <t>Prepojenie zostavy s elektroskriňou a spustenie systému</t>
  </si>
  <si>
    <t>-1376860857</t>
  </si>
  <si>
    <t>21091210501269</t>
  </si>
  <si>
    <t>Odpájače s prepaťovými ochranami</t>
  </si>
  <si>
    <t>281515881</t>
  </si>
  <si>
    <t>21091210501273</t>
  </si>
  <si>
    <t>Montáž odpájačov</t>
  </si>
  <si>
    <t>457666657</t>
  </si>
  <si>
    <t>21091210501275</t>
  </si>
  <si>
    <t>Solárny kábel</t>
  </si>
  <si>
    <t>1029025893</t>
  </si>
  <si>
    <t>21091210501276</t>
  </si>
  <si>
    <t>konektor MC4</t>
  </si>
  <si>
    <t>1338669567</t>
  </si>
  <si>
    <t>21091210501280</t>
  </si>
  <si>
    <t>Montáž konektoru MC 4</t>
  </si>
  <si>
    <t>-1683659084</t>
  </si>
  <si>
    <t>-2000313108</t>
  </si>
  <si>
    <t>1241818782</t>
  </si>
  <si>
    <t>626230765</t>
  </si>
  <si>
    <t>-1336505642</t>
  </si>
  <si>
    <t>1.5 - Technológia</t>
  </si>
  <si>
    <t xml:space="preserve">    21-M - Elektromontáže</t>
  </si>
  <si>
    <t>Ostatné - N 00 TECHNOLÓGIA</t>
  </si>
  <si>
    <t xml:space="preserve">    N 01 - Kŕmny systém</t>
  </si>
  <si>
    <t xml:space="preserve">    N 02 - Napájací systém</t>
  </si>
  <si>
    <t xml:space="preserve">    N 03 - Ventilácia- monitor</t>
  </si>
  <si>
    <t xml:space="preserve">    N 04 - Vykurovanie a rozvod plynu</t>
  </si>
  <si>
    <t xml:space="preserve">    N 05 - Chladenie</t>
  </si>
  <si>
    <t>Elektromontáže</t>
  </si>
  <si>
    <t>EL1</t>
  </si>
  <si>
    <t>Technologická elektroinštalácia</t>
  </si>
  <si>
    <t>-962434221</t>
  </si>
  <si>
    <t>EL2</t>
  </si>
  <si>
    <t>Rozvádzač</t>
  </si>
  <si>
    <t>-1984032973</t>
  </si>
  <si>
    <t>Ostatné</t>
  </si>
  <si>
    <t>N 00 TECHNOLÓGIA</t>
  </si>
  <si>
    <t>N 01</t>
  </si>
  <si>
    <t>Kŕmny systém</t>
  </si>
  <si>
    <t>k1</t>
  </si>
  <si>
    <t>Zásobník KZ</t>
  </si>
  <si>
    <t>512</t>
  </si>
  <si>
    <t>120119942</t>
  </si>
  <si>
    <t>k2</t>
  </si>
  <si>
    <t>Plniaci dopravník FA 90</t>
  </si>
  <si>
    <t>-911398368</t>
  </si>
  <si>
    <t>k3</t>
  </si>
  <si>
    <t>Kŕmna linka</t>
  </si>
  <si>
    <t>1681664923</t>
  </si>
  <si>
    <t>k4</t>
  </si>
  <si>
    <t>Tenzometer</t>
  </si>
  <si>
    <t>110152125</t>
  </si>
  <si>
    <t>k5</t>
  </si>
  <si>
    <t>Prevodník tenzometra</t>
  </si>
  <si>
    <t>-1770119759</t>
  </si>
  <si>
    <t>k6</t>
  </si>
  <si>
    <t>Relé prevodníka</t>
  </si>
  <si>
    <t>-1255694015</t>
  </si>
  <si>
    <t>k7</t>
  </si>
  <si>
    <t>Inštalácia kŕmenia</t>
  </si>
  <si>
    <t>-65034553</t>
  </si>
  <si>
    <t>N 02</t>
  </si>
  <si>
    <t>Napájací systém</t>
  </si>
  <si>
    <t>N1</t>
  </si>
  <si>
    <t>Napájacie linky</t>
  </si>
  <si>
    <t>911233801</t>
  </si>
  <si>
    <t>N2</t>
  </si>
  <si>
    <t>Medikačný panel</t>
  </si>
  <si>
    <t>-605528531</t>
  </si>
  <si>
    <t>N3</t>
  </si>
  <si>
    <t>Prívod napájacej vody k linkám</t>
  </si>
  <si>
    <t>153991864</t>
  </si>
  <si>
    <t>N4</t>
  </si>
  <si>
    <t>Vodomer s magnetickým ventilom</t>
  </si>
  <si>
    <t>-1784961756</t>
  </si>
  <si>
    <t>N5</t>
  </si>
  <si>
    <t>Elektrický vodomer</t>
  </si>
  <si>
    <t>1745288663</t>
  </si>
  <si>
    <t>N6</t>
  </si>
  <si>
    <t>Inštalácia napájania</t>
  </si>
  <si>
    <t>1607567059</t>
  </si>
  <si>
    <t>N 03</t>
  </si>
  <si>
    <t>Ventilácia- monitor</t>
  </si>
  <si>
    <t>V1</t>
  </si>
  <si>
    <t>Ventilátor 910</t>
  </si>
  <si>
    <t>-49368969</t>
  </si>
  <si>
    <t>V2</t>
  </si>
  <si>
    <t>Rozvádzač a oživenie technológie</t>
  </si>
  <si>
    <t>-1445204361</t>
  </si>
  <si>
    <t>V3</t>
  </si>
  <si>
    <t>Mikropočítač</t>
  </si>
  <si>
    <t>-1859089070</t>
  </si>
  <si>
    <t>V4</t>
  </si>
  <si>
    <t>Vlhkostné čidlo</t>
  </si>
  <si>
    <t>1944506326</t>
  </si>
  <si>
    <t>V5</t>
  </si>
  <si>
    <t>Teplotné čidlo</t>
  </si>
  <si>
    <t>-699749859</t>
  </si>
  <si>
    <t>V6</t>
  </si>
  <si>
    <t>Ovládanie ventilátorov</t>
  </si>
  <si>
    <t>1193947268</t>
  </si>
  <si>
    <t>V7</t>
  </si>
  <si>
    <t>Kamera</t>
  </si>
  <si>
    <t>-745085613</t>
  </si>
  <si>
    <t>V8</t>
  </si>
  <si>
    <t>Váženie kurčiat</t>
  </si>
  <si>
    <t>-1649975671</t>
  </si>
  <si>
    <t>V9</t>
  </si>
  <si>
    <t>Čidlo CO2</t>
  </si>
  <si>
    <t>293270848</t>
  </si>
  <si>
    <t>V10</t>
  </si>
  <si>
    <t>Komín 910</t>
  </si>
  <si>
    <t>1566985811</t>
  </si>
  <si>
    <t>V11</t>
  </si>
  <si>
    <t>Klapky</t>
  </si>
  <si>
    <t>313671233</t>
  </si>
  <si>
    <t>V12</t>
  </si>
  <si>
    <t>Tienidlá</t>
  </si>
  <si>
    <t>-1482620600</t>
  </si>
  <si>
    <t>V13</t>
  </si>
  <si>
    <t>Servomotor</t>
  </si>
  <si>
    <t>-1350370830</t>
  </si>
  <si>
    <t>V14</t>
  </si>
  <si>
    <t>Servomotor- ovládanie</t>
  </si>
  <si>
    <t>1347931181</t>
  </si>
  <si>
    <t>V15</t>
  </si>
  <si>
    <t>Alarmová jednotka</t>
  </si>
  <si>
    <t>1116192268</t>
  </si>
  <si>
    <t>V16</t>
  </si>
  <si>
    <t>GSM brána</t>
  </si>
  <si>
    <t>1399065161</t>
  </si>
  <si>
    <t>V17</t>
  </si>
  <si>
    <t>DVD rekordér</t>
  </si>
  <si>
    <t>-1942287932</t>
  </si>
  <si>
    <t>V18</t>
  </si>
  <si>
    <t>Switch</t>
  </si>
  <si>
    <t>1721931206</t>
  </si>
  <si>
    <t>V19</t>
  </si>
  <si>
    <t>Inštalácia technológie</t>
  </si>
  <si>
    <t>-942551618</t>
  </si>
  <si>
    <t>N 04</t>
  </si>
  <si>
    <t>Vykurovanie a rozvod plynu</t>
  </si>
  <si>
    <t>UK1</t>
  </si>
  <si>
    <t>Vykurovacie teleso 120 kW</t>
  </si>
  <si>
    <t>813672100</t>
  </si>
  <si>
    <t>UK2</t>
  </si>
  <si>
    <t>Rozvod plynu</t>
  </si>
  <si>
    <t>1702183571</t>
  </si>
  <si>
    <t>UK3</t>
  </si>
  <si>
    <t>Inštalácia- oživenie</t>
  </si>
  <si>
    <t>882709441</t>
  </si>
  <si>
    <t>N 05</t>
  </si>
  <si>
    <t>Chladenie</t>
  </si>
  <si>
    <t>CH1</t>
  </si>
  <si>
    <t>Vysokotlaký chladiaci prístroj+ rozvod</t>
  </si>
  <si>
    <t>-1579407302</t>
  </si>
  <si>
    <t>CH2</t>
  </si>
  <si>
    <t>Inštalácia- vysokotlaký chladiaci prístroj+ rozvod</t>
  </si>
  <si>
    <t>-517667088</t>
  </si>
  <si>
    <t>SO 2 - Hala č. 2</t>
  </si>
  <si>
    <t>2.1 - Stavebná časť</t>
  </si>
  <si>
    <t>-1684392430</t>
  </si>
  <si>
    <t>2058729426</t>
  </si>
  <si>
    <t>627329966</t>
  </si>
  <si>
    <t>-1233124686</t>
  </si>
  <si>
    <t>335215152</t>
  </si>
  <si>
    <t>-330409701</t>
  </si>
  <si>
    <t>-1106174717</t>
  </si>
  <si>
    <t>-1546711226</t>
  </si>
  <si>
    <t>-1639440536</t>
  </si>
  <si>
    <t>482223932</t>
  </si>
  <si>
    <t>-463705989</t>
  </si>
  <si>
    <t>1283641459</t>
  </si>
  <si>
    <t>-1808602480</t>
  </si>
  <si>
    <t>-1912889787</t>
  </si>
  <si>
    <t>173208156</t>
  </si>
  <si>
    <t>1398762933</t>
  </si>
  <si>
    <t>-1977262892</t>
  </si>
  <si>
    <t>560621130</t>
  </si>
  <si>
    <t>-1753858152</t>
  </si>
  <si>
    <t>-865940378</t>
  </si>
  <si>
    <t>-1548134074</t>
  </si>
  <si>
    <t>-560152762</t>
  </si>
  <si>
    <t>985400447</t>
  </si>
  <si>
    <t>1454776643</t>
  </si>
  <si>
    <t>460348749</t>
  </si>
  <si>
    <t>-11557651</t>
  </si>
  <si>
    <t>-243614327</t>
  </si>
  <si>
    <t>-1576965271</t>
  </si>
  <si>
    <t>4135495</t>
  </si>
  <si>
    <t>-367668362</t>
  </si>
  <si>
    <t>915252045</t>
  </si>
  <si>
    <t>2026959260</t>
  </si>
  <si>
    <t>742271334</t>
  </si>
  <si>
    <t>1292704453</t>
  </si>
  <si>
    <t>-1578492321</t>
  </si>
  <si>
    <t>-426593465</t>
  </si>
  <si>
    <t>-612771150</t>
  </si>
  <si>
    <t>-1862226378</t>
  </si>
  <si>
    <t>-1989043973</t>
  </si>
  <si>
    <t>-1534441511</t>
  </si>
  <si>
    <t>202692125</t>
  </si>
  <si>
    <t>-1182387044</t>
  </si>
  <si>
    <t>-2111270722</t>
  </si>
  <si>
    <t>607119715</t>
  </si>
  <si>
    <t>586574923</t>
  </si>
  <si>
    <t>-1903715467</t>
  </si>
  <si>
    <t>582964814</t>
  </si>
  <si>
    <t>-875341888</t>
  </si>
  <si>
    <t>-1216921032</t>
  </si>
  <si>
    <t>Montáž strešných sendvičových panelov na OK, hrúbky do 80 mm</t>
  </si>
  <si>
    <t>1258138466</t>
  </si>
  <si>
    <t>423679042</t>
  </si>
  <si>
    <t>-1890105787</t>
  </si>
  <si>
    <t>-1302027564</t>
  </si>
  <si>
    <t>1096365795</t>
  </si>
  <si>
    <t>1642413926</t>
  </si>
  <si>
    <t>-1442498497</t>
  </si>
  <si>
    <t>-1262126322</t>
  </si>
  <si>
    <t>-1742018564</t>
  </si>
  <si>
    <t>117064156</t>
  </si>
  <si>
    <t>-1672300825</t>
  </si>
  <si>
    <t>667310253</t>
  </si>
  <si>
    <t>-384259409</t>
  </si>
  <si>
    <t>-1231159530</t>
  </si>
  <si>
    <t>-1836622780</t>
  </si>
  <si>
    <t>1862464644</t>
  </si>
  <si>
    <t>1685657718</t>
  </si>
  <si>
    <t>941282979</t>
  </si>
  <si>
    <t>1678431899</t>
  </si>
  <si>
    <t>-164752805</t>
  </si>
  <si>
    <t>787957645</t>
  </si>
  <si>
    <t>826598942</t>
  </si>
  <si>
    <t>314410774</t>
  </si>
  <si>
    <t>104609201</t>
  </si>
  <si>
    <t>2.2 - Zdravotechnika</t>
  </si>
  <si>
    <t>694736767</t>
  </si>
  <si>
    <t>-1201143274</t>
  </si>
  <si>
    <t>1175987797</t>
  </si>
  <si>
    <t>1418405084</t>
  </si>
  <si>
    <t>1801282173</t>
  </si>
  <si>
    <t>-399375099</t>
  </si>
  <si>
    <t>1411579888</t>
  </si>
  <si>
    <t>-1973066147</t>
  </si>
  <si>
    <t>259183902</t>
  </si>
  <si>
    <t>-972395004</t>
  </si>
  <si>
    <t>195172815</t>
  </si>
  <si>
    <t>647583235</t>
  </si>
  <si>
    <t>681426429</t>
  </si>
  <si>
    <t>1525165301</t>
  </si>
  <si>
    <t>1604869397</t>
  </si>
  <si>
    <t>-1575444559</t>
  </si>
  <si>
    <t>-908850949</t>
  </si>
  <si>
    <t>498636692</t>
  </si>
  <si>
    <t>-1499525381</t>
  </si>
  <si>
    <t>-1682209959</t>
  </si>
  <si>
    <t>-1117490799</t>
  </si>
  <si>
    <t>-334963936</t>
  </si>
  <si>
    <t>-1201986472</t>
  </si>
  <si>
    <t>-798709072</t>
  </si>
  <si>
    <t>-1413917102</t>
  </si>
  <si>
    <t>-1067365379</t>
  </si>
  <si>
    <t>-1543865375</t>
  </si>
  <si>
    <t>-1992589513</t>
  </si>
  <si>
    <t>1266662385</t>
  </si>
  <si>
    <t>1619779781</t>
  </si>
  <si>
    <t>2016274387</t>
  </si>
  <si>
    <t>736778733</t>
  </si>
  <si>
    <t>-57267734</t>
  </si>
  <si>
    <t>1878021287</t>
  </si>
  <si>
    <t>11227589</t>
  </si>
  <si>
    <t>1079328948</t>
  </si>
  <si>
    <t>-1206233216</t>
  </si>
  <si>
    <t>-243316820</t>
  </si>
  <si>
    <t>-1615733198</t>
  </si>
  <si>
    <t>1225180096</t>
  </si>
  <si>
    <t>1207493842</t>
  </si>
  <si>
    <t>-121604255</t>
  </si>
  <si>
    <t>-26733409</t>
  </si>
  <si>
    <t>-1447642203</t>
  </si>
  <si>
    <t>-289738385</t>
  </si>
  <si>
    <t>893572189</t>
  </si>
  <si>
    <t>382030168</t>
  </si>
  <si>
    <t>-34063702</t>
  </si>
  <si>
    <t>1841754067</t>
  </si>
  <si>
    <t>-998948010</t>
  </si>
  <si>
    <t>-1100165997</t>
  </si>
  <si>
    <t>36034480</t>
  </si>
  <si>
    <t>-318025573</t>
  </si>
  <si>
    <t>1920160900</t>
  </si>
  <si>
    <t>1683709652</t>
  </si>
  <si>
    <t>-1017394711</t>
  </si>
  <si>
    <t>2.3 - Elektroinštalácia</t>
  </si>
  <si>
    <t>363698124</t>
  </si>
  <si>
    <t>908674255</t>
  </si>
  <si>
    <t>1912431459</t>
  </si>
  <si>
    <t>1940396174</t>
  </si>
  <si>
    <t>-1283428874</t>
  </si>
  <si>
    <t>-1483777400</t>
  </si>
  <si>
    <t>596698531</t>
  </si>
  <si>
    <t>-914437377</t>
  </si>
  <si>
    <t>396754314</t>
  </si>
  <si>
    <t>540984712</t>
  </si>
  <si>
    <t>1855976211</t>
  </si>
  <si>
    <t>-2009840308</t>
  </si>
  <si>
    <t>1873291013</t>
  </si>
  <si>
    <t>-1760922101</t>
  </si>
  <si>
    <t>751797540</t>
  </si>
  <si>
    <t>807509947</t>
  </si>
  <si>
    <t>-1446168418</t>
  </si>
  <si>
    <t>2007456108</t>
  </si>
  <si>
    <t>1273392985</t>
  </si>
  <si>
    <t>-357944434</t>
  </si>
  <si>
    <t>1880551159</t>
  </si>
  <si>
    <t>1259174728</t>
  </si>
  <si>
    <t>-204437847</t>
  </si>
  <si>
    <t>-751769254</t>
  </si>
  <si>
    <t>-1682565626</t>
  </si>
  <si>
    <t>1312271886</t>
  </si>
  <si>
    <t>601718073</t>
  </si>
  <si>
    <t>1740992153</t>
  </si>
  <si>
    <t>-1585138516</t>
  </si>
  <si>
    <t>-185330068</t>
  </si>
  <si>
    <t>-1694907548</t>
  </si>
  <si>
    <t>2054713556</t>
  </si>
  <si>
    <t>-1406765852</t>
  </si>
  <si>
    <t>1367650876</t>
  </si>
  <si>
    <t>-613475214</t>
  </si>
  <si>
    <t>1475612996</t>
  </si>
  <si>
    <t>-1554824714</t>
  </si>
  <si>
    <t>-1596630351</t>
  </si>
  <si>
    <t>1435917010</t>
  </si>
  <si>
    <t>724276648</t>
  </si>
  <si>
    <t>-1368338988</t>
  </si>
  <si>
    <t>-1568791083</t>
  </si>
  <si>
    <t>610249959</t>
  </si>
  <si>
    <t>601540821</t>
  </si>
  <si>
    <t>643119828</t>
  </si>
  <si>
    <t>949326188</t>
  </si>
  <si>
    <t>-1599817178</t>
  </si>
  <si>
    <t>-216571789</t>
  </si>
  <si>
    <t>-1469452624</t>
  </si>
  <si>
    <t>-623774936</t>
  </si>
  <si>
    <t>-236147864</t>
  </si>
  <si>
    <t>-2045323263</t>
  </si>
  <si>
    <t>-558489009</t>
  </si>
  <si>
    <t>-236980791</t>
  </si>
  <si>
    <t>592931692</t>
  </si>
  <si>
    <t>-1002913591</t>
  </si>
  <si>
    <t>-186444979</t>
  </si>
  <si>
    <t>278151091</t>
  </si>
  <si>
    <t>459187561</t>
  </si>
  <si>
    <t>-808003142</t>
  </si>
  <si>
    <t>826998331</t>
  </si>
  <si>
    <t>769762152</t>
  </si>
  <si>
    <t>1785426520</t>
  </si>
  <si>
    <t>-336874811</t>
  </si>
  <si>
    <t>-601160558</t>
  </si>
  <si>
    <t>-42111515</t>
  </si>
  <si>
    <t>540642707</t>
  </si>
  <si>
    <t>574018330</t>
  </si>
  <si>
    <t>1259846170</t>
  </si>
  <si>
    <t>-1457213582</t>
  </si>
  <si>
    <t>-996338867</t>
  </si>
  <si>
    <t>812251946</t>
  </si>
  <si>
    <t>1383555379</t>
  </si>
  <si>
    <t>1133545965</t>
  </si>
  <si>
    <t>1192931053</t>
  </si>
  <si>
    <t>-1358098654</t>
  </si>
  <si>
    <t>-362126284</t>
  </si>
  <si>
    <t>1256122921</t>
  </si>
  <si>
    <t>-735319862</t>
  </si>
  <si>
    <t>-240817698</t>
  </si>
  <si>
    <t>-1383269582</t>
  </si>
  <si>
    <t>-1446475438</t>
  </si>
  <si>
    <t>1098774461</t>
  </si>
  <si>
    <t>636865933</t>
  </si>
  <si>
    <t>1820433029</t>
  </si>
  <si>
    <t>-1475514934</t>
  </si>
  <si>
    <t>1960588218</t>
  </si>
  <si>
    <t>-413602938</t>
  </si>
  <si>
    <t>-1922645578</t>
  </si>
  <si>
    <t>560207691</t>
  </si>
  <si>
    <t>934779403</t>
  </si>
  <si>
    <t>-1938146737</t>
  </si>
  <si>
    <t>166800837</t>
  </si>
  <si>
    <t>1783068894</t>
  </si>
  <si>
    <t>-619827184</t>
  </si>
  <si>
    <t>-37544679</t>
  </si>
  <si>
    <t>-1441474255</t>
  </si>
  <si>
    <t>1115486805</t>
  </si>
  <si>
    <t>-373415360</t>
  </si>
  <si>
    <t>1221555521</t>
  </si>
  <si>
    <t>807829017</t>
  </si>
  <si>
    <t>1315015688</t>
  </si>
  <si>
    <t>-552986497</t>
  </si>
  <si>
    <t>1384495400</t>
  </si>
  <si>
    <t>1401423423</t>
  </si>
  <si>
    <t>646719458</t>
  </si>
  <si>
    <t>-1144046115</t>
  </si>
  <si>
    <t>-1458313722</t>
  </si>
  <si>
    <t>1191735728</t>
  </si>
  <si>
    <t>-1787772021</t>
  </si>
  <si>
    <t>-298386170</t>
  </si>
  <si>
    <t>805426038</t>
  </si>
  <si>
    <t>1211213652</t>
  </si>
  <si>
    <t>867753743</t>
  </si>
  <si>
    <t>433486637</t>
  </si>
  <si>
    <t>-1277407212</t>
  </si>
  <si>
    <t>1355998838</t>
  </si>
  <si>
    <t>-1556572076</t>
  </si>
  <si>
    <t>-1572394957</t>
  </si>
  <si>
    <t>256918813</t>
  </si>
  <si>
    <t>291704932</t>
  </si>
  <si>
    <t>-1424263038</t>
  </si>
  <si>
    <t>1299878308</t>
  </si>
  <si>
    <t>1740737359</t>
  </si>
  <si>
    <t>-2040955366</t>
  </si>
  <si>
    <t>-1856604696</t>
  </si>
  <si>
    <t>1234271422</t>
  </si>
  <si>
    <t>1936042332</t>
  </si>
  <si>
    <t>-1257210118</t>
  </si>
  <si>
    <t>-1845328449</t>
  </si>
  <si>
    <t>601412979</t>
  </si>
  <si>
    <t>519571331</t>
  </si>
  <si>
    <t>-983635458</t>
  </si>
  <si>
    <t>-1460689626</t>
  </si>
  <si>
    <t>-327460556</t>
  </si>
  <si>
    <t>-1771692324</t>
  </si>
  <si>
    <t>-2117411863</t>
  </si>
  <si>
    <t>692436346</t>
  </si>
  <si>
    <t>-394850729</t>
  </si>
  <si>
    <t>683193565</t>
  </si>
  <si>
    <t>1542424785</t>
  </si>
  <si>
    <t>-701912974</t>
  </si>
  <si>
    <t>-1697355590</t>
  </si>
  <si>
    <t>1068743418</t>
  </si>
  <si>
    <t>1773423346</t>
  </si>
  <si>
    <t>694280012</t>
  </si>
  <si>
    <t>-1288930390</t>
  </si>
  <si>
    <t>-527763247</t>
  </si>
  <si>
    <t>-1444783697</t>
  </si>
  <si>
    <t>96746572</t>
  </si>
  <si>
    <t>-1001641439</t>
  </si>
  <si>
    <t>498898888</t>
  </si>
  <si>
    <t>-1689837553</t>
  </si>
  <si>
    <t>1401009900</t>
  </si>
  <si>
    <t>-2111425498</t>
  </si>
  <si>
    <t>-1601784380</t>
  </si>
  <si>
    <t>991527480</t>
  </si>
  <si>
    <t>-1155029185</t>
  </si>
  <si>
    <t>-929574540</t>
  </si>
  <si>
    <t>994326348</t>
  </si>
  <si>
    <t>-308936734</t>
  </si>
  <si>
    <t>-1633164827</t>
  </si>
  <si>
    <t>251530498</t>
  </si>
  <si>
    <t>1743263519</t>
  </si>
  <si>
    <t>-1780198149</t>
  </si>
  <si>
    <t>1572745227</t>
  </si>
  <si>
    <t>242823702</t>
  </si>
  <si>
    <t>-481004123</t>
  </si>
  <si>
    <t>701376528</t>
  </si>
  <si>
    <t>-473295077</t>
  </si>
  <si>
    <t>-1054841630</t>
  </si>
  <si>
    <t>-285309866</t>
  </si>
  <si>
    <t>-180200593</t>
  </si>
  <si>
    <t>-4126518</t>
  </si>
  <si>
    <t>480852525</t>
  </si>
  <si>
    <t>977910884</t>
  </si>
  <si>
    <t>497742074</t>
  </si>
  <si>
    <t>245131494</t>
  </si>
  <si>
    <t>-1806593497</t>
  </si>
  <si>
    <t>-1132663542</t>
  </si>
  <si>
    <t>1801248975</t>
  </si>
  <si>
    <t>-1317992419</t>
  </si>
  <si>
    <t>2.4 - Fotovoltaická elektráreň</t>
  </si>
  <si>
    <t>1916598991</t>
  </si>
  <si>
    <t>-1929827492</t>
  </si>
  <si>
    <t>1220590334</t>
  </si>
  <si>
    <t>445630540</t>
  </si>
  <si>
    <t>1881424360</t>
  </si>
  <si>
    <t>-2007782029</t>
  </si>
  <si>
    <t>1283738385</t>
  </si>
  <si>
    <t>-634606435</t>
  </si>
  <si>
    <t>1776849332</t>
  </si>
  <si>
    <t>-1148508252</t>
  </si>
  <si>
    <t>1750814801</t>
  </si>
  <si>
    <t>852368320</t>
  </si>
  <si>
    <t>-738502643</t>
  </si>
  <si>
    <t>-115863168</t>
  </si>
  <si>
    <t>1764852999</t>
  </si>
  <si>
    <t>-2052764450</t>
  </si>
  <si>
    <t>595277410</t>
  </si>
  <si>
    <t>1968875637</t>
  </si>
  <si>
    <t>582755</t>
  </si>
  <si>
    <t>1900728055</t>
  </si>
  <si>
    <t>1554060198</t>
  </si>
  <si>
    <t>-609648076</t>
  </si>
  <si>
    <t>-355213175</t>
  </si>
  <si>
    <t>-259044338</t>
  </si>
  <si>
    <t>-1595917046</t>
  </si>
  <si>
    <t>720291226</t>
  </si>
  <si>
    <t>670175371</t>
  </si>
  <si>
    <t>-989780308</t>
  </si>
  <si>
    <t>2.5 - Technológia</t>
  </si>
  <si>
    <t>414778441</t>
  </si>
  <si>
    <t>1049252876</t>
  </si>
  <si>
    <t>-1655687324</t>
  </si>
  <si>
    <t>112409071</t>
  </si>
  <si>
    <t>-1566355509</t>
  </si>
  <si>
    <t>-498288640</t>
  </si>
  <si>
    <t>1909290593</t>
  </si>
  <si>
    <t>1261952852</t>
  </si>
  <si>
    <t>-458165381</t>
  </si>
  <si>
    <t>1899193</t>
  </si>
  <si>
    <t>-480524710</t>
  </si>
  <si>
    <t>-1078234880</t>
  </si>
  <si>
    <t>-1648434466</t>
  </si>
  <si>
    <t>359192913</t>
  </si>
  <si>
    <t>-371977981</t>
  </si>
  <si>
    <t>-508238839</t>
  </si>
  <si>
    <t>1510668885</t>
  </si>
  <si>
    <t>831654732</t>
  </si>
  <si>
    <t>-820500357</t>
  </si>
  <si>
    <t>-1988920575</t>
  </si>
  <si>
    <t>-2048083456</t>
  </si>
  <si>
    <t>1848690794</t>
  </si>
  <si>
    <t>1661477803</t>
  </si>
  <si>
    <t>-955827601</t>
  </si>
  <si>
    <t>-263782461</t>
  </si>
  <si>
    <t>1968447887</t>
  </si>
  <si>
    <t>738458531</t>
  </si>
  <si>
    <t>-1559093330</t>
  </si>
  <si>
    <t>-4899381</t>
  </si>
  <si>
    <t>2009120776</t>
  </si>
  <si>
    <t>1989892540</t>
  </si>
  <si>
    <t>791544951</t>
  </si>
  <si>
    <t>-490016720</t>
  </si>
  <si>
    <t>-682936906</t>
  </si>
  <si>
    <t>-1494855265</t>
  </si>
  <si>
    <t>1579311611</t>
  </si>
  <si>
    <t>1873913372</t>
  </si>
  <si>
    <t>1425798829</t>
  </si>
  <si>
    <t>-48346917</t>
  </si>
  <si>
    <t>SO 3 - Žumpa 20 m3</t>
  </si>
  <si>
    <t>131201101.S</t>
  </si>
  <si>
    <t>Výkop nezapaženej jamy v hornine 3, do 100 m3</t>
  </si>
  <si>
    <t>-73998788</t>
  </si>
  <si>
    <t>7,28*4,28*2,7</t>
  </si>
  <si>
    <t>5,28*2,28*0,15</t>
  </si>
  <si>
    <t>131201109.S</t>
  </si>
  <si>
    <t>Hĺbenie nezapažených jám a zárezov. Príplatok za lepivosť horniny 3</t>
  </si>
  <si>
    <t>-590282147</t>
  </si>
  <si>
    <t>85,934*0,3</t>
  </si>
  <si>
    <t>162501102.S</t>
  </si>
  <si>
    <t>Vodorovné premiestnenie výkopku po spevnenej ceste z horniny tr.1-4, do 100 m3 na vzdialenosť do 3000 m</t>
  </si>
  <si>
    <t>1878567350</t>
  </si>
  <si>
    <t>(5,28*2,28*2,43+0,85*0,85*0,57)</t>
  </si>
  <si>
    <t>162501105.S</t>
  </si>
  <si>
    <t>Vodorovné premiestnenie výkopku po spevnenej ceste z horniny tr.1-4, do 100 m3, príplatok k cene za každých ďalšich a začatých 1000 m</t>
  </si>
  <si>
    <t>-773214795</t>
  </si>
  <si>
    <t>29,665*2 'Prepočítané koeficientom množstva</t>
  </si>
  <si>
    <t>171201201.S</t>
  </si>
  <si>
    <t>Uloženie sypaniny na skládky do 100 m3</t>
  </si>
  <si>
    <t>-1523359325</t>
  </si>
  <si>
    <t>-1554862575</t>
  </si>
  <si>
    <t>29,665*1,5 'Prepočítané koeficientom množstva</t>
  </si>
  <si>
    <t>-1965561335</t>
  </si>
  <si>
    <t>85,934-29,665</t>
  </si>
  <si>
    <t>388129330.S</t>
  </si>
  <si>
    <t>Montáž dielca prefabrikovaného zo železobetónu, uzavretý profil hmotnosti do 6.5t</t>
  </si>
  <si>
    <t>1889046934</t>
  </si>
  <si>
    <t>388129416.S</t>
  </si>
  <si>
    <t>Montáž dielca prefabrikovaného zo železobetónu, tvar dosky dna hmotnosti do 6.5t</t>
  </si>
  <si>
    <t>-463688824</t>
  </si>
  <si>
    <t>388129510.S</t>
  </si>
  <si>
    <t>Montáž dielca prefabrikovaného zo železobetónu,  hmotnosti do 0.5 t- nádstavec s poklopom</t>
  </si>
  <si>
    <t>-361878402</t>
  </si>
  <si>
    <t>388129750.S</t>
  </si>
  <si>
    <t>Montáž dielca prefabrikovaného zo železobetónu, krycia doska hmotnosti do 4 t</t>
  </si>
  <si>
    <t>2129597439</t>
  </si>
  <si>
    <t>5943400pc</t>
  </si>
  <si>
    <t>Vodotesná krabicová žumpa , objem nádrže 20 m3, železobetónová, vrátane dopravy</t>
  </si>
  <si>
    <t>-2065888019</t>
  </si>
  <si>
    <t>451573111.S</t>
  </si>
  <si>
    <t>Lôžko pod potrubie, stoky a drobné objekty, v otvorenom výkope z piesku a štrkopiesku do 63 mm</t>
  </si>
  <si>
    <t>-1323663317</t>
  </si>
  <si>
    <t>5,28*2,28*0,1</t>
  </si>
  <si>
    <t>452311131.S</t>
  </si>
  <si>
    <t>Dosky, bloky, sedlá z betónu v otvorenom výkope tr. C 12/15</t>
  </si>
  <si>
    <t>1604775294</t>
  </si>
  <si>
    <t>5,28*2,28*0,05</t>
  </si>
  <si>
    <t>998144471.S</t>
  </si>
  <si>
    <t>Presun hmôt pre obj.8141, 8142,8143</t>
  </si>
  <si>
    <t>-1754653146</t>
  </si>
  <si>
    <t>SO 4 - Rozšírenie spevnených plôch</t>
  </si>
  <si>
    <t xml:space="preserve">    5 - Komunikácie</t>
  </si>
  <si>
    <t>122202202.S</t>
  </si>
  <si>
    <t>Odkopávka a prekopávka nezapažená pre cesty, v hornine 3 nad 100 do 1000 m3</t>
  </si>
  <si>
    <t>-1086008565</t>
  </si>
  <si>
    <t>531,0*0,45</t>
  </si>
  <si>
    <t>122202209.S</t>
  </si>
  <si>
    <t>Odkopávky a prekopávky nezapažené pre cesty. Príplatok za lepivosť horniny 3</t>
  </si>
  <si>
    <t>1848455182</t>
  </si>
  <si>
    <t>238,950*0,3</t>
  </si>
  <si>
    <t>775950092</t>
  </si>
  <si>
    <t>-925230535</t>
  </si>
  <si>
    <t>238,95*2 'Prepočítané koeficientom množstva</t>
  </si>
  <si>
    <t>-737735551</t>
  </si>
  <si>
    <t>935468378</t>
  </si>
  <si>
    <t>238,95*1,5 'Prepočítané koeficientom množstva</t>
  </si>
  <si>
    <t>215901101.S</t>
  </si>
  <si>
    <t>Zhutnenie podložia z rastlej horniny 1 až 4 pod násypy, z hornina súdržných do 92 % PS a nesúdržných</t>
  </si>
  <si>
    <t>1044926148</t>
  </si>
  <si>
    <t>311272041.S</t>
  </si>
  <si>
    <t>Murivo nosné (m3) z betónových debniacich tvárnic s betónovou výplňou C 16/20 hrúbky 300 mm</t>
  </si>
  <si>
    <t>-1318920055</t>
  </si>
  <si>
    <t>0,5*0,3*0,25*120</t>
  </si>
  <si>
    <t>311361825.S</t>
  </si>
  <si>
    <t>Výstuž pre murivo nosné z betónových debniacich tvárnic s betónovou výplňou z ocele B500 (10505)</t>
  </si>
  <si>
    <t>1123184342</t>
  </si>
  <si>
    <t>4,500*0,04</t>
  </si>
  <si>
    <t>Komunikácie</t>
  </si>
  <si>
    <t>564871111.S</t>
  </si>
  <si>
    <t>Podklad zo štrkodrviny s rozprestretím a zhutnením, po zhutnení hr. 250 mm</t>
  </si>
  <si>
    <t>-776080346</t>
  </si>
  <si>
    <t>581130115.S</t>
  </si>
  <si>
    <t>Kryt cementobetónový cestných komunikácií skupiny CB I pre TDZ I a II, hr. 200 mm</t>
  </si>
  <si>
    <t>1558006277</t>
  </si>
  <si>
    <t>916362111.S</t>
  </si>
  <si>
    <t>Osadenie cestného obrubníka betónového stojatého do lôžka z betónu prostého tr. C 12/15 s bočnou oporou</t>
  </si>
  <si>
    <t>2053095180</t>
  </si>
  <si>
    <t>592170001000.S</t>
  </si>
  <si>
    <t>Obrubník cestný, ABO 1-15</t>
  </si>
  <si>
    <t>-1127883349</t>
  </si>
  <si>
    <t>42*1,01 'Prepočítané koeficientom množstva</t>
  </si>
  <si>
    <t>918101111.S</t>
  </si>
  <si>
    <t>Lôžko pod obrubníky, krajníky alebo obruby z dlažobných kociek z betónu prostého tr. C 12/15</t>
  </si>
  <si>
    <t>576487586</t>
  </si>
  <si>
    <t>42,0*0,45*0,15</t>
  </si>
  <si>
    <t>60,0*0,5*0,2</t>
  </si>
  <si>
    <t>919726114.S</t>
  </si>
  <si>
    <t>Rezanie priečnych alebo pozdĺžnych dilatačných škár betónových plôch šírky 4 mm hĺbky do 80 mm</t>
  </si>
  <si>
    <t>-1640681813</t>
  </si>
  <si>
    <t>919732111.S</t>
  </si>
  <si>
    <t>Úprava povrchu cementobetónového krytu brúsením, hr. do 2 mm</t>
  </si>
  <si>
    <t>1007183077</t>
  </si>
  <si>
    <t>998224111.S</t>
  </si>
  <si>
    <t>Presun hmôt pre pozemné komunikácie s krytom monolitickým betónovým akejkoľvek dĺžky objektu</t>
  </si>
  <si>
    <t>-999122421</t>
  </si>
  <si>
    <t>SO 5 - Protipožiarna nádrž</t>
  </si>
  <si>
    <t>831367772</t>
  </si>
  <si>
    <t>7,2*3,3*2,9</t>
  </si>
  <si>
    <t>-2140781953</t>
  </si>
  <si>
    <t>68,904*0,3</t>
  </si>
  <si>
    <t>133211101.S</t>
  </si>
  <si>
    <t>Hĺbenie pätky v  hornine tr. 3 súdržných - ručným náradím plocha výkopu do 4 m2</t>
  </si>
  <si>
    <t>-167603141</t>
  </si>
  <si>
    <t>0,3*0,3*0,5*10</t>
  </si>
  <si>
    <t>133211109.S</t>
  </si>
  <si>
    <t>Príplatok za lepivosť pri hĺbení šachiet ručným alebo pneumatickým náradím v horninách tr. 3</t>
  </si>
  <si>
    <t>-1015194366</t>
  </si>
  <si>
    <t>115618489</t>
  </si>
  <si>
    <t>68,904-38,436</t>
  </si>
  <si>
    <t>-107651285</t>
  </si>
  <si>
    <t>30,468*2 'Prepočítané koeficientom množstva</t>
  </si>
  <si>
    <t>1219906248</t>
  </si>
  <si>
    <t>-295851018</t>
  </si>
  <si>
    <t>30,468*1,5 'Prepočítané koeficientom množstva</t>
  </si>
  <si>
    <t>1148088232</t>
  </si>
  <si>
    <t>68,904</t>
  </si>
  <si>
    <t>-(3,14*1,1*1,1*6,2)</t>
  </si>
  <si>
    <t>-7,2*3,2*0,3</t>
  </si>
  <si>
    <t>338171112.S</t>
  </si>
  <si>
    <t>Osadzovanie stĺpika oceľového plotového výšky do 2 m so zabetónovaním do vopred vykopaných dier</t>
  </si>
  <si>
    <t>440607535</t>
  </si>
  <si>
    <t>782548152</t>
  </si>
  <si>
    <t>7,2*3,2*0,3</t>
  </si>
  <si>
    <t>8941011.Spc</t>
  </si>
  <si>
    <t xml:space="preserve">Osadenie oceľovej protipožiarnej nádrže </t>
  </si>
  <si>
    <t>4343502</t>
  </si>
  <si>
    <t>89490pc</t>
  </si>
  <si>
    <t>Úprava jestv. oceľovej nádrže</t>
  </si>
  <si>
    <t>-596444201</t>
  </si>
  <si>
    <t>1203206859</t>
  </si>
  <si>
    <t>767995101.S</t>
  </si>
  <si>
    <t>Montáž ostatných atypických kovových stavebných doplnkových konštrukcií do 5 kg</t>
  </si>
  <si>
    <t>5056316</t>
  </si>
  <si>
    <t>Dodávka oc. trubiek na stĺpiky + reťaz</t>
  </si>
  <si>
    <t>-577240206</t>
  </si>
  <si>
    <t>42,2+32,4</t>
  </si>
  <si>
    <t>998767201.S</t>
  </si>
  <si>
    <t>Presun hmôt pre kovové stavebné doplnkové konštrukcie v objektoch výšky do 6 m</t>
  </si>
  <si>
    <t>1015457070</t>
  </si>
  <si>
    <t>783201812.S</t>
  </si>
  <si>
    <t>Odstránenie starých náterov z kovových stavebných doplnkových konštrukcií oceľovou kefou</t>
  </si>
  <si>
    <t>1215465707</t>
  </si>
  <si>
    <t>Nátery kov.stav.doplnk.konštr. syntetické na vzduchu schnúce dvojnás. 1x s emailov. - 105µm (oceľ. nádrž)</t>
  </si>
  <si>
    <t>-1041712204</t>
  </si>
  <si>
    <t>(3,14*2,2*6,2)*2</t>
  </si>
  <si>
    <t>-142361191</t>
  </si>
  <si>
    <t>SO 06 1 - STL distrbučný plynovod</t>
  </si>
  <si>
    <t>0 - HZS ZA SKÚŠKY A REVÍZIE</t>
  </si>
  <si>
    <t xml:space="preserve">    1 - ZEMNÉ PRÁCE</t>
  </si>
  <si>
    <t xml:space="preserve">    4 - VODOROVNÉ KONŠTRUKCIE</t>
  </si>
  <si>
    <t xml:space="preserve">    8 - POTRUBNÉ ROZVODY</t>
  </si>
  <si>
    <t xml:space="preserve">    99 - PRESUNY HMÔT</t>
  </si>
  <si>
    <t xml:space="preserve">    23-M - Montáže potrubia</t>
  </si>
  <si>
    <t>HZS - Hodinové zúčtovacie sadzby</t>
  </si>
  <si>
    <t>HZS ZA SKÚŠKY A REVÍZIE</t>
  </si>
  <si>
    <t>ZEMNÉ PRÁCE</t>
  </si>
  <si>
    <t>131201201</t>
  </si>
  <si>
    <t>Hĺbenie zapažených jám v hornine triedy 3 do 100 m3</t>
  </si>
  <si>
    <t>-545035762</t>
  </si>
  <si>
    <t>131201209</t>
  </si>
  <si>
    <t>Príplatok k cene za lepivosť horniny pri hlbení zapažených jám v hornine triedy 3</t>
  </si>
  <si>
    <t>-462753553</t>
  </si>
  <si>
    <t>132201201</t>
  </si>
  <si>
    <t>Hĺbenie rýh šírky od 0,6 m do 2 m v hornine triedy 3 do 100 m3</t>
  </si>
  <si>
    <t>-796075084</t>
  </si>
  <si>
    <t>132201209</t>
  </si>
  <si>
    <t>Príplatok k cene za lepivosť horniny pri hĺbení rýh šírky od 0,6 m do 2 m v hornine triedy 3</t>
  </si>
  <si>
    <t>246013516</t>
  </si>
  <si>
    <t>141721126</t>
  </si>
  <si>
    <t>Horizontálne riadené vŕtanie v hornine triedy 1 až 4 pre bezvýkopové vťahovanie HDPE rúr do DN 225 mm v hĺbke do 6 m</t>
  </si>
  <si>
    <t>-451210453</t>
  </si>
  <si>
    <t>151101101</t>
  </si>
  <si>
    <t>Zhotovenie príložného paženia rýh pre podzemné vedenie hĺbky do 2 m</t>
  </si>
  <si>
    <t>209717059</t>
  </si>
  <si>
    <t>151101111</t>
  </si>
  <si>
    <t>Odstránenie príložného paženia rýh pre podzemné vedenie hĺbky do 2 m</t>
  </si>
  <si>
    <t>1363628859</t>
  </si>
  <si>
    <t>151101201</t>
  </si>
  <si>
    <t>Zhotovenie príložného paženia stien výkopu hĺbky do 4 m</t>
  </si>
  <si>
    <t>1250358931</t>
  </si>
  <si>
    <t>151101211</t>
  </si>
  <si>
    <t>Odstránenie príložného paženia stien výkopu hĺbky do 4 m</t>
  </si>
  <si>
    <t>-1595554855</t>
  </si>
  <si>
    <t>162401102</t>
  </si>
  <si>
    <t>Vodorovné premiestnenie výkopku z horniny triedy 1 až 4 na vzdialenosť do 2000 m</t>
  </si>
  <si>
    <t>-465158710</t>
  </si>
  <si>
    <t>171201201</t>
  </si>
  <si>
    <t>Uloženie sypaniny na skládku do 100 m3</t>
  </si>
  <si>
    <t>-423792287</t>
  </si>
  <si>
    <t>17120901311</t>
  </si>
  <si>
    <t>Poplatok za skládku výkopovej zeminy kategórie "O" 17 05 06</t>
  </si>
  <si>
    <t>1739851078</t>
  </si>
  <si>
    <t>127,74*1,5 'Prepočítané koeficientom množstva</t>
  </si>
  <si>
    <t>174101001</t>
  </si>
  <si>
    <t>Zásyp sypaninou zhutnený jám, šachiet, rýh, zárezov alebo okolo objektu do 100 m3</t>
  </si>
  <si>
    <t>1074266224</t>
  </si>
  <si>
    <t>175101100</t>
  </si>
  <si>
    <t>Obsyp potrubia sypaninou z vhodných hornín triedy 1 až 4 s prehodením sypaniny</t>
  </si>
  <si>
    <t>37566</t>
  </si>
  <si>
    <t>581532200</t>
  </si>
  <si>
    <t>Piesok technický triedený 0/4</t>
  </si>
  <si>
    <t>840166138</t>
  </si>
  <si>
    <t>VODOROVNÉ KONŠTRUKCIE</t>
  </si>
  <si>
    <t>451572111</t>
  </si>
  <si>
    <t>Lôžko pod potrubie stoky z drobného ťaženého kameniva frakcie do 4 mm v otvorenom výkope</t>
  </si>
  <si>
    <t>479673766</t>
  </si>
  <si>
    <t>POTRUBNÉ ROZVODY</t>
  </si>
  <si>
    <t>899401111</t>
  </si>
  <si>
    <t>kus</t>
  </si>
  <si>
    <t>213119882</t>
  </si>
  <si>
    <t>4229135200</t>
  </si>
  <si>
    <t>Poklop Y 4504 posúvačový [šupátkový] stredný, voda</t>
  </si>
  <si>
    <t>-251055182</t>
  </si>
  <si>
    <t>PRESUNY HMÔT</t>
  </si>
  <si>
    <t>998272201</t>
  </si>
  <si>
    <t>Presun hmôt pre potrubie hĺbené v otvorenom výkope z oceľových rúr zváraných</t>
  </si>
  <si>
    <t>912434561</t>
  </si>
  <si>
    <t>23-M</t>
  </si>
  <si>
    <t>Montáže potrubia</t>
  </si>
  <si>
    <t>230120043</t>
  </si>
  <si>
    <t>Čistenie potrubia prefukovaním alebo prepláchnutím DN 50</t>
  </si>
  <si>
    <t>1592198821</t>
  </si>
  <si>
    <t>230120045</t>
  </si>
  <si>
    <t>Čistenie potrubia prefukovaním alebo prepláchnutím DN 80</t>
  </si>
  <si>
    <t>-2109083786</t>
  </si>
  <si>
    <t>230120095</t>
  </si>
  <si>
    <t>Montáž vývodu signalizačného vodiča</t>
  </si>
  <si>
    <t>-1808996882</t>
  </si>
  <si>
    <t>286186030106</t>
  </si>
  <si>
    <t>FRIALEN MV Elektrotvarovkové klenuté dno, PE 100 SDR 11, d 90</t>
  </si>
  <si>
    <t>KUS</t>
  </si>
  <si>
    <t>1406761336</t>
  </si>
  <si>
    <t>2830010620</t>
  </si>
  <si>
    <t>Fólia výstražná žltá POZOR PLYN, BAL: 1 kotúč 500 m</t>
  </si>
  <si>
    <t>-1589668314</t>
  </si>
  <si>
    <t>230200213</t>
  </si>
  <si>
    <t>Vťahovanie potrubnej sekcie D 63 mm do jestvujúceho plynovodu</t>
  </si>
  <si>
    <t>-916417028</t>
  </si>
  <si>
    <t>230202007</t>
  </si>
  <si>
    <t>Montáž plynovodu z polyetylénových rúr zváraných PE elektrotvarovkami D 90 mm</t>
  </si>
  <si>
    <t>-351314237</t>
  </si>
  <si>
    <t>286161200202</t>
  </si>
  <si>
    <t>PIPELIFE  HDPE PE100 rúra SDR 17 90 mm pre tlakový rozvod plynu</t>
  </si>
  <si>
    <t>-1140579024</t>
  </si>
  <si>
    <t>286186050408</t>
  </si>
  <si>
    <t>FRIALEN W90°,W45° Elektrotvarovkové koleno 90°,45°, PE 100 SDR 11, d 90</t>
  </si>
  <si>
    <t>2104807098</t>
  </si>
  <si>
    <t>230203009</t>
  </si>
  <si>
    <t>Montáž objímky UB presuvnej PE 100 SDR 11 D 90 mm</t>
  </si>
  <si>
    <t>-143231789</t>
  </si>
  <si>
    <t>230203188</t>
  </si>
  <si>
    <t>Montáž kolena W90°,W45° elektrotvarovkového PE 100 SDR 11 D 90 mm</t>
  </si>
  <si>
    <t>1182789796</t>
  </si>
  <si>
    <t>230203406</t>
  </si>
  <si>
    <t>Montáž MV elektrotvarovkového klenutého dna PE 100 SDR 11 D 90 mm</t>
  </si>
  <si>
    <t>636252669</t>
  </si>
  <si>
    <t>230203506</t>
  </si>
  <si>
    <t>Montáž SA hrdlovej odbočkovej elektrotvarovky PE 100 SDR 11 160/32 mm</t>
  </si>
  <si>
    <t>-871000292</t>
  </si>
  <si>
    <t>286186010109</t>
  </si>
  <si>
    <t>FRIALEN UB Presuvná objímka PE 100 SDR 11, d 90</t>
  </si>
  <si>
    <t>-677094879</t>
  </si>
  <si>
    <t>230220011</t>
  </si>
  <si>
    <t>Montáž stĺpika orientačného s vývodom signalizačného vodiča</t>
  </si>
  <si>
    <t>-542798345</t>
  </si>
  <si>
    <t>230220020</t>
  </si>
  <si>
    <t>Montáž plynovej čuchačky D 160</t>
  </si>
  <si>
    <t>1037686739</t>
  </si>
  <si>
    <t>230230016</t>
  </si>
  <si>
    <t>Hlavná tlaková skúška vzduchom 0,6 MPa STN EN 12007-1:2013-07 DN 50</t>
  </si>
  <si>
    <t>60910697</t>
  </si>
  <si>
    <t>230230017</t>
  </si>
  <si>
    <t>Hlavná tlaková skúška vzduchom 0,6 MPa STN EN 12007-1:2013-07 DN 80</t>
  </si>
  <si>
    <t>-700050768</t>
  </si>
  <si>
    <t>230230121</t>
  </si>
  <si>
    <t>Príprava na tlakovú skúšku vzduchom a vodou do 0,6 MPa</t>
  </si>
  <si>
    <t>úsek</t>
  </si>
  <si>
    <t>1015653002</t>
  </si>
  <si>
    <t>230230292</t>
  </si>
  <si>
    <t>Napustenie potrubia plynového zariadenia</t>
  </si>
  <si>
    <t>-251624376</t>
  </si>
  <si>
    <t>802041606</t>
  </si>
  <si>
    <t>Ostrý prepoj plynovodu</t>
  </si>
  <si>
    <t>kpl</t>
  </si>
  <si>
    <t>174987410</t>
  </si>
  <si>
    <t>Hodinové zúčtovacie sadzby</t>
  </si>
  <si>
    <t>80221VC</t>
  </si>
  <si>
    <t>STL pripojovací plynovod</t>
  </si>
  <si>
    <t>-1534297680</t>
  </si>
  <si>
    <t>DRZS800STLB2</t>
  </si>
  <si>
    <t>Regulačný rad + regulátor tlaku plynu 300kPa/2kPa</t>
  </si>
  <si>
    <t>864040885</t>
  </si>
  <si>
    <t>DRZS800STLB2.1</t>
  </si>
  <si>
    <t>Merací rad</t>
  </si>
  <si>
    <t>-1313401680</t>
  </si>
  <si>
    <t>DRZS800STLB2.2</t>
  </si>
  <si>
    <t>Skrinka RaMZ</t>
  </si>
  <si>
    <t>1961941210</t>
  </si>
  <si>
    <t>HZS002</t>
  </si>
  <si>
    <t>Úradná skúška</t>
  </si>
  <si>
    <t>sub</t>
  </si>
  <si>
    <t>815853204</t>
  </si>
  <si>
    <t>HZS002.1</t>
  </si>
  <si>
    <t>Inžinierska činnosť spojená s realizáciou stavby a odovzdanie dokumentácie</t>
  </si>
  <si>
    <t>-895404658</t>
  </si>
  <si>
    <t>HZS002.2</t>
  </si>
  <si>
    <t>Geodetické zameranie</t>
  </si>
  <si>
    <t>-1066705565</t>
  </si>
  <si>
    <t>SO 06 2 - NTL rozvod plynu</t>
  </si>
  <si>
    <t xml:space="preserve">    9 - PRESUN HMOT</t>
  </si>
  <si>
    <t xml:space="preserve">    723 - ZTI - VNÚTORNÝ PLYNOVOD</t>
  </si>
  <si>
    <t xml:space="preserve">    767 - KOVOVÉ DOPLNKOVÉ KONŠTRUKCIE</t>
  </si>
  <si>
    <t xml:space="preserve">    783 - NÁTERY</t>
  </si>
  <si>
    <t>-1324601517</t>
  </si>
  <si>
    <t>2108863544</t>
  </si>
  <si>
    <t>1029348408</t>
  </si>
  <si>
    <t>1704196097</t>
  </si>
  <si>
    <t>-1205246312</t>
  </si>
  <si>
    <t>-1265374825</t>
  </si>
  <si>
    <t>1265021951</t>
  </si>
  <si>
    <t>6,576*1,5 'Prepočítané koeficientom množstva</t>
  </si>
  <si>
    <t>1746419902</t>
  </si>
  <si>
    <t>530911280</t>
  </si>
  <si>
    <t>-754154024</t>
  </si>
  <si>
    <t>-419228462</t>
  </si>
  <si>
    <t>899721121</t>
  </si>
  <si>
    <t>Vyhľadávací vodič na potrubí PVC do DN 150 mm</t>
  </si>
  <si>
    <t>-147556153</t>
  </si>
  <si>
    <t>1782439235</t>
  </si>
  <si>
    <t>PRESUN HMOT</t>
  </si>
  <si>
    <t>998272201.S</t>
  </si>
  <si>
    <t>Presun hmôt pre rúrové vedenie z oceľových rúr zváraných v otvorenom výkope</t>
  </si>
  <si>
    <t>577854292</t>
  </si>
  <si>
    <t>723</t>
  </si>
  <si>
    <t>ZTI - VNÚTORNÝ PLYNOVOD</t>
  </si>
  <si>
    <t>723150306</t>
  </si>
  <si>
    <t>Potrubie plynové z oceľových rúrok hladkých čiernych zváraných D 48/2,6</t>
  </si>
  <si>
    <t>1348713431</t>
  </si>
  <si>
    <t>723150312</t>
  </si>
  <si>
    <t>Potrubie plynové z oceľových rúrok hladkých čiernych zváraných D 57/2,9</t>
  </si>
  <si>
    <t>-1133160694</t>
  </si>
  <si>
    <t>723150313</t>
  </si>
  <si>
    <t>Potrubie plynové z oceľových rúrok hladkých čiernych zváraných D 76/3,2</t>
  </si>
  <si>
    <t>885559174</t>
  </si>
  <si>
    <t>723150314</t>
  </si>
  <si>
    <t>Potrubie plynové z oceľových rúrok hladkých čiernych zváraných D 89/3,6</t>
  </si>
  <si>
    <t>1427510367</t>
  </si>
  <si>
    <t>723150315</t>
  </si>
  <si>
    <t>Potrubie plynové z oceľových rúrok hladkých čiernych zváraných D 108/3,6</t>
  </si>
  <si>
    <t>-205833711</t>
  </si>
  <si>
    <t>723190907</t>
  </si>
  <si>
    <t>Montáž odvzdušnenia vnútorného plynovodu vr. armatúr</t>
  </si>
  <si>
    <t>2057857319</t>
  </si>
  <si>
    <t>723239104</t>
  </si>
  <si>
    <t>Montáž plynovej armatúry s dvoma závitmi rôznych typov G 5/4"</t>
  </si>
  <si>
    <t>-2104858733</t>
  </si>
  <si>
    <t>723239105</t>
  </si>
  <si>
    <t>Montáž plynovej armatúry s dvoma závitmi rôznych typov G 1 1/2"</t>
  </si>
  <si>
    <t>1877374392</t>
  </si>
  <si>
    <t>723239108</t>
  </si>
  <si>
    <t>Montáž plynovej armatúry s dvoma závitmi rôznych typov G 3"</t>
  </si>
  <si>
    <t>1513586729</t>
  </si>
  <si>
    <t>KOVOVÉ DOPLNKOVÉ KONŠTRUKCIE</t>
  </si>
  <si>
    <t>767995101</t>
  </si>
  <si>
    <t>Montáž atypickej stavebnej doplnkovej konštrukcie s hmotnosťou do 5 kg</t>
  </si>
  <si>
    <t>1670962527</t>
  </si>
  <si>
    <t>541460000700.1</t>
  </si>
  <si>
    <t>Teplovzdušný plynový agregát 120 kW</t>
  </si>
  <si>
    <t>1022031338</t>
  </si>
  <si>
    <t>NÁTERY</t>
  </si>
  <si>
    <t>783414140</t>
  </si>
  <si>
    <t>Náter kovového potrubia do DN 50 mm olejový základný + dvojnásobný</t>
  </si>
  <si>
    <t>-1733092960</t>
  </si>
  <si>
    <t>783415150</t>
  </si>
  <si>
    <t>Náter kovového potrubia do DN 100 mm olejový základný + dvojnásobný</t>
  </si>
  <si>
    <t>2118023317</t>
  </si>
  <si>
    <t>230021044</t>
  </si>
  <si>
    <t>Montáž rúrového dielu privarovacieho triedy 11 až 13 do 1 kg, DxT 57x6,3</t>
  </si>
  <si>
    <t>-619252417</t>
  </si>
  <si>
    <t>-492529714</t>
  </si>
  <si>
    <t>505851788</t>
  </si>
  <si>
    <t>-1128901521</t>
  </si>
  <si>
    <t>-441846303</t>
  </si>
  <si>
    <t>230203212</t>
  </si>
  <si>
    <t>Montáž T-kusa PE 100 SDR 11 D 90 mm</t>
  </si>
  <si>
    <t>660221104</t>
  </si>
  <si>
    <t>286186010108</t>
  </si>
  <si>
    <t>566908007</t>
  </si>
  <si>
    <t>286186060202</t>
  </si>
  <si>
    <t>FRIALEN T-kus, PE 100 SDR 11, d 90</t>
  </si>
  <si>
    <t>-710159431</t>
  </si>
  <si>
    <t>230203567</t>
  </si>
  <si>
    <t>Montáž USTR prechodky PE/oceľ PE 100 SDR 11 D 90/DN 80 mm</t>
  </si>
  <si>
    <t>276890992</t>
  </si>
  <si>
    <t>230210013</t>
  </si>
  <si>
    <t>Ručné opláštenie ovinutím pásky za studena v dvoch vrstvách</t>
  </si>
  <si>
    <t>-1111589578</t>
  </si>
  <si>
    <t>2353300305</t>
  </si>
  <si>
    <t>DENSOLEN Náter podkladový Primer HT, BAL: 1 L</t>
  </si>
  <si>
    <t>-165805615</t>
  </si>
  <si>
    <t>2731130100</t>
  </si>
  <si>
    <t>Páska izolačná spodná 3-vrstvová DENSOLEN AS 39 P</t>
  </si>
  <si>
    <t>-550160037</t>
  </si>
  <si>
    <t>2731130110</t>
  </si>
  <si>
    <t>Páska vrchná Vrchná 2-vrstvová izolačnápáska DENSOLEN 20 HT</t>
  </si>
  <si>
    <t>-183264431</t>
  </si>
  <si>
    <t>-1371452821</t>
  </si>
  <si>
    <t>232598491</t>
  </si>
  <si>
    <t>Napustenie potrubia odberného plynového zariadenia (OPZ)</t>
  </si>
  <si>
    <t>1159537531</t>
  </si>
  <si>
    <t>500808968</t>
  </si>
  <si>
    <t>734421150</t>
  </si>
  <si>
    <t>Tlakomer deformačný so spodným prípojom 53312 D 160 mm</t>
  </si>
  <si>
    <t>930261388</t>
  </si>
  <si>
    <t>Skrinka pre HUP</t>
  </si>
  <si>
    <t>2010219219</t>
  </si>
  <si>
    <t>Revízna správa - PLYN, Úradná skúška</t>
  </si>
  <si>
    <t>1010067221</t>
  </si>
  <si>
    <t>SO 07 - Elektrická prípojka</t>
  </si>
  <si>
    <t xml:space="preserve">    46-M - Zemné práce vykonávané pri externých montážnych prácach   </t>
  </si>
  <si>
    <t>210010052</t>
  </si>
  <si>
    <t>Montáž a zapojenie Dieselagregátu</t>
  </si>
  <si>
    <t>-1228222541</t>
  </si>
  <si>
    <t>210100004.S</t>
  </si>
  <si>
    <t>Ukončenie vodičov v rozvádzač. vrátane zapojenia a vodičovej koncovky do 25 mm2</t>
  </si>
  <si>
    <t>-1771240094</t>
  </si>
  <si>
    <t>210100006.S</t>
  </si>
  <si>
    <t>Ukončenie vodičov v rozvádzač. vrátane zapojenia a vodičovej koncovky do 50 mm2</t>
  </si>
  <si>
    <t>1286609686</t>
  </si>
  <si>
    <t>345720005400.S</t>
  </si>
  <si>
    <t>Dutinka lisovacia DI 50-20 izolovaná</t>
  </si>
  <si>
    <t>950276524</t>
  </si>
  <si>
    <t>354310013700.S</t>
  </si>
  <si>
    <t>Káblové oko hliníkové lisovacie 50 Al 617094</t>
  </si>
  <si>
    <t>-1807888718</t>
  </si>
  <si>
    <t>210100012.S</t>
  </si>
  <si>
    <t>Ukončenie vodičov v rozvádzač. vrátane zapojenia a vodičovej koncovky do 240 mm2</t>
  </si>
  <si>
    <t>-1433301128</t>
  </si>
  <si>
    <t>354310015000.S</t>
  </si>
  <si>
    <t>Káblové oko hliníkové lisovacie 240 Al 617210</t>
  </si>
  <si>
    <t>1530988237</t>
  </si>
  <si>
    <t>354310028900.S</t>
  </si>
  <si>
    <t>Káblové oko medené lisovacie CU 240x10 KU-L</t>
  </si>
  <si>
    <t>-564161605</t>
  </si>
  <si>
    <t>210100252.S</t>
  </si>
  <si>
    <t>Ukončenie celoplastových káblov zmrašť. záklopkou alebo páskou do 4 x 25 mm2</t>
  </si>
  <si>
    <t>-1768416912</t>
  </si>
  <si>
    <t>1813973195</t>
  </si>
  <si>
    <t>343430004400.S</t>
  </si>
  <si>
    <t>Bužírka zmrašťovacia 6,4x3,2 mm, dĺžka 1 m</t>
  </si>
  <si>
    <t>825541323</t>
  </si>
  <si>
    <t>345840000719.S</t>
  </si>
  <si>
    <t>Teplom zmraštiteľný káblový uzáver TZUKG 55/25 s lepidlom</t>
  </si>
  <si>
    <t>474367244</t>
  </si>
  <si>
    <t>210100253.S</t>
  </si>
  <si>
    <t>Ukončenie celoplastových káblov zmrašť. záklopkou alebo páskou do 4 x 50 mm2</t>
  </si>
  <si>
    <t>1837274621</t>
  </si>
  <si>
    <t>-1118274085</t>
  </si>
  <si>
    <t>343430004700.S</t>
  </si>
  <si>
    <t>Bužírka zmrašťovacia 9,5x4,8 mm, dĺžka 1 m</t>
  </si>
  <si>
    <t>-2030560243</t>
  </si>
  <si>
    <t>546562093</t>
  </si>
  <si>
    <t>210100257.S</t>
  </si>
  <si>
    <t>Ukončenie celoplastových káblov zmrašť. záklopkou alebo páskou do 4 x 240 mm2</t>
  </si>
  <si>
    <t>-2135489435</t>
  </si>
  <si>
    <t>343430001800.S</t>
  </si>
  <si>
    <t>Teplom zmraštiteľná stredne hrubá trubica z polyolefinu MWTM bez lepidla, na cievkach 35/12-A/U 13-31,5, dĺ. 1000 mm</t>
  </si>
  <si>
    <t>-1671208476</t>
  </si>
  <si>
    <t>343430005600.S</t>
  </si>
  <si>
    <t>Bužírka zmrašťovacia 25,4x12,7 mm, dĺžka 1 m</t>
  </si>
  <si>
    <t>1820004233</t>
  </si>
  <si>
    <t>345840000728.S</t>
  </si>
  <si>
    <t>Teplom zmraštiteľný káblový uzáver TZUKG 120/45 s lepidlom</t>
  </si>
  <si>
    <t>-1665198790</t>
  </si>
  <si>
    <t>357110004500.S</t>
  </si>
  <si>
    <t>Skriňa rozpájacia a istiaca, plastová, pilierová SR 5 DIN0 VV S/2x400A/4x160A P2</t>
  </si>
  <si>
    <t>594526723</t>
  </si>
  <si>
    <t>374410006100</t>
  </si>
  <si>
    <t>Dieselagregát  165 kVA 230/400V s automatickým prepínaním</t>
  </si>
  <si>
    <t>-1276509392</t>
  </si>
  <si>
    <t>210194005.S</t>
  </si>
  <si>
    <t>Rozpájacia a istiaca plastová skriňa pilierová - typ SR 5 pre vonkajšie práce</t>
  </si>
  <si>
    <t>-1001415552</t>
  </si>
  <si>
    <t>1297565533</t>
  </si>
  <si>
    <t>1159835180</t>
  </si>
  <si>
    <t>323551414</t>
  </si>
  <si>
    <t>449575633</t>
  </si>
  <si>
    <t>-1857142622</t>
  </si>
  <si>
    <t>-2122885539</t>
  </si>
  <si>
    <t>354410002000.S</t>
  </si>
  <si>
    <t>Svorka FeZn k uzemňovacej tyči označenie SJ 03</t>
  </si>
  <si>
    <t>1357207381</t>
  </si>
  <si>
    <t>-577276393</t>
  </si>
  <si>
    <t>354410055500.S</t>
  </si>
  <si>
    <t>Tyč uzemňovacia FeZn označenie ZT 1 m</t>
  </si>
  <si>
    <t>1198028780</t>
  </si>
  <si>
    <t>2035144471</t>
  </si>
  <si>
    <t>-229596971</t>
  </si>
  <si>
    <t>210901528.S</t>
  </si>
  <si>
    <t>Zvinutie a rozvinutie kábla s hmotnosťou od 0, 41 kg/m do 0,63 kg/m v dĺžke do 40 m</t>
  </si>
  <si>
    <t>-13874084</t>
  </si>
  <si>
    <t>210902116.S</t>
  </si>
  <si>
    <t>Kábel hliníkový silový uložený pevne 1-AYKY 0,6/1 kV 4x50</t>
  </si>
  <si>
    <t>659942859</t>
  </si>
  <si>
    <t>341110030700.S</t>
  </si>
  <si>
    <t>Kábel hliníkový 1-AYKY 4x50 mm2</t>
  </si>
  <si>
    <t>85189641</t>
  </si>
  <si>
    <t>210902122.S</t>
  </si>
  <si>
    <t>Kábel hliníkový silový uložený pevne 1-AYKY 0,6/1 kV 4x240</t>
  </si>
  <si>
    <t>1146629796</t>
  </si>
  <si>
    <t>341110031300.S</t>
  </si>
  <si>
    <t>Kábel hliníkový 1-AYKY 4x240 mm2</t>
  </si>
  <si>
    <t>-1359081373</t>
  </si>
  <si>
    <t>460050001.S</t>
  </si>
  <si>
    <t>Zakladova doska pod dieselagregát</t>
  </si>
  <si>
    <t>-2145085209</t>
  </si>
  <si>
    <t>460200173.S</t>
  </si>
  <si>
    <t>Hĺbenie káblovej ryhy ručne 35 cm širokej a 90 cm hlbokej, v zemine triedy 3</t>
  </si>
  <si>
    <t>-107428078</t>
  </si>
  <si>
    <t>460200303.S</t>
  </si>
  <si>
    <t>Hĺbenie káblovej ryhy ručne 50 cm širokej a 120 cm hlbokej, v zemine triedy 3</t>
  </si>
  <si>
    <t>227764354</t>
  </si>
  <si>
    <t>460490012.S</t>
  </si>
  <si>
    <t>Rozvinutie a uloženie výstražnej fólie z PE do ryhy, šírka do 33 cm</t>
  </si>
  <si>
    <t>-501800304</t>
  </si>
  <si>
    <t>283230008000.S</t>
  </si>
  <si>
    <t>Výstražná fóla PE, š. 300, farba červená</t>
  </si>
  <si>
    <t>756627230</t>
  </si>
  <si>
    <t>460510111.S</t>
  </si>
  <si>
    <t>Káblové priestupy v pretlačovaných otvoroch z polyetylénových rúr do D 100 mm</t>
  </si>
  <si>
    <t>2076907038</t>
  </si>
  <si>
    <t>286130041300.S</t>
  </si>
  <si>
    <t>Rúra HDPE D 110x6,6 mm, PN 10, SDR17 pre tlakový kanalizačný systém</t>
  </si>
  <si>
    <t>280013782</t>
  </si>
  <si>
    <t>460560173.S</t>
  </si>
  <si>
    <t>Ručný zásyp nezap. káblovej ryhy bez zhutn. zeminy, 35 cm širokej, 90 cm hlbokej v zemine tr. 3</t>
  </si>
  <si>
    <t>-741480790</t>
  </si>
  <si>
    <t>460560303.S</t>
  </si>
  <si>
    <t>Ručný zásyp nezap. káblovej ryhy bez zhutn. zeminy, 50 cm širokej, 120 cm hlbokej v zemine tr. 3</t>
  </si>
  <si>
    <t>921728446</t>
  </si>
  <si>
    <t>940967924</t>
  </si>
  <si>
    <t>Stavebno montážne práce náročnejšie, ucelené, obtiažne, rutinné (Tr. 2) v rozsahu viac ako 8 hodín náročnejšie - vrtacie a sekacie práce</t>
  </si>
  <si>
    <t>-317981505</t>
  </si>
  <si>
    <t>Stavebno montážne práce náročné ucelené - odborné, tvorivé remeselné (Tr. 3) zapojenie kábla do rozv. trafostanice</t>
  </si>
  <si>
    <t>1533821830</t>
  </si>
  <si>
    <t>2022673273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</si>
</sst>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7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4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Protection="1"/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4" fillId="5" borderId="0" xfId="0" applyFont="1" applyFill="1" applyAlignment="1" applyProtection="1">
      <alignment horizontal="left" vertical="center"/>
    </xf>
    <xf numFmtId="0" fontId="24" fillId="5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4" fillId="5" borderId="16" xfId="0" applyFont="1" applyFill="1" applyBorder="1" applyAlignment="1" applyProtection="1">
      <alignment horizontal="center" vertical="center" wrapText="1"/>
    </xf>
    <xf numFmtId="0" fontId="24" fillId="5" borderId="17" xfId="0" applyFont="1" applyFill="1" applyBorder="1" applyAlignment="1" applyProtection="1">
      <alignment horizontal="center" vertical="center" wrapText="1"/>
    </xf>
    <xf numFmtId="0" fontId="24" fillId="5" borderId="18" xfId="0" applyFont="1" applyFill="1" applyBorder="1" applyAlignment="1" applyProtection="1">
      <alignment horizontal="center" vertical="center" wrapText="1"/>
    </xf>
    <xf numFmtId="0" fontId="24" fillId="5" borderId="0" xfId="0" applyFont="1" applyFill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/>
    </xf>
    <xf numFmtId="4" fontId="26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35" fillId="0" borderId="12" xfId="0" applyNumberFormat="1" applyFont="1" applyBorder="1" applyProtection="1"/>
    <xf numFmtId="166" fontId="35" fillId="0" borderId="13" xfId="0" applyNumberFormat="1" applyFont="1" applyBorder="1" applyProtection="1"/>
    <xf numFmtId="4" fontId="36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8" fillId="0" borderId="3" xfId="0" applyFont="1" applyBorder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15" xfId="0" applyNumberFormat="1" applyFont="1" applyBorder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4" fontId="24" fillId="3" borderId="22" xfId="0" applyNumberFormat="1" applyFont="1" applyFill="1" applyBorder="1" applyAlignment="1" applyProtection="1">
      <alignment vertical="center"/>
    </xf>
    <xf numFmtId="4" fontId="24" fillId="0" borderId="22" xfId="0" applyNumberFormat="1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25" fillId="3" borderId="14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166" fontId="25" fillId="0" borderId="0" xfId="0" applyNumberFormat="1" applyFont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3" borderId="22" xfId="0" applyNumberFormat="1" applyFont="1" applyFill="1" applyBorder="1" applyAlignment="1" applyProtection="1">
      <alignment vertical="center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 applyProtection="1">
      <alignment vertical="center"/>
    </xf>
    <xf numFmtId="0" fontId="38" fillId="3" borderId="14" xfId="0" applyFont="1" applyFill="1" applyBorder="1" applyAlignment="1" applyProtection="1">
      <alignment horizontal="left" vertical="center"/>
    </xf>
    <xf numFmtId="0" fontId="38" fillId="0" borderId="0" xfId="0" applyFont="1" applyAlignment="1" applyProtection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</xf>
    <xf numFmtId="0" fontId="25" fillId="3" borderId="19" xfId="0" applyFont="1" applyFill="1" applyBorder="1" applyAlignment="1" applyProtection="1">
      <alignment horizontal="left" vertical="center"/>
    </xf>
    <xf numFmtId="0" fontId="25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workbookViewId="0"/>
  </sheetViews>
  <sheetFormatPr defaultRowHeight="14.5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 x14ac:dyDescent="0.2">
      <c r="AR2" s="229" t="s">
        <v>5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6" t="s">
        <v>6</v>
      </c>
      <c r="BT2" s="16" t="s">
        <v>7</v>
      </c>
    </row>
    <row r="3" spans="1:74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10" t="s">
        <v>13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R5" s="19"/>
      <c r="BE5" s="207" t="s">
        <v>14</v>
      </c>
      <c r="BS5" s="16" t="s">
        <v>6</v>
      </c>
    </row>
    <row r="6" spans="1:74" ht="37" customHeight="1" x14ac:dyDescent="0.2">
      <c r="B6" s="19"/>
      <c r="D6" s="25" t="s">
        <v>15</v>
      </c>
      <c r="K6" s="212" t="s">
        <v>16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R6" s="19"/>
      <c r="BE6" s="208"/>
      <c r="BS6" s="16" t="s">
        <v>6</v>
      </c>
    </row>
    <row r="7" spans="1:74" ht="12" customHeight="1" x14ac:dyDescent="0.2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8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08"/>
      <c r="BS8" s="16" t="s">
        <v>6</v>
      </c>
    </row>
    <row r="9" spans="1:74" ht="14.4" customHeight="1" x14ac:dyDescent="0.2">
      <c r="B9" s="19"/>
      <c r="AR9" s="19"/>
      <c r="BE9" s="208"/>
      <c r="BS9" s="16" t="s">
        <v>6</v>
      </c>
    </row>
    <row r="10" spans="1:74" ht="12" customHeight="1" x14ac:dyDescent="0.2">
      <c r="B10" s="19"/>
      <c r="D10" s="26" t="s">
        <v>23</v>
      </c>
      <c r="AK10" s="26" t="s">
        <v>24</v>
      </c>
      <c r="AN10" s="24" t="s">
        <v>1</v>
      </c>
      <c r="AR10" s="19"/>
      <c r="BE10" s="208"/>
      <c r="BS10" s="16" t="s">
        <v>6</v>
      </c>
    </row>
    <row r="11" spans="1:74" ht="18.5" customHeight="1" x14ac:dyDescent="0.2">
      <c r="B11" s="19"/>
      <c r="E11" s="24" t="s">
        <v>25</v>
      </c>
      <c r="AK11" s="26" t="s">
        <v>26</v>
      </c>
      <c r="AN11" s="24" t="s">
        <v>1</v>
      </c>
      <c r="AR11" s="19"/>
      <c r="BE11" s="208"/>
      <c r="BS11" s="16" t="s">
        <v>6</v>
      </c>
    </row>
    <row r="12" spans="1:74" ht="7" customHeight="1" x14ac:dyDescent="0.2">
      <c r="B12" s="19"/>
      <c r="AR12" s="19"/>
      <c r="BE12" s="208"/>
      <c r="BS12" s="16" t="s">
        <v>6</v>
      </c>
    </row>
    <row r="13" spans="1:74" ht="12" customHeight="1" x14ac:dyDescent="0.2">
      <c r="B13" s="19"/>
      <c r="D13" s="26" t="s">
        <v>27</v>
      </c>
      <c r="AK13" s="26" t="s">
        <v>24</v>
      </c>
      <c r="AN13" s="28" t="s">
        <v>28</v>
      </c>
      <c r="AR13" s="19"/>
      <c r="BE13" s="208"/>
      <c r="BS13" s="16" t="s">
        <v>6</v>
      </c>
    </row>
    <row r="14" spans="1:74" ht="12.5" x14ac:dyDescent="0.2">
      <c r="B14" s="19"/>
      <c r="E14" s="213" t="s">
        <v>28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6" t="s">
        <v>26</v>
      </c>
      <c r="AN14" s="28" t="s">
        <v>28</v>
      </c>
      <c r="AR14" s="19"/>
      <c r="BE14" s="208"/>
      <c r="BS14" s="16" t="s">
        <v>6</v>
      </c>
    </row>
    <row r="15" spans="1:74" ht="7" customHeight="1" x14ac:dyDescent="0.2">
      <c r="B15" s="19"/>
      <c r="AR15" s="19"/>
      <c r="BE15" s="208"/>
      <c r="BS15" s="16" t="s">
        <v>3</v>
      </c>
    </row>
    <row r="16" spans="1:74" ht="12" customHeight="1" x14ac:dyDescent="0.2">
      <c r="B16" s="19"/>
      <c r="D16" s="26" t="s">
        <v>29</v>
      </c>
      <c r="AK16" s="26" t="s">
        <v>24</v>
      </c>
      <c r="AN16" s="24" t="s">
        <v>1</v>
      </c>
      <c r="AR16" s="19"/>
      <c r="BE16" s="208"/>
      <c r="BS16" s="16" t="s">
        <v>3</v>
      </c>
    </row>
    <row r="17" spans="2:71" ht="18.5" customHeight="1" x14ac:dyDescent="0.2">
      <c r="B17" s="19"/>
      <c r="E17" s="24" t="s">
        <v>30</v>
      </c>
      <c r="AK17" s="26" t="s">
        <v>26</v>
      </c>
      <c r="AN17" s="24" t="s">
        <v>1</v>
      </c>
      <c r="AR17" s="19"/>
      <c r="BE17" s="208"/>
      <c r="BS17" s="16" t="s">
        <v>31</v>
      </c>
    </row>
    <row r="18" spans="2:71" ht="7" customHeight="1" x14ac:dyDescent="0.2">
      <c r="B18" s="19"/>
      <c r="AR18" s="19"/>
      <c r="BE18" s="208"/>
      <c r="BS18" s="16" t="s">
        <v>6</v>
      </c>
    </row>
    <row r="19" spans="2:71" ht="12" customHeight="1" x14ac:dyDescent="0.2">
      <c r="B19" s="19"/>
      <c r="D19" s="26" t="s">
        <v>32</v>
      </c>
      <c r="AK19" s="26" t="s">
        <v>24</v>
      </c>
      <c r="AN19" s="24" t="s">
        <v>1</v>
      </c>
      <c r="AR19" s="19"/>
      <c r="BE19" s="208"/>
      <c r="BS19" s="16" t="s">
        <v>6</v>
      </c>
    </row>
    <row r="20" spans="2:71" ht="18.5" customHeight="1" x14ac:dyDescent="0.2">
      <c r="B20" s="19"/>
      <c r="E20" s="24" t="s">
        <v>33</v>
      </c>
      <c r="AK20" s="26" t="s">
        <v>26</v>
      </c>
      <c r="AN20" s="24" t="s">
        <v>1</v>
      </c>
      <c r="AR20" s="19"/>
      <c r="BE20" s="208"/>
      <c r="BS20" s="16" t="s">
        <v>31</v>
      </c>
    </row>
    <row r="21" spans="2:71" ht="7" customHeight="1" x14ac:dyDescent="0.2">
      <c r="B21" s="19"/>
      <c r="AR21" s="19"/>
      <c r="BE21" s="208"/>
    </row>
    <row r="22" spans="2:71" ht="12" customHeight="1" x14ac:dyDescent="0.2">
      <c r="B22" s="19"/>
      <c r="D22" s="26" t="s">
        <v>34</v>
      </c>
      <c r="AR22" s="19"/>
      <c r="BE22" s="208"/>
    </row>
    <row r="23" spans="2:71" ht="16.5" customHeight="1" x14ac:dyDescent="0.2">
      <c r="B23" s="19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9"/>
      <c r="BE23" s="208"/>
    </row>
    <row r="24" spans="2:71" ht="7" customHeight="1" x14ac:dyDescent="0.2">
      <c r="B24" s="19"/>
      <c r="AR24" s="19"/>
      <c r="BE24" s="208"/>
    </row>
    <row r="25" spans="2:71" ht="7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8"/>
    </row>
    <row r="26" spans="2:71" s="1" customFormat="1" ht="25.9" customHeight="1" x14ac:dyDescent="0.2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6">
        <f>ROUND(AG94,2)</f>
        <v>0</v>
      </c>
      <c r="AL26" s="217"/>
      <c r="AM26" s="217"/>
      <c r="AN26" s="217"/>
      <c r="AO26" s="217"/>
      <c r="AR26" s="31"/>
      <c r="BE26" s="208"/>
    </row>
    <row r="27" spans="2:71" s="1" customFormat="1" ht="7" customHeight="1" x14ac:dyDescent="0.2">
      <c r="B27" s="31"/>
      <c r="AR27" s="31"/>
      <c r="BE27" s="208"/>
    </row>
    <row r="28" spans="2:71" s="1" customFormat="1" ht="12.5" x14ac:dyDescent="0.2">
      <c r="B28" s="31"/>
      <c r="L28" s="218" t="s">
        <v>36</v>
      </c>
      <c r="M28" s="218"/>
      <c r="N28" s="218"/>
      <c r="O28" s="218"/>
      <c r="P28" s="218"/>
      <c r="W28" s="218" t="s">
        <v>37</v>
      </c>
      <c r="X28" s="218"/>
      <c r="Y28" s="218"/>
      <c r="Z28" s="218"/>
      <c r="AA28" s="218"/>
      <c r="AB28" s="218"/>
      <c r="AC28" s="218"/>
      <c r="AD28" s="218"/>
      <c r="AE28" s="218"/>
      <c r="AK28" s="218" t="s">
        <v>38</v>
      </c>
      <c r="AL28" s="218"/>
      <c r="AM28" s="218"/>
      <c r="AN28" s="218"/>
      <c r="AO28" s="218"/>
      <c r="AR28" s="31"/>
      <c r="BE28" s="208"/>
    </row>
    <row r="29" spans="2:71" s="2" customFormat="1" ht="14.4" customHeight="1" x14ac:dyDescent="0.2">
      <c r="B29" s="35"/>
      <c r="D29" s="26" t="s">
        <v>39</v>
      </c>
      <c r="F29" s="36" t="s">
        <v>40</v>
      </c>
      <c r="L29" s="221">
        <v>0.2</v>
      </c>
      <c r="M29" s="220"/>
      <c r="N29" s="220"/>
      <c r="O29" s="220"/>
      <c r="P29" s="220"/>
      <c r="Q29" s="37"/>
      <c r="R29" s="37"/>
      <c r="S29" s="37"/>
      <c r="T29" s="37"/>
      <c r="U29" s="37"/>
      <c r="V29" s="37"/>
      <c r="W29" s="219">
        <f>ROUND(AZ94, 2)</f>
        <v>0</v>
      </c>
      <c r="X29" s="220"/>
      <c r="Y29" s="220"/>
      <c r="Z29" s="220"/>
      <c r="AA29" s="220"/>
      <c r="AB29" s="220"/>
      <c r="AC29" s="220"/>
      <c r="AD29" s="220"/>
      <c r="AE29" s="220"/>
      <c r="AF29" s="37"/>
      <c r="AG29" s="37"/>
      <c r="AH29" s="37"/>
      <c r="AI29" s="37"/>
      <c r="AJ29" s="37"/>
      <c r="AK29" s="219">
        <f>ROUND(AV94, 2)</f>
        <v>0</v>
      </c>
      <c r="AL29" s="220"/>
      <c r="AM29" s="220"/>
      <c r="AN29" s="220"/>
      <c r="AO29" s="220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09"/>
    </row>
    <row r="30" spans="2:71" s="2" customFormat="1" ht="14.4" customHeight="1" x14ac:dyDescent="0.2">
      <c r="B30" s="35"/>
      <c r="F30" s="36" t="s">
        <v>41</v>
      </c>
      <c r="L30" s="221">
        <v>0.2</v>
      </c>
      <c r="M30" s="220"/>
      <c r="N30" s="220"/>
      <c r="O30" s="220"/>
      <c r="P30" s="220"/>
      <c r="Q30" s="37"/>
      <c r="R30" s="37"/>
      <c r="S30" s="37"/>
      <c r="T30" s="37"/>
      <c r="U30" s="37"/>
      <c r="V30" s="37"/>
      <c r="W30" s="219">
        <f>ROUND(BA94, 2)</f>
        <v>0</v>
      </c>
      <c r="X30" s="220"/>
      <c r="Y30" s="220"/>
      <c r="Z30" s="220"/>
      <c r="AA30" s="220"/>
      <c r="AB30" s="220"/>
      <c r="AC30" s="220"/>
      <c r="AD30" s="220"/>
      <c r="AE30" s="220"/>
      <c r="AF30" s="37"/>
      <c r="AG30" s="37"/>
      <c r="AH30" s="37"/>
      <c r="AI30" s="37"/>
      <c r="AJ30" s="37"/>
      <c r="AK30" s="219">
        <f>ROUND(AW94, 2)</f>
        <v>0</v>
      </c>
      <c r="AL30" s="220"/>
      <c r="AM30" s="220"/>
      <c r="AN30" s="220"/>
      <c r="AO30" s="220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09"/>
    </row>
    <row r="31" spans="2:71" s="2" customFormat="1" ht="14.4" hidden="1" customHeight="1" x14ac:dyDescent="0.2">
      <c r="B31" s="35"/>
      <c r="F31" s="26" t="s">
        <v>42</v>
      </c>
      <c r="L31" s="224">
        <v>0.2</v>
      </c>
      <c r="M31" s="223"/>
      <c r="N31" s="223"/>
      <c r="O31" s="223"/>
      <c r="P31" s="223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K31" s="222">
        <v>0</v>
      </c>
      <c r="AL31" s="223"/>
      <c r="AM31" s="223"/>
      <c r="AN31" s="223"/>
      <c r="AO31" s="223"/>
      <c r="AR31" s="35"/>
      <c r="BE31" s="209"/>
    </row>
    <row r="32" spans="2:71" s="2" customFormat="1" ht="14.4" hidden="1" customHeight="1" x14ac:dyDescent="0.2">
      <c r="B32" s="35"/>
      <c r="F32" s="26" t="s">
        <v>43</v>
      </c>
      <c r="L32" s="224">
        <v>0.2</v>
      </c>
      <c r="M32" s="223"/>
      <c r="N32" s="223"/>
      <c r="O32" s="223"/>
      <c r="P32" s="223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K32" s="222">
        <v>0</v>
      </c>
      <c r="AL32" s="223"/>
      <c r="AM32" s="223"/>
      <c r="AN32" s="223"/>
      <c r="AO32" s="223"/>
      <c r="AR32" s="35"/>
      <c r="BE32" s="209"/>
    </row>
    <row r="33" spans="2:57" s="2" customFormat="1" ht="14.4" hidden="1" customHeight="1" x14ac:dyDescent="0.2">
      <c r="B33" s="35"/>
      <c r="F33" s="36" t="s">
        <v>44</v>
      </c>
      <c r="L33" s="221">
        <v>0</v>
      </c>
      <c r="M33" s="220"/>
      <c r="N33" s="220"/>
      <c r="O33" s="220"/>
      <c r="P33" s="220"/>
      <c r="Q33" s="37"/>
      <c r="R33" s="37"/>
      <c r="S33" s="37"/>
      <c r="T33" s="37"/>
      <c r="U33" s="37"/>
      <c r="V33" s="37"/>
      <c r="W33" s="219">
        <f>ROUND(BD94, 2)</f>
        <v>0</v>
      </c>
      <c r="X33" s="220"/>
      <c r="Y33" s="220"/>
      <c r="Z33" s="220"/>
      <c r="AA33" s="220"/>
      <c r="AB33" s="220"/>
      <c r="AC33" s="220"/>
      <c r="AD33" s="220"/>
      <c r="AE33" s="220"/>
      <c r="AF33" s="37"/>
      <c r="AG33" s="37"/>
      <c r="AH33" s="37"/>
      <c r="AI33" s="37"/>
      <c r="AJ33" s="37"/>
      <c r="AK33" s="219">
        <v>0</v>
      </c>
      <c r="AL33" s="220"/>
      <c r="AM33" s="220"/>
      <c r="AN33" s="220"/>
      <c r="AO33" s="220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09"/>
    </row>
    <row r="34" spans="2:57" s="1" customFormat="1" ht="7" customHeight="1" x14ac:dyDescent="0.2">
      <c r="B34" s="31"/>
      <c r="AR34" s="31"/>
      <c r="BE34" s="208"/>
    </row>
    <row r="35" spans="2:57" s="1" customFormat="1" ht="25.9" customHeight="1" x14ac:dyDescent="0.2">
      <c r="B35" s="31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28" t="s">
        <v>47</v>
      </c>
      <c r="Y35" s="226"/>
      <c r="Z35" s="226"/>
      <c r="AA35" s="226"/>
      <c r="AB35" s="226"/>
      <c r="AC35" s="41"/>
      <c r="AD35" s="41"/>
      <c r="AE35" s="41"/>
      <c r="AF35" s="41"/>
      <c r="AG35" s="41"/>
      <c r="AH35" s="41"/>
      <c r="AI35" s="41"/>
      <c r="AJ35" s="41"/>
      <c r="AK35" s="225">
        <f>SUM(AK26:AK33)</f>
        <v>0</v>
      </c>
      <c r="AL35" s="226"/>
      <c r="AM35" s="226"/>
      <c r="AN35" s="226"/>
      <c r="AO35" s="227"/>
      <c r="AP35" s="39"/>
      <c r="AQ35" s="39"/>
      <c r="AR35" s="31"/>
    </row>
    <row r="36" spans="2:57" s="1" customFormat="1" ht="7" customHeight="1" x14ac:dyDescent="0.2">
      <c r="B36" s="31"/>
      <c r="AR36" s="31"/>
    </row>
    <row r="37" spans="2:57" s="1" customFormat="1" ht="14.4" customHeight="1" x14ac:dyDescent="0.2">
      <c r="B37" s="31"/>
      <c r="AR37" s="31"/>
    </row>
    <row r="38" spans="2:57" ht="14.4" customHeight="1" x14ac:dyDescent="0.2">
      <c r="B38" s="19"/>
      <c r="AR38" s="19"/>
    </row>
    <row r="39" spans="2:57" ht="14.4" customHeight="1" x14ac:dyDescent="0.2">
      <c r="B39" s="19"/>
      <c r="AR39" s="19"/>
    </row>
    <row r="40" spans="2:57" ht="14.4" customHeight="1" x14ac:dyDescent="0.2">
      <c r="B40" s="19"/>
      <c r="AR40" s="19"/>
    </row>
    <row r="41" spans="2:57" ht="14.4" customHeight="1" x14ac:dyDescent="0.2">
      <c r="B41" s="19"/>
      <c r="AR41" s="19"/>
    </row>
    <row r="42" spans="2:57" ht="14.4" customHeight="1" x14ac:dyDescent="0.2">
      <c r="B42" s="19"/>
      <c r="AR42" s="19"/>
    </row>
    <row r="43" spans="2:57" ht="14.4" customHeight="1" x14ac:dyDescent="0.2">
      <c r="B43" s="19"/>
      <c r="AR43" s="19"/>
    </row>
    <row r="44" spans="2:57" ht="14.4" customHeight="1" x14ac:dyDescent="0.2">
      <c r="B44" s="19"/>
      <c r="AR44" s="19"/>
    </row>
    <row r="45" spans="2:57" ht="14.4" customHeight="1" x14ac:dyDescent="0.2">
      <c r="B45" s="19"/>
      <c r="AR45" s="19"/>
    </row>
    <row r="46" spans="2:57" ht="14.4" customHeight="1" x14ac:dyDescent="0.2">
      <c r="B46" s="19"/>
      <c r="AR46" s="19"/>
    </row>
    <row r="47" spans="2:57" ht="14.4" customHeight="1" x14ac:dyDescent="0.2">
      <c r="B47" s="19"/>
      <c r="AR47" s="19"/>
    </row>
    <row r="48" spans="2:57" ht="14.4" customHeight="1" x14ac:dyDescent="0.2">
      <c r="B48" s="19"/>
      <c r="AR48" s="19"/>
    </row>
    <row r="49" spans="2:44" s="1" customFormat="1" ht="14.4" customHeight="1" x14ac:dyDescent="0.2">
      <c r="B49" s="31"/>
      <c r="D49" s="43" t="s">
        <v>48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49</v>
      </c>
      <c r="AI49" s="44"/>
      <c r="AJ49" s="44"/>
      <c r="AK49" s="44"/>
      <c r="AL49" s="44"/>
      <c r="AM49" s="44"/>
      <c r="AN49" s="44"/>
      <c r="AO49" s="44"/>
      <c r="AR49" s="31"/>
    </row>
    <row r="50" spans="2:44" ht="10" x14ac:dyDescent="0.2">
      <c r="B50" s="19"/>
      <c r="AR50" s="19"/>
    </row>
    <row r="51" spans="2:44" ht="10" x14ac:dyDescent="0.2">
      <c r="B51" s="19"/>
      <c r="AR51" s="19"/>
    </row>
    <row r="52" spans="2:44" ht="10" x14ac:dyDescent="0.2">
      <c r="B52" s="19"/>
      <c r="AR52" s="19"/>
    </row>
    <row r="53" spans="2:44" ht="10" x14ac:dyDescent="0.2">
      <c r="B53" s="19"/>
      <c r="AR53" s="19"/>
    </row>
    <row r="54" spans="2:44" ht="10" x14ac:dyDescent="0.2">
      <c r="B54" s="19"/>
      <c r="AR54" s="19"/>
    </row>
    <row r="55" spans="2:44" ht="10" x14ac:dyDescent="0.2">
      <c r="B55" s="19"/>
      <c r="AR55" s="19"/>
    </row>
    <row r="56" spans="2:44" ht="10" x14ac:dyDescent="0.2">
      <c r="B56" s="19"/>
      <c r="AR56" s="19"/>
    </row>
    <row r="57" spans="2:44" ht="10" x14ac:dyDescent="0.2">
      <c r="B57" s="19"/>
      <c r="AR57" s="19"/>
    </row>
    <row r="58" spans="2:44" ht="10" x14ac:dyDescent="0.2">
      <c r="B58" s="19"/>
      <c r="AR58" s="19"/>
    </row>
    <row r="59" spans="2:44" ht="10" x14ac:dyDescent="0.2">
      <c r="B59" s="19"/>
      <c r="AR59" s="19"/>
    </row>
    <row r="60" spans="2:44" s="1" customFormat="1" ht="12.5" x14ac:dyDescent="0.2">
      <c r="B60" s="31"/>
      <c r="D60" s="45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50</v>
      </c>
      <c r="AI60" s="33"/>
      <c r="AJ60" s="33"/>
      <c r="AK60" s="33"/>
      <c r="AL60" s="33"/>
      <c r="AM60" s="45" t="s">
        <v>51</v>
      </c>
      <c r="AN60" s="33"/>
      <c r="AO60" s="33"/>
      <c r="AR60" s="31"/>
    </row>
    <row r="61" spans="2:44" ht="10" x14ac:dyDescent="0.2">
      <c r="B61" s="19"/>
      <c r="AR61" s="19"/>
    </row>
    <row r="62" spans="2:44" ht="10" x14ac:dyDescent="0.2">
      <c r="B62" s="19"/>
      <c r="AR62" s="19"/>
    </row>
    <row r="63" spans="2:44" ht="10" x14ac:dyDescent="0.2">
      <c r="B63" s="19"/>
      <c r="AR63" s="19"/>
    </row>
    <row r="64" spans="2:44" s="1" customFormat="1" ht="13" x14ac:dyDescent="0.2">
      <c r="B64" s="31"/>
      <c r="D64" s="43" t="s">
        <v>52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53</v>
      </c>
      <c r="AI64" s="44"/>
      <c r="AJ64" s="44"/>
      <c r="AK64" s="44"/>
      <c r="AL64" s="44"/>
      <c r="AM64" s="44"/>
      <c r="AN64" s="44"/>
      <c r="AO64" s="44"/>
      <c r="AR64" s="31"/>
    </row>
    <row r="65" spans="2:44" ht="10" x14ac:dyDescent="0.2">
      <c r="B65" s="19"/>
      <c r="AR65" s="19"/>
    </row>
    <row r="66" spans="2:44" ht="10" x14ac:dyDescent="0.2">
      <c r="B66" s="19"/>
      <c r="AR66" s="19"/>
    </row>
    <row r="67" spans="2:44" ht="10" x14ac:dyDescent="0.2">
      <c r="B67" s="19"/>
      <c r="AR67" s="19"/>
    </row>
    <row r="68" spans="2:44" ht="10" x14ac:dyDescent="0.2">
      <c r="B68" s="19"/>
      <c r="AR68" s="19"/>
    </row>
    <row r="69" spans="2:44" ht="10" x14ac:dyDescent="0.2">
      <c r="B69" s="19"/>
      <c r="AR69" s="19"/>
    </row>
    <row r="70" spans="2:44" ht="10" x14ac:dyDescent="0.2">
      <c r="B70" s="19"/>
      <c r="AR70" s="19"/>
    </row>
    <row r="71" spans="2:44" ht="10" x14ac:dyDescent="0.2">
      <c r="B71" s="19"/>
      <c r="AR71" s="19"/>
    </row>
    <row r="72" spans="2:44" ht="10" x14ac:dyDescent="0.2">
      <c r="B72" s="19"/>
      <c r="AR72" s="19"/>
    </row>
    <row r="73" spans="2:44" ht="10" x14ac:dyDescent="0.2">
      <c r="B73" s="19"/>
      <c r="AR73" s="19"/>
    </row>
    <row r="74" spans="2:44" ht="10" x14ac:dyDescent="0.2">
      <c r="B74" s="19"/>
      <c r="AR74" s="19"/>
    </row>
    <row r="75" spans="2:44" s="1" customFormat="1" ht="12.5" x14ac:dyDescent="0.2">
      <c r="B75" s="31"/>
      <c r="D75" s="45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50</v>
      </c>
      <c r="AI75" s="33"/>
      <c r="AJ75" s="33"/>
      <c r="AK75" s="33"/>
      <c r="AL75" s="33"/>
      <c r="AM75" s="45" t="s">
        <v>51</v>
      </c>
      <c r="AN75" s="33"/>
      <c r="AO75" s="33"/>
      <c r="AR75" s="31"/>
    </row>
    <row r="76" spans="2:44" s="1" customFormat="1" ht="10" x14ac:dyDescent="0.2">
      <c r="B76" s="31"/>
      <c r="AR76" s="31"/>
    </row>
    <row r="77" spans="2:44" s="1" customFormat="1" ht="7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5" customHeight="1" x14ac:dyDescent="0.2">
      <c r="B82" s="31"/>
      <c r="C82" s="20" t="s">
        <v>54</v>
      </c>
      <c r="AR82" s="31"/>
    </row>
    <row r="83" spans="1:91" s="1" customFormat="1" ht="7" customHeight="1" x14ac:dyDescent="0.2">
      <c r="B83" s="31"/>
      <c r="AR83" s="31"/>
    </row>
    <row r="84" spans="1:91" s="3" customFormat="1" ht="12" customHeight="1" x14ac:dyDescent="0.2">
      <c r="B84" s="50"/>
      <c r="C84" s="26" t="s">
        <v>12</v>
      </c>
      <c r="L84" s="3" t="str">
        <f>K5</f>
        <v>2812232MEL</v>
      </c>
      <c r="AR84" s="50"/>
    </row>
    <row r="85" spans="1:91" s="4" customFormat="1" ht="37" customHeight="1" x14ac:dyDescent="0.2">
      <c r="B85" s="51"/>
      <c r="C85" s="52" t="s">
        <v>15</v>
      </c>
      <c r="L85" s="204" t="str">
        <f>K6</f>
        <v>HALY NA CHOV BROJLEROVÝCH KURČIAT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51"/>
    </row>
    <row r="86" spans="1:91" s="1" customFormat="1" ht="7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3" t="str">
        <f>IF(K8="","",K8)</f>
        <v>Jacovce- Hôrka, parc. č. 1627/6</v>
      </c>
      <c r="AI87" s="26" t="s">
        <v>21</v>
      </c>
      <c r="AM87" s="235" t="str">
        <f>IF(AN8= "","",AN8)</f>
        <v>28. 12. 2023</v>
      </c>
      <c r="AN87" s="235"/>
      <c r="AR87" s="31"/>
    </row>
    <row r="88" spans="1:91" s="1" customFormat="1" ht="7" customHeight="1" x14ac:dyDescent="0.2">
      <c r="B88" s="31"/>
      <c r="AR88" s="31"/>
    </row>
    <row r="89" spans="1:91" s="1" customFormat="1" ht="15.15" customHeight="1" x14ac:dyDescent="0.2">
      <c r="B89" s="31"/>
      <c r="C89" s="26" t="s">
        <v>23</v>
      </c>
      <c r="L89" s="3" t="str">
        <f>IF(E11= "","",E11)</f>
        <v>PPD Prašice so sídlom Jacovce</v>
      </c>
      <c r="AI89" s="26" t="s">
        <v>29</v>
      </c>
      <c r="AM89" s="236" t="str">
        <f>IF(E17="","",E17)</f>
        <v>Ing. Pavol Meluš</v>
      </c>
      <c r="AN89" s="237"/>
      <c r="AO89" s="237"/>
      <c r="AP89" s="237"/>
      <c r="AR89" s="31"/>
      <c r="AS89" s="240" t="s">
        <v>55</v>
      </c>
      <c r="AT89" s="241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 x14ac:dyDescent="0.2">
      <c r="B90" s="31"/>
      <c r="C90" s="26" t="s">
        <v>27</v>
      </c>
      <c r="L90" s="3" t="str">
        <f>IF(E14= "Vyplň údaj","",E14)</f>
        <v/>
      </c>
      <c r="AI90" s="26" t="s">
        <v>32</v>
      </c>
      <c r="AM90" s="236" t="str">
        <f>IF(E20="","",E20)</f>
        <v xml:space="preserve"> </v>
      </c>
      <c r="AN90" s="237"/>
      <c r="AO90" s="237"/>
      <c r="AP90" s="237"/>
      <c r="AR90" s="31"/>
      <c r="AS90" s="242"/>
      <c r="AT90" s="243"/>
      <c r="BD90" s="58"/>
    </row>
    <row r="91" spans="1:91" s="1" customFormat="1" ht="10.75" customHeight="1" x14ac:dyDescent="0.2">
      <c r="B91" s="31"/>
      <c r="AR91" s="31"/>
      <c r="AS91" s="242"/>
      <c r="AT91" s="243"/>
      <c r="BD91" s="58"/>
    </row>
    <row r="92" spans="1:91" s="1" customFormat="1" ht="29.25" customHeight="1" x14ac:dyDescent="0.2">
      <c r="B92" s="31"/>
      <c r="C92" s="199" t="s">
        <v>56</v>
      </c>
      <c r="D92" s="200"/>
      <c r="E92" s="200"/>
      <c r="F92" s="200"/>
      <c r="G92" s="200"/>
      <c r="H92" s="59"/>
      <c r="I92" s="203" t="s">
        <v>57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34" t="s">
        <v>58</v>
      </c>
      <c r="AH92" s="200"/>
      <c r="AI92" s="200"/>
      <c r="AJ92" s="200"/>
      <c r="AK92" s="200"/>
      <c r="AL92" s="200"/>
      <c r="AM92" s="200"/>
      <c r="AN92" s="203" t="s">
        <v>59</v>
      </c>
      <c r="AO92" s="200"/>
      <c r="AP92" s="238"/>
      <c r="AQ92" s="60" t="s">
        <v>60</v>
      </c>
      <c r="AR92" s="31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1:91" s="1" customFormat="1" ht="10.75" customHeight="1" x14ac:dyDescent="0.2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 x14ac:dyDescent="0.2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6">
        <f>ROUND(AG95+AG101+SUM(AG107:AG112),2)</f>
        <v>0</v>
      </c>
      <c r="AH94" s="206"/>
      <c r="AI94" s="206"/>
      <c r="AJ94" s="206"/>
      <c r="AK94" s="206"/>
      <c r="AL94" s="206"/>
      <c r="AM94" s="206"/>
      <c r="AN94" s="244">
        <f t="shared" ref="AN94:AN112" si="0">SUM(AG94,AT94)</f>
        <v>0</v>
      </c>
      <c r="AO94" s="244"/>
      <c r="AP94" s="244"/>
      <c r="AQ94" s="69" t="s">
        <v>1</v>
      </c>
      <c r="AR94" s="65"/>
      <c r="AS94" s="70">
        <f>ROUND(AS95+AS101+SUM(AS107:AS112),2)</f>
        <v>0</v>
      </c>
      <c r="AT94" s="71">
        <f t="shared" ref="AT94:AT112" si="1">ROUND(SUM(AV94:AW94),2)</f>
        <v>0</v>
      </c>
      <c r="AU94" s="72">
        <f>ROUND(AU95+AU101+SUM(AU107:AU112),5)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ROUND(AZ95+AZ101+SUM(AZ107:AZ112),2)</f>
        <v>0</v>
      </c>
      <c r="BA94" s="71">
        <f>ROUND(BA95+BA101+SUM(BA107:BA112),2)</f>
        <v>0</v>
      </c>
      <c r="BB94" s="71">
        <f>ROUND(BB95+BB101+SUM(BB107:BB112),2)</f>
        <v>0</v>
      </c>
      <c r="BC94" s="71">
        <f>ROUND(BC95+BC101+SUM(BC107:BC112),2)</f>
        <v>0</v>
      </c>
      <c r="BD94" s="73">
        <f>ROUND(BD95+BD101+SUM(BD107:BD112),2)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6" customFormat="1" ht="16.5" customHeight="1" x14ac:dyDescent="0.2">
      <c r="B95" s="76"/>
      <c r="C95" s="77"/>
      <c r="D95" s="201" t="s">
        <v>79</v>
      </c>
      <c r="E95" s="201"/>
      <c r="F95" s="201"/>
      <c r="G95" s="201"/>
      <c r="H95" s="201"/>
      <c r="I95" s="78"/>
      <c r="J95" s="201" t="s">
        <v>80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32">
        <f>ROUND(SUM(AG96:AG100),2)</f>
        <v>0</v>
      </c>
      <c r="AH95" s="233"/>
      <c r="AI95" s="233"/>
      <c r="AJ95" s="233"/>
      <c r="AK95" s="233"/>
      <c r="AL95" s="233"/>
      <c r="AM95" s="233"/>
      <c r="AN95" s="239">
        <f t="shared" si="0"/>
        <v>0</v>
      </c>
      <c r="AO95" s="233"/>
      <c r="AP95" s="233"/>
      <c r="AQ95" s="79" t="s">
        <v>81</v>
      </c>
      <c r="AR95" s="76"/>
      <c r="AS95" s="80">
        <f>ROUND(SUM(AS96:AS100),2)</f>
        <v>0</v>
      </c>
      <c r="AT95" s="81">
        <f t="shared" si="1"/>
        <v>0</v>
      </c>
      <c r="AU95" s="82">
        <f>ROUND(SUM(AU96:AU100),5)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ROUND(SUM(AZ96:AZ100),2)</f>
        <v>0</v>
      </c>
      <c r="BA95" s="81">
        <f>ROUND(SUM(BA96:BA100),2)</f>
        <v>0</v>
      </c>
      <c r="BB95" s="81">
        <f>ROUND(SUM(BB96:BB100),2)</f>
        <v>0</v>
      </c>
      <c r="BC95" s="81">
        <f>ROUND(SUM(BC96:BC100),2)</f>
        <v>0</v>
      </c>
      <c r="BD95" s="83">
        <f>ROUND(SUM(BD96:BD100),2)</f>
        <v>0</v>
      </c>
      <c r="BS95" s="84" t="s">
        <v>74</v>
      </c>
      <c r="BT95" s="84" t="s">
        <v>82</v>
      </c>
      <c r="BU95" s="84" t="s">
        <v>76</v>
      </c>
      <c r="BV95" s="84" t="s">
        <v>77</v>
      </c>
      <c r="BW95" s="84" t="s">
        <v>83</v>
      </c>
      <c r="BX95" s="84" t="s">
        <v>4</v>
      </c>
      <c r="CL95" s="84" t="s">
        <v>1</v>
      </c>
      <c r="CM95" s="84" t="s">
        <v>75</v>
      </c>
    </row>
    <row r="96" spans="1:91" s="3" customFormat="1" ht="16.5" customHeight="1" x14ac:dyDescent="0.2">
      <c r="A96" s="85" t="s">
        <v>84</v>
      </c>
      <c r="B96" s="50"/>
      <c r="C96" s="9"/>
      <c r="D96" s="9"/>
      <c r="E96" s="202" t="s">
        <v>85</v>
      </c>
      <c r="F96" s="202"/>
      <c r="G96" s="202"/>
      <c r="H96" s="202"/>
      <c r="I96" s="202"/>
      <c r="J96" s="9"/>
      <c r="K96" s="202" t="s">
        <v>86</v>
      </c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30">
        <f>'1.1 - Stavebná časť'!J32</f>
        <v>0</v>
      </c>
      <c r="AH96" s="231"/>
      <c r="AI96" s="231"/>
      <c r="AJ96" s="231"/>
      <c r="AK96" s="231"/>
      <c r="AL96" s="231"/>
      <c r="AM96" s="231"/>
      <c r="AN96" s="230">
        <f t="shared" si="0"/>
        <v>0</v>
      </c>
      <c r="AO96" s="231"/>
      <c r="AP96" s="231"/>
      <c r="AQ96" s="86" t="s">
        <v>87</v>
      </c>
      <c r="AR96" s="50"/>
      <c r="AS96" s="87">
        <v>0</v>
      </c>
      <c r="AT96" s="88">
        <f t="shared" si="1"/>
        <v>0</v>
      </c>
      <c r="AU96" s="89">
        <f>'1.1 - Stavebná časť'!P136</f>
        <v>0</v>
      </c>
      <c r="AV96" s="88">
        <f>'1.1 - Stavebná časť'!J35</f>
        <v>0</v>
      </c>
      <c r="AW96" s="88">
        <f>'1.1 - Stavebná časť'!J36</f>
        <v>0</v>
      </c>
      <c r="AX96" s="88">
        <f>'1.1 - Stavebná časť'!J37</f>
        <v>0</v>
      </c>
      <c r="AY96" s="88">
        <f>'1.1 - Stavebná časť'!J38</f>
        <v>0</v>
      </c>
      <c r="AZ96" s="88">
        <f>'1.1 - Stavebná časť'!F35</f>
        <v>0</v>
      </c>
      <c r="BA96" s="88">
        <f>'1.1 - Stavebná časť'!F36</f>
        <v>0</v>
      </c>
      <c r="BB96" s="88">
        <f>'1.1 - Stavebná časť'!F37</f>
        <v>0</v>
      </c>
      <c r="BC96" s="88">
        <f>'1.1 - Stavebná časť'!F38</f>
        <v>0</v>
      </c>
      <c r="BD96" s="90">
        <f>'1.1 - Stavebná časť'!F39</f>
        <v>0</v>
      </c>
      <c r="BT96" s="24" t="s">
        <v>88</v>
      </c>
      <c r="BV96" s="24" t="s">
        <v>77</v>
      </c>
      <c r="BW96" s="24" t="s">
        <v>89</v>
      </c>
      <c r="BX96" s="24" t="s">
        <v>83</v>
      </c>
      <c r="CL96" s="24" t="s">
        <v>1</v>
      </c>
    </row>
    <row r="97" spans="1:91" s="3" customFormat="1" ht="16.5" customHeight="1" x14ac:dyDescent="0.2">
      <c r="A97" s="85" t="s">
        <v>84</v>
      </c>
      <c r="B97" s="50"/>
      <c r="C97" s="9"/>
      <c r="D97" s="9"/>
      <c r="E97" s="202" t="s">
        <v>90</v>
      </c>
      <c r="F97" s="202"/>
      <c r="G97" s="202"/>
      <c r="H97" s="202"/>
      <c r="I97" s="202"/>
      <c r="J97" s="9"/>
      <c r="K97" s="202" t="s">
        <v>91</v>
      </c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30">
        <f>'1.2 - Zdravotechnika'!J32</f>
        <v>0</v>
      </c>
      <c r="AH97" s="231"/>
      <c r="AI97" s="231"/>
      <c r="AJ97" s="231"/>
      <c r="AK97" s="231"/>
      <c r="AL97" s="231"/>
      <c r="AM97" s="231"/>
      <c r="AN97" s="230">
        <f t="shared" si="0"/>
        <v>0</v>
      </c>
      <c r="AO97" s="231"/>
      <c r="AP97" s="231"/>
      <c r="AQ97" s="86" t="s">
        <v>87</v>
      </c>
      <c r="AR97" s="50"/>
      <c r="AS97" s="87">
        <v>0</v>
      </c>
      <c r="AT97" s="88">
        <f t="shared" si="1"/>
        <v>0</v>
      </c>
      <c r="AU97" s="89">
        <f>'1.2 - Zdravotechnika'!P128</f>
        <v>0</v>
      </c>
      <c r="AV97" s="88">
        <f>'1.2 - Zdravotechnika'!J35</f>
        <v>0</v>
      </c>
      <c r="AW97" s="88">
        <f>'1.2 - Zdravotechnika'!J36</f>
        <v>0</v>
      </c>
      <c r="AX97" s="88">
        <f>'1.2 - Zdravotechnika'!J37</f>
        <v>0</v>
      </c>
      <c r="AY97" s="88">
        <f>'1.2 - Zdravotechnika'!J38</f>
        <v>0</v>
      </c>
      <c r="AZ97" s="88">
        <f>'1.2 - Zdravotechnika'!F35</f>
        <v>0</v>
      </c>
      <c r="BA97" s="88">
        <f>'1.2 - Zdravotechnika'!F36</f>
        <v>0</v>
      </c>
      <c r="BB97" s="88">
        <f>'1.2 - Zdravotechnika'!F37</f>
        <v>0</v>
      </c>
      <c r="BC97" s="88">
        <f>'1.2 - Zdravotechnika'!F38</f>
        <v>0</v>
      </c>
      <c r="BD97" s="90">
        <f>'1.2 - Zdravotechnika'!F39</f>
        <v>0</v>
      </c>
      <c r="BT97" s="24" t="s">
        <v>88</v>
      </c>
      <c r="BV97" s="24" t="s">
        <v>77</v>
      </c>
      <c r="BW97" s="24" t="s">
        <v>92</v>
      </c>
      <c r="BX97" s="24" t="s">
        <v>83</v>
      </c>
      <c r="CL97" s="24" t="s">
        <v>1</v>
      </c>
    </row>
    <row r="98" spans="1:91" s="3" customFormat="1" ht="16.5" customHeight="1" x14ac:dyDescent="0.2">
      <c r="A98" s="85" t="s">
        <v>84</v>
      </c>
      <c r="B98" s="50"/>
      <c r="C98" s="9"/>
      <c r="D98" s="9"/>
      <c r="E98" s="202" t="s">
        <v>93</v>
      </c>
      <c r="F98" s="202"/>
      <c r="G98" s="202"/>
      <c r="H98" s="202"/>
      <c r="I98" s="202"/>
      <c r="J98" s="9"/>
      <c r="K98" s="202" t="s">
        <v>94</v>
      </c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30">
        <f>'1.3 - Elektroinštalácia'!J32</f>
        <v>0</v>
      </c>
      <c r="AH98" s="231"/>
      <c r="AI98" s="231"/>
      <c r="AJ98" s="231"/>
      <c r="AK98" s="231"/>
      <c r="AL98" s="231"/>
      <c r="AM98" s="231"/>
      <c r="AN98" s="230">
        <f t="shared" si="0"/>
        <v>0</v>
      </c>
      <c r="AO98" s="231"/>
      <c r="AP98" s="231"/>
      <c r="AQ98" s="86" t="s">
        <v>87</v>
      </c>
      <c r="AR98" s="50"/>
      <c r="AS98" s="87">
        <v>0</v>
      </c>
      <c r="AT98" s="88">
        <f t="shared" si="1"/>
        <v>0</v>
      </c>
      <c r="AU98" s="89">
        <f>'1.3 - Elektroinštalácia'!P125</f>
        <v>0</v>
      </c>
      <c r="AV98" s="88">
        <f>'1.3 - Elektroinštalácia'!J35</f>
        <v>0</v>
      </c>
      <c r="AW98" s="88">
        <f>'1.3 - Elektroinštalácia'!J36</f>
        <v>0</v>
      </c>
      <c r="AX98" s="88">
        <f>'1.3 - Elektroinštalácia'!J37</f>
        <v>0</v>
      </c>
      <c r="AY98" s="88">
        <f>'1.3 - Elektroinštalácia'!J38</f>
        <v>0</v>
      </c>
      <c r="AZ98" s="88">
        <f>'1.3 - Elektroinštalácia'!F35</f>
        <v>0</v>
      </c>
      <c r="BA98" s="88">
        <f>'1.3 - Elektroinštalácia'!F36</f>
        <v>0</v>
      </c>
      <c r="BB98" s="88">
        <f>'1.3 - Elektroinštalácia'!F37</f>
        <v>0</v>
      </c>
      <c r="BC98" s="88">
        <f>'1.3 - Elektroinštalácia'!F38</f>
        <v>0</v>
      </c>
      <c r="BD98" s="90">
        <f>'1.3 - Elektroinštalácia'!F39</f>
        <v>0</v>
      </c>
      <c r="BT98" s="24" t="s">
        <v>88</v>
      </c>
      <c r="BV98" s="24" t="s">
        <v>77</v>
      </c>
      <c r="BW98" s="24" t="s">
        <v>95</v>
      </c>
      <c r="BX98" s="24" t="s">
        <v>83</v>
      </c>
      <c r="CL98" s="24" t="s">
        <v>1</v>
      </c>
    </row>
    <row r="99" spans="1:91" s="3" customFormat="1" ht="16.5" customHeight="1" x14ac:dyDescent="0.2">
      <c r="A99" s="85" t="s">
        <v>84</v>
      </c>
      <c r="B99" s="50"/>
      <c r="C99" s="9"/>
      <c r="D99" s="9"/>
      <c r="E99" s="202" t="s">
        <v>96</v>
      </c>
      <c r="F99" s="202"/>
      <c r="G99" s="202"/>
      <c r="H99" s="202"/>
      <c r="I99" s="202"/>
      <c r="J99" s="9"/>
      <c r="K99" s="202" t="s">
        <v>97</v>
      </c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30">
        <f>'1.4 - Fotovoltaická elekt...'!J32</f>
        <v>0</v>
      </c>
      <c r="AH99" s="231"/>
      <c r="AI99" s="231"/>
      <c r="AJ99" s="231"/>
      <c r="AK99" s="231"/>
      <c r="AL99" s="231"/>
      <c r="AM99" s="231"/>
      <c r="AN99" s="230">
        <f t="shared" si="0"/>
        <v>0</v>
      </c>
      <c r="AO99" s="231"/>
      <c r="AP99" s="231"/>
      <c r="AQ99" s="86" t="s">
        <v>87</v>
      </c>
      <c r="AR99" s="50"/>
      <c r="AS99" s="87">
        <v>0</v>
      </c>
      <c r="AT99" s="88">
        <f t="shared" si="1"/>
        <v>0</v>
      </c>
      <c r="AU99" s="89">
        <f>'1.4 - Fotovoltaická elekt...'!P123</f>
        <v>0</v>
      </c>
      <c r="AV99" s="88">
        <f>'1.4 - Fotovoltaická elekt...'!J35</f>
        <v>0</v>
      </c>
      <c r="AW99" s="88">
        <f>'1.4 - Fotovoltaická elekt...'!J36</f>
        <v>0</v>
      </c>
      <c r="AX99" s="88">
        <f>'1.4 - Fotovoltaická elekt...'!J37</f>
        <v>0</v>
      </c>
      <c r="AY99" s="88">
        <f>'1.4 - Fotovoltaická elekt...'!J38</f>
        <v>0</v>
      </c>
      <c r="AZ99" s="88">
        <f>'1.4 - Fotovoltaická elekt...'!F35</f>
        <v>0</v>
      </c>
      <c r="BA99" s="88">
        <f>'1.4 - Fotovoltaická elekt...'!F36</f>
        <v>0</v>
      </c>
      <c r="BB99" s="88">
        <f>'1.4 - Fotovoltaická elekt...'!F37</f>
        <v>0</v>
      </c>
      <c r="BC99" s="88">
        <f>'1.4 - Fotovoltaická elekt...'!F38</f>
        <v>0</v>
      </c>
      <c r="BD99" s="90">
        <f>'1.4 - Fotovoltaická elekt...'!F39</f>
        <v>0</v>
      </c>
      <c r="BT99" s="24" t="s">
        <v>88</v>
      </c>
      <c r="BV99" s="24" t="s">
        <v>77</v>
      </c>
      <c r="BW99" s="24" t="s">
        <v>98</v>
      </c>
      <c r="BX99" s="24" t="s">
        <v>83</v>
      </c>
      <c r="CL99" s="24" t="s">
        <v>1</v>
      </c>
    </row>
    <row r="100" spans="1:91" s="3" customFormat="1" ht="16.5" customHeight="1" x14ac:dyDescent="0.2">
      <c r="A100" s="85" t="s">
        <v>84</v>
      </c>
      <c r="B100" s="50"/>
      <c r="C100" s="9"/>
      <c r="D100" s="9"/>
      <c r="E100" s="202" t="s">
        <v>99</v>
      </c>
      <c r="F100" s="202"/>
      <c r="G100" s="202"/>
      <c r="H100" s="202"/>
      <c r="I100" s="202"/>
      <c r="J100" s="9"/>
      <c r="K100" s="202" t="s">
        <v>100</v>
      </c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30">
        <f>'1.5 - Technológia'!J32</f>
        <v>0</v>
      </c>
      <c r="AH100" s="231"/>
      <c r="AI100" s="231"/>
      <c r="AJ100" s="231"/>
      <c r="AK100" s="231"/>
      <c r="AL100" s="231"/>
      <c r="AM100" s="231"/>
      <c r="AN100" s="230">
        <f t="shared" si="0"/>
        <v>0</v>
      </c>
      <c r="AO100" s="231"/>
      <c r="AP100" s="231"/>
      <c r="AQ100" s="86" t="s">
        <v>87</v>
      </c>
      <c r="AR100" s="50"/>
      <c r="AS100" s="87">
        <v>0</v>
      </c>
      <c r="AT100" s="88">
        <f t="shared" si="1"/>
        <v>0</v>
      </c>
      <c r="AU100" s="89">
        <f>'1.5 - Technológia'!P128</f>
        <v>0</v>
      </c>
      <c r="AV100" s="88">
        <f>'1.5 - Technológia'!J35</f>
        <v>0</v>
      </c>
      <c r="AW100" s="88">
        <f>'1.5 - Technológia'!J36</f>
        <v>0</v>
      </c>
      <c r="AX100" s="88">
        <f>'1.5 - Technológia'!J37</f>
        <v>0</v>
      </c>
      <c r="AY100" s="88">
        <f>'1.5 - Technológia'!J38</f>
        <v>0</v>
      </c>
      <c r="AZ100" s="88">
        <f>'1.5 - Technológia'!F35</f>
        <v>0</v>
      </c>
      <c r="BA100" s="88">
        <f>'1.5 - Technológia'!F36</f>
        <v>0</v>
      </c>
      <c r="BB100" s="88">
        <f>'1.5 - Technológia'!F37</f>
        <v>0</v>
      </c>
      <c r="BC100" s="88">
        <f>'1.5 - Technológia'!F38</f>
        <v>0</v>
      </c>
      <c r="BD100" s="90">
        <f>'1.5 - Technológia'!F39</f>
        <v>0</v>
      </c>
      <c r="BT100" s="24" t="s">
        <v>88</v>
      </c>
      <c r="BV100" s="24" t="s">
        <v>77</v>
      </c>
      <c r="BW100" s="24" t="s">
        <v>101</v>
      </c>
      <c r="BX100" s="24" t="s">
        <v>83</v>
      </c>
      <c r="CL100" s="24" t="s">
        <v>1</v>
      </c>
    </row>
    <row r="101" spans="1:91" s="6" customFormat="1" ht="16.5" customHeight="1" x14ac:dyDescent="0.2">
      <c r="B101" s="76"/>
      <c r="C101" s="77"/>
      <c r="D101" s="201" t="s">
        <v>102</v>
      </c>
      <c r="E101" s="201"/>
      <c r="F101" s="201"/>
      <c r="G101" s="201"/>
      <c r="H101" s="201"/>
      <c r="I101" s="78"/>
      <c r="J101" s="201" t="s">
        <v>103</v>
      </c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32">
        <f>ROUND(SUM(AG102:AG106),2)</f>
        <v>0</v>
      </c>
      <c r="AH101" s="233"/>
      <c r="AI101" s="233"/>
      <c r="AJ101" s="233"/>
      <c r="AK101" s="233"/>
      <c r="AL101" s="233"/>
      <c r="AM101" s="233"/>
      <c r="AN101" s="239">
        <f t="shared" si="0"/>
        <v>0</v>
      </c>
      <c r="AO101" s="233"/>
      <c r="AP101" s="233"/>
      <c r="AQ101" s="79" t="s">
        <v>81</v>
      </c>
      <c r="AR101" s="76"/>
      <c r="AS101" s="80">
        <f>ROUND(SUM(AS102:AS106),2)</f>
        <v>0</v>
      </c>
      <c r="AT101" s="81">
        <f t="shared" si="1"/>
        <v>0</v>
      </c>
      <c r="AU101" s="82">
        <f>ROUND(SUM(AU102:AU106),5)</f>
        <v>0</v>
      </c>
      <c r="AV101" s="81">
        <f>ROUND(AZ101*L29,2)</f>
        <v>0</v>
      </c>
      <c r="AW101" s="81">
        <f>ROUND(BA101*L30,2)</f>
        <v>0</v>
      </c>
      <c r="AX101" s="81">
        <f>ROUND(BB101*L29,2)</f>
        <v>0</v>
      </c>
      <c r="AY101" s="81">
        <f>ROUND(BC101*L30,2)</f>
        <v>0</v>
      </c>
      <c r="AZ101" s="81">
        <f>ROUND(SUM(AZ102:AZ106),2)</f>
        <v>0</v>
      </c>
      <c r="BA101" s="81">
        <f>ROUND(SUM(BA102:BA106),2)</f>
        <v>0</v>
      </c>
      <c r="BB101" s="81">
        <f>ROUND(SUM(BB102:BB106),2)</f>
        <v>0</v>
      </c>
      <c r="BC101" s="81">
        <f>ROUND(SUM(BC102:BC106),2)</f>
        <v>0</v>
      </c>
      <c r="BD101" s="83">
        <f>ROUND(SUM(BD102:BD106),2)</f>
        <v>0</v>
      </c>
      <c r="BS101" s="84" t="s">
        <v>74</v>
      </c>
      <c r="BT101" s="84" t="s">
        <v>82</v>
      </c>
      <c r="BU101" s="84" t="s">
        <v>76</v>
      </c>
      <c r="BV101" s="84" t="s">
        <v>77</v>
      </c>
      <c r="BW101" s="84" t="s">
        <v>104</v>
      </c>
      <c r="BX101" s="84" t="s">
        <v>4</v>
      </c>
      <c r="CL101" s="84" t="s">
        <v>1</v>
      </c>
      <c r="CM101" s="84" t="s">
        <v>75</v>
      </c>
    </row>
    <row r="102" spans="1:91" s="3" customFormat="1" ht="16.5" customHeight="1" x14ac:dyDescent="0.2">
      <c r="A102" s="85" t="s">
        <v>84</v>
      </c>
      <c r="B102" s="50"/>
      <c r="C102" s="9"/>
      <c r="D102" s="9"/>
      <c r="E102" s="202" t="s">
        <v>105</v>
      </c>
      <c r="F102" s="202"/>
      <c r="G102" s="202"/>
      <c r="H102" s="202"/>
      <c r="I102" s="202"/>
      <c r="J102" s="9"/>
      <c r="K102" s="202" t="s">
        <v>86</v>
      </c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30">
        <f>'2.1 - Stavebná časť'!J32</f>
        <v>0</v>
      </c>
      <c r="AH102" s="231"/>
      <c r="AI102" s="231"/>
      <c r="AJ102" s="231"/>
      <c r="AK102" s="231"/>
      <c r="AL102" s="231"/>
      <c r="AM102" s="231"/>
      <c r="AN102" s="230">
        <f t="shared" si="0"/>
        <v>0</v>
      </c>
      <c r="AO102" s="231"/>
      <c r="AP102" s="231"/>
      <c r="AQ102" s="86" t="s">
        <v>87</v>
      </c>
      <c r="AR102" s="50"/>
      <c r="AS102" s="87">
        <v>0</v>
      </c>
      <c r="AT102" s="88">
        <f t="shared" si="1"/>
        <v>0</v>
      </c>
      <c r="AU102" s="89">
        <f>'2.1 - Stavebná časť'!P136</f>
        <v>0</v>
      </c>
      <c r="AV102" s="88">
        <f>'2.1 - Stavebná časť'!J35</f>
        <v>0</v>
      </c>
      <c r="AW102" s="88">
        <f>'2.1 - Stavebná časť'!J36</f>
        <v>0</v>
      </c>
      <c r="AX102" s="88">
        <f>'2.1 - Stavebná časť'!J37</f>
        <v>0</v>
      </c>
      <c r="AY102" s="88">
        <f>'2.1 - Stavebná časť'!J38</f>
        <v>0</v>
      </c>
      <c r="AZ102" s="88">
        <f>'2.1 - Stavebná časť'!F35</f>
        <v>0</v>
      </c>
      <c r="BA102" s="88">
        <f>'2.1 - Stavebná časť'!F36</f>
        <v>0</v>
      </c>
      <c r="BB102" s="88">
        <f>'2.1 - Stavebná časť'!F37</f>
        <v>0</v>
      </c>
      <c r="BC102" s="88">
        <f>'2.1 - Stavebná časť'!F38</f>
        <v>0</v>
      </c>
      <c r="BD102" s="90">
        <f>'2.1 - Stavebná časť'!F39</f>
        <v>0</v>
      </c>
      <c r="BT102" s="24" t="s">
        <v>88</v>
      </c>
      <c r="BV102" s="24" t="s">
        <v>77</v>
      </c>
      <c r="BW102" s="24" t="s">
        <v>106</v>
      </c>
      <c r="BX102" s="24" t="s">
        <v>104</v>
      </c>
      <c r="CL102" s="24" t="s">
        <v>1</v>
      </c>
    </row>
    <row r="103" spans="1:91" s="3" customFormat="1" ht="16.5" customHeight="1" x14ac:dyDescent="0.2">
      <c r="A103" s="85" t="s">
        <v>84</v>
      </c>
      <c r="B103" s="50"/>
      <c r="C103" s="9"/>
      <c r="D103" s="9"/>
      <c r="E103" s="202" t="s">
        <v>107</v>
      </c>
      <c r="F103" s="202"/>
      <c r="G103" s="202"/>
      <c r="H103" s="202"/>
      <c r="I103" s="202"/>
      <c r="J103" s="9"/>
      <c r="K103" s="202" t="s">
        <v>91</v>
      </c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30">
        <f>'2.2 - Zdravotechnika'!J32</f>
        <v>0</v>
      </c>
      <c r="AH103" s="231"/>
      <c r="AI103" s="231"/>
      <c r="AJ103" s="231"/>
      <c r="AK103" s="231"/>
      <c r="AL103" s="231"/>
      <c r="AM103" s="231"/>
      <c r="AN103" s="230">
        <f t="shared" si="0"/>
        <v>0</v>
      </c>
      <c r="AO103" s="231"/>
      <c r="AP103" s="231"/>
      <c r="AQ103" s="86" t="s">
        <v>87</v>
      </c>
      <c r="AR103" s="50"/>
      <c r="AS103" s="87">
        <v>0</v>
      </c>
      <c r="AT103" s="88">
        <f t="shared" si="1"/>
        <v>0</v>
      </c>
      <c r="AU103" s="89">
        <f>'2.2 - Zdravotechnika'!P128</f>
        <v>0</v>
      </c>
      <c r="AV103" s="88">
        <f>'2.2 - Zdravotechnika'!J35</f>
        <v>0</v>
      </c>
      <c r="AW103" s="88">
        <f>'2.2 - Zdravotechnika'!J36</f>
        <v>0</v>
      </c>
      <c r="AX103" s="88">
        <f>'2.2 - Zdravotechnika'!J37</f>
        <v>0</v>
      </c>
      <c r="AY103" s="88">
        <f>'2.2 - Zdravotechnika'!J38</f>
        <v>0</v>
      </c>
      <c r="AZ103" s="88">
        <f>'2.2 - Zdravotechnika'!F35</f>
        <v>0</v>
      </c>
      <c r="BA103" s="88">
        <f>'2.2 - Zdravotechnika'!F36</f>
        <v>0</v>
      </c>
      <c r="BB103" s="88">
        <f>'2.2 - Zdravotechnika'!F37</f>
        <v>0</v>
      </c>
      <c r="BC103" s="88">
        <f>'2.2 - Zdravotechnika'!F38</f>
        <v>0</v>
      </c>
      <c r="BD103" s="90">
        <f>'2.2 - Zdravotechnika'!F39</f>
        <v>0</v>
      </c>
      <c r="BT103" s="24" t="s">
        <v>88</v>
      </c>
      <c r="BV103" s="24" t="s">
        <v>77</v>
      </c>
      <c r="BW103" s="24" t="s">
        <v>108</v>
      </c>
      <c r="BX103" s="24" t="s">
        <v>104</v>
      </c>
      <c r="CL103" s="24" t="s">
        <v>1</v>
      </c>
    </row>
    <row r="104" spans="1:91" s="3" customFormat="1" ht="16.5" customHeight="1" x14ac:dyDescent="0.2">
      <c r="A104" s="85" t="s">
        <v>84</v>
      </c>
      <c r="B104" s="50"/>
      <c r="C104" s="9"/>
      <c r="D104" s="9"/>
      <c r="E104" s="202" t="s">
        <v>109</v>
      </c>
      <c r="F104" s="202"/>
      <c r="G104" s="202"/>
      <c r="H104" s="202"/>
      <c r="I104" s="202"/>
      <c r="J104" s="9"/>
      <c r="K104" s="202" t="s">
        <v>94</v>
      </c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30">
        <f>'2.3 - Elektroinštalácia'!J32</f>
        <v>0</v>
      </c>
      <c r="AH104" s="231"/>
      <c r="AI104" s="231"/>
      <c r="AJ104" s="231"/>
      <c r="AK104" s="231"/>
      <c r="AL104" s="231"/>
      <c r="AM104" s="231"/>
      <c r="AN104" s="230">
        <f t="shared" si="0"/>
        <v>0</v>
      </c>
      <c r="AO104" s="231"/>
      <c r="AP104" s="231"/>
      <c r="AQ104" s="86" t="s">
        <v>87</v>
      </c>
      <c r="AR104" s="50"/>
      <c r="AS104" s="87">
        <v>0</v>
      </c>
      <c r="AT104" s="88">
        <f t="shared" si="1"/>
        <v>0</v>
      </c>
      <c r="AU104" s="89">
        <f>'2.3 - Elektroinštalácia'!P125</f>
        <v>0</v>
      </c>
      <c r="AV104" s="88">
        <f>'2.3 - Elektroinštalácia'!J35</f>
        <v>0</v>
      </c>
      <c r="AW104" s="88">
        <f>'2.3 - Elektroinštalácia'!J36</f>
        <v>0</v>
      </c>
      <c r="AX104" s="88">
        <f>'2.3 - Elektroinštalácia'!J37</f>
        <v>0</v>
      </c>
      <c r="AY104" s="88">
        <f>'2.3 - Elektroinštalácia'!J38</f>
        <v>0</v>
      </c>
      <c r="AZ104" s="88">
        <f>'2.3 - Elektroinštalácia'!F35</f>
        <v>0</v>
      </c>
      <c r="BA104" s="88">
        <f>'2.3 - Elektroinštalácia'!F36</f>
        <v>0</v>
      </c>
      <c r="BB104" s="88">
        <f>'2.3 - Elektroinštalácia'!F37</f>
        <v>0</v>
      </c>
      <c r="BC104" s="88">
        <f>'2.3 - Elektroinštalácia'!F38</f>
        <v>0</v>
      </c>
      <c r="BD104" s="90">
        <f>'2.3 - Elektroinštalácia'!F39</f>
        <v>0</v>
      </c>
      <c r="BT104" s="24" t="s">
        <v>88</v>
      </c>
      <c r="BV104" s="24" t="s">
        <v>77</v>
      </c>
      <c r="BW104" s="24" t="s">
        <v>110</v>
      </c>
      <c r="BX104" s="24" t="s">
        <v>104</v>
      </c>
      <c r="CL104" s="24" t="s">
        <v>1</v>
      </c>
    </row>
    <row r="105" spans="1:91" s="3" customFormat="1" ht="16.5" customHeight="1" x14ac:dyDescent="0.2">
      <c r="A105" s="85" t="s">
        <v>84</v>
      </c>
      <c r="B105" s="50"/>
      <c r="C105" s="9"/>
      <c r="D105" s="9"/>
      <c r="E105" s="202" t="s">
        <v>111</v>
      </c>
      <c r="F105" s="202"/>
      <c r="G105" s="202"/>
      <c r="H105" s="202"/>
      <c r="I105" s="202"/>
      <c r="J105" s="9"/>
      <c r="K105" s="202" t="s">
        <v>97</v>
      </c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30">
        <f>'2.4 - Fotovoltaická elekt...'!J32</f>
        <v>0</v>
      </c>
      <c r="AH105" s="231"/>
      <c r="AI105" s="231"/>
      <c r="AJ105" s="231"/>
      <c r="AK105" s="231"/>
      <c r="AL105" s="231"/>
      <c r="AM105" s="231"/>
      <c r="AN105" s="230">
        <f t="shared" si="0"/>
        <v>0</v>
      </c>
      <c r="AO105" s="231"/>
      <c r="AP105" s="231"/>
      <c r="AQ105" s="86" t="s">
        <v>87</v>
      </c>
      <c r="AR105" s="50"/>
      <c r="AS105" s="87">
        <v>0</v>
      </c>
      <c r="AT105" s="88">
        <f t="shared" si="1"/>
        <v>0</v>
      </c>
      <c r="AU105" s="89">
        <f>'2.4 - Fotovoltaická elekt...'!P123</f>
        <v>0</v>
      </c>
      <c r="AV105" s="88">
        <f>'2.4 - Fotovoltaická elekt...'!J35</f>
        <v>0</v>
      </c>
      <c r="AW105" s="88">
        <f>'2.4 - Fotovoltaická elekt...'!J36</f>
        <v>0</v>
      </c>
      <c r="AX105" s="88">
        <f>'2.4 - Fotovoltaická elekt...'!J37</f>
        <v>0</v>
      </c>
      <c r="AY105" s="88">
        <f>'2.4 - Fotovoltaická elekt...'!J38</f>
        <v>0</v>
      </c>
      <c r="AZ105" s="88">
        <f>'2.4 - Fotovoltaická elekt...'!F35</f>
        <v>0</v>
      </c>
      <c r="BA105" s="88">
        <f>'2.4 - Fotovoltaická elekt...'!F36</f>
        <v>0</v>
      </c>
      <c r="BB105" s="88">
        <f>'2.4 - Fotovoltaická elekt...'!F37</f>
        <v>0</v>
      </c>
      <c r="BC105" s="88">
        <f>'2.4 - Fotovoltaická elekt...'!F38</f>
        <v>0</v>
      </c>
      <c r="BD105" s="90">
        <f>'2.4 - Fotovoltaická elekt...'!F39</f>
        <v>0</v>
      </c>
      <c r="BT105" s="24" t="s">
        <v>88</v>
      </c>
      <c r="BV105" s="24" t="s">
        <v>77</v>
      </c>
      <c r="BW105" s="24" t="s">
        <v>112</v>
      </c>
      <c r="BX105" s="24" t="s">
        <v>104</v>
      </c>
      <c r="CL105" s="24" t="s">
        <v>1</v>
      </c>
    </row>
    <row r="106" spans="1:91" s="3" customFormat="1" ht="16.5" customHeight="1" x14ac:dyDescent="0.2">
      <c r="A106" s="85" t="s">
        <v>84</v>
      </c>
      <c r="B106" s="50"/>
      <c r="C106" s="9"/>
      <c r="D106" s="9"/>
      <c r="E106" s="202" t="s">
        <v>113</v>
      </c>
      <c r="F106" s="202"/>
      <c r="G106" s="202"/>
      <c r="H106" s="202"/>
      <c r="I106" s="202"/>
      <c r="J106" s="9"/>
      <c r="K106" s="202" t="s">
        <v>100</v>
      </c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30">
        <f>'2.5 - Technológia'!J32</f>
        <v>0</v>
      </c>
      <c r="AH106" s="231"/>
      <c r="AI106" s="231"/>
      <c r="AJ106" s="231"/>
      <c r="AK106" s="231"/>
      <c r="AL106" s="231"/>
      <c r="AM106" s="231"/>
      <c r="AN106" s="230">
        <f t="shared" si="0"/>
        <v>0</v>
      </c>
      <c r="AO106" s="231"/>
      <c r="AP106" s="231"/>
      <c r="AQ106" s="86" t="s">
        <v>87</v>
      </c>
      <c r="AR106" s="50"/>
      <c r="AS106" s="87">
        <v>0</v>
      </c>
      <c r="AT106" s="88">
        <f t="shared" si="1"/>
        <v>0</v>
      </c>
      <c r="AU106" s="89">
        <f>'2.5 - Technológia'!P128</f>
        <v>0</v>
      </c>
      <c r="AV106" s="88">
        <f>'2.5 - Technológia'!J35</f>
        <v>0</v>
      </c>
      <c r="AW106" s="88">
        <f>'2.5 - Technológia'!J36</f>
        <v>0</v>
      </c>
      <c r="AX106" s="88">
        <f>'2.5 - Technológia'!J37</f>
        <v>0</v>
      </c>
      <c r="AY106" s="88">
        <f>'2.5 - Technológia'!J38</f>
        <v>0</v>
      </c>
      <c r="AZ106" s="88">
        <f>'2.5 - Technológia'!F35</f>
        <v>0</v>
      </c>
      <c r="BA106" s="88">
        <f>'2.5 - Technológia'!F36</f>
        <v>0</v>
      </c>
      <c r="BB106" s="88">
        <f>'2.5 - Technológia'!F37</f>
        <v>0</v>
      </c>
      <c r="BC106" s="88">
        <f>'2.5 - Technológia'!F38</f>
        <v>0</v>
      </c>
      <c r="BD106" s="90">
        <f>'2.5 - Technológia'!F39</f>
        <v>0</v>
      </c>
      <c r="BT106" s="24" t="s">
        <v>88</v>
      </c>
      <c r="BV106" s="24" t="s">
        <v>77</v>
      </c>
      <c r="BW106" s="24" t="s">
        <v>114</v>
      </c>
      <c r="BX106" s="24" t="s">
        <v>104</v>
      </c>
      <c r="CL106" s="24" t="s">
        <v>1</v>
      </c>
    </row>
    <row r="107" spans="1:91" s="6" customFormat="1" ht="16.5" customHeight="1" x14ac:dyDescent="0.2">
      <c r="A107" s="85" t="s">
        <v>84</v>
      </c>
      <c r="B107" s="76"/>
      <c r="C107" s="77"/>
      <c r="D107" s="201" t="s">
        <v>115</v>
      </c>
      <c r="E107" s="201"/>
      <c r="F107" s="201"/>
      <c r="G107" s="201"/>
      <c r="H107" s="201"/>
      <c r="I107" s="78"/>
      <c r="J107" s="201" t="s">
        <v>116</v>
      </c>
      <c r="K107" s="201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39">
        <f>'SO 3 - Žumpa 20 m3'!J30</f>
        <v>0</v>
      </c>
      <c r="AH107" s="233"/>
      <c r="AI107" s="233"/>
      <c r="AJ107" s="233"/>
      <c r="AK107" s="233"/>
      <c r="AL107" s="233"/>
      <c r="AM107" s="233"/>
      <c r="AN107" s="239">
        <f t="shared" si="0"/>
        <v>0</v>
      </c>
      <c r="AO107" s="233"/>
      <c r="AP107" s="233"/>
      <c r="AQ107" s="79" t="s">
        <v>81</v>
      </c>
      <c r="AR107" s="76"/>
      <c r="AS107" s="80">
        <v>0</v>
      </c>
      <c r="AT107" s="81">
        <f t="shared" si="1"/>
        <v>0</v>
      </c>
      <c r="AU107" s="82">
        <f>'SO 3 - Žumpa 20 m3'!P121</f>
        <v>0</v>
      </c>
      <c r="AV107" s="81">
        <f>'SO 3 - Žumpa 20 m3'!J33</f>
        <v>0</v>
      </c>
      <c r="AW107" s="81">
        <f>'SO 3 - Žumpa 20 m3'!J34</f>
        <v>0</v>
      </c>
      <c r="AX107" s="81">
        <f>'SO 3 - Žumpa 20 m3'!J35</f>
        <v>0</v>
      </c>
      <c r="AY107" s="81">
        <f>'SO 3 - Žumpa 20 m3'!J36</f>
        <v>0</v>
      </c>
      <c r="AZ107" s="81">
        <f>'SO 3 - Žumpa 20 m3'!F33</f>
        <v>0</v>
      </c>
      <c r="BA107" s="81">
        <f>'SO 3 - Žumpa 20 m3'!F34</f>
        <v>0</v>
      </c>
      <c r="BB107" s="81">
        <f>'SO 3 - Žumpa 20 m3'!F35</f>
        <v>0</v>
      </c>
      <c r="BC107" s="81">
        <f>'SO 3 - Žumpa 20 m3'!F36</f>
        <v>0</v>
      </c>
      <c r="BD107" s="83">
        <f>'SO 3 - Žumpa 20 m3'!F37</f>
        <v>0</v>
      </c>
      <c r="BT107" s="84" t="s">
        <v>82</v>
      </c>
      <c r="BV107" s="84" t="s">
        <v>77</v>
      </c>
      <c r="BW107" s="84" t="s">
        <v>117</v>
      </c>
      <c r="BX107" s="84" t="s">
        <v>4</v>
      </c>
      <c r="CL107" s="84" t="s">
        <v>1</v>
      </c>
      <c r="CM107" s="84" t="s">
        <v>75</v>
      </c>
    </row>
    <row r="108" spans="1:91" s="6" customFormat="1" ht="16.5" customHeight="1" x14ac:dyDescent="0.2">
      <c r="A108" s="85" t="s">
        <v>84</v>
      </c>
      <c r="B108" s="76"/>
      <c r="C108" s="77"/>
      <c r="D108" s="201" t="s">
        <v>118</v>
      </c>
      <c r="E108" s="201"/>
      <c r="F108" s="201"/>
      <c r="G108" s="201"/>
      <c r="H108" s="201"/>
      <c r="I108" s="78"/>
      <c r="J108" s="201" t="s">
        <v>119</v>
      </c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39">
        <f>'SO 4 - Rozšírenie spevnen...'!J30</f>
        <v>0</v>
      </c>
      <c r="AH108" s="233"/>
      <c r="AI108" s="233"/>
      <c r="AJ108" s="233"/>
      <c r="AK108" s="233"/>
      <c r="AL108" s="233"/>
      <c r="AM108" s="233"/>
      <c r="AN108" s="239">
        <f t="shared" si="0"/>
        <v>0</v>
      </c>
      <c r="AO108" s="233"/>
      <c r="AP108" s="233"/>
      <c r="AQ108" s="79" t="s">
        <v>81</v>
      </c>
      <c r="AR108" s="76"/>
      <c r="AS108" s="80">
        <v>0</v>
      </c>
      <c r="AT108" s="81">
        <f t="shared" si="1"/>
        <v>0</v>
      </c>
      <c r="AU108" s="82">
        <f>'SO 4 - Rozšírenie spevnen...'!P123</f>
        <v>0</v>
      </c>
      <c r="AV108" s="81">
        <f>'SO 4 - Rozšírenie spevnen...'!J33</f>
        <v>0</v>
      </c>
      <c r="AW108" s="81">
        <f>'SO 4 - Rozšírenie spevnen...'!J34</f>
        <v>0</v>
      </c>
      <c r="AX108" s="81">
        <f>'SO 4 - Rozšírenie spevnen...'!J35</f>
        <v>0</v>
      </c>
      <c r="AY108" s="81">
        <f>'SO 4 - Rozšírenie spevnen...'!J36</f>
        <v>0</v>
      </c>
      <c r="AZ108" s="81">
        <f>'SO 4 - Rozšírenie spevnen...'!F33</f>
        <v>0</v>
      </c>
      <c r="BA108" s="81">
        <f>'SO 4 - Rozšírenie spevnen...'!F34</f>
        <v>0</v>
      </c>
      <c r="BB108" s="81">
        <f>'SO 4 - Rozšírenie spevnen...'!F35</f>
        <v>0</v>
      </c>
      <c r="BC108" s="81">
        <f>'SO 4 - Rozšírenie spevnen...'!F36</f>
        <v>0</v>
      </c>
      <c r="BD108" s="83">
        <f>'SO 4 - Rozšírenie spevnen...'!F37</f>
        <v>0</v>
      </c>
      <c r="BT108" s="84" t="s">
        <v>82</v>
      </c>
      <c r="BV108" s="84" t="s">
        <v>77</v>
      </c>
      <c r="BW108" s="84" t="s">
        <v>120</v>
      </c>
      <c r="BX108" s="84" t="s">
        <v>4</v>
      </c>
      <c r="CL108" s="84" t="s">
        <v>1</v>
      </c>
      <c r="CM108" s="84" t="s">
        <v>75</v>
      </c>
    </row>
    <row r="109" spans="1:91" s="6" customFormat="1" ht="16.5" customHeight="1" x14ac:dyDescent="0.2">
      <c r="A109" s="85" t="s">
        <v>84</v>
      </c>
      <c r="B109" s="76"/>
      <c r="C109" s="77"/>
      <c r="D109" s="201" t="s">
        <v>121</v>
      </c>
      <c r="E109" s="201"/>
      <c r="F109" s="201"/>
      <c r="G109" s="201"/>
      <c r="H109" s="201"/>
      <c r="I109" s="78"/>
      <c r="J109" s="201" t="s">
        <v>122</v>
      </c>
      <c r="K109" s="201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39">
        <f>'SO 5 - Protipožiarna nádrž'!J30</f>
        <v>0</v>
      </c>
      <c r="AH109" s="233"/>
      <c r="AI109" s="233"/>
      <c r="AJ109" s="233"/>
      <c r="AK109" s="233"/>
      <c r="AL109" s="233"/>
      <c r="AM109" s="233"/>
      <c r="AN109" s="239">
        <f t="shared" si="0"/>
        <v>0</v>
      </c>
      <c r="AO109" s="233"/>
      <c r="AP109" s="233"/>
      <c r="AQ109" s="79" t="s">
        <v>81</v>
      </c>
      <c r="AR109" s="76"/>
      <c r="AS109" s="80">
        <v>0</v>
      </c>
      <c r="AT109" s="81">
        <f t="shared" si="1"/>
        <v>0</v>
      </c>
      <c r="AU109" s="82">
        <f>'SO 5 - Protipožiarna nádrž'!P125</f>
        <v>0</v>
      </c>
      <c r="AV109" s="81">
        <f>'SO 5 - Protipožiarna nádrž'!J33</f>
        <v>0</v>
      </c>
      <c r="AW109" s="81">
        <f>'SO 5 - Protipožiarna nádrž'!J34</f>
        <v>0</v>
      </c>
      <c r="AX109" s="81">
        <f>'SO 5 - Protipožiarna nádrž'!J35</f>
        <v>0</v>
      </c>
      <c r="AY109" s="81">
        <f>'SO 5 - Protipožiarna nádrž'!J36</f>
        <v>0</v>
      </c>
      <c r="AZ109" s="81">
        <f>'SO 5 - Protipožiarna nádrž'!F33</f>
        <v>0</v>
      </c>
      <c r="BA109" s="81">
        <f>'SO 5 - Protipožiarna nádrž'!F34</f>
        <v>0</v>
      </c>
      <c r="BB109" s="81">
        <f>'SO 5 - Protipožiarna nádrž'!F35</f>
        <v>0</v>
      </c>
      <c r="BC109" s="81">
        <f>'SO 5 - Protipožiarna nádrž'!F36</f>
        <v>0</v>
      </c>
      <c r="BD109" s="83">
        <f>'SO 5 - Protipožiarna nádrž'!F37</f>
        <v>0</v>
      </c>
      <c r="BT109" s="84" t="s">
        <v>82</v>
      </c>
      <c r="BV109" s="84" t="s">
        <v>77</v>
      </c>
      <c r="BW109" s="84" t="s">
        <v>123</v>
      </c>
      <c r="BX109" s="84" t="s">
        <v>4</v>
      </c>
      <c r="CL109" s="84" t="s">
        <v>1</v>
      </c>
      <c r="CM109" s="84" t="s">
        <v>75</v>
      </c>
    </row>
    <row r="110" spans="1:91" s="6" customFormat="1" ht="24.75" customHeight="1" x14ac:dyDescent="0.2">
      <c r="A110" s="85" t="s">
        <v>84</v>
      </c>
      <c r="B110" s="76"/>
      <c r="C110" s="77"/>
      <c r="D110" s="201" t="s">
        <v>124</v>
      </c>
      <c r="E110" s="201"/>
      <c r="F110" s="201"/>
      <c r="G110" s="201"/>
      <c r="H110" s="201"/>
      <c r="I110" s="78"/>
      <c r="J110" s="201" t="s">
        <v>125</v>
      </c>
      <c r="K110" s="201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39">
        <f>'SO 06 1 - STL distrbučný ...'!J30</f>
        <v>0</v>
      </c>
      <c r="AH110" s="233"/>
      <c r="AI110" s="233"/>
      <c r="AJ110" s="233"/>
      <c r="AK110" s="233"/>
      <c r="AL110" s="233"/>
      <c r="AM110" s="233"/>
      <c r="AN110" s="239">
        <f t="shared" si="0"/>
        <v>0</v>
      </c>
      <c r="AO110" s="233"/>
      <c r="AP110" s="233"/>
      <c r="AQ110" s="79" t="s">
        <v>81</v>
      </c>
      <c r="AR110" s="76"/>
      <c r="AS110" s="80">
        <v>0</v>
      </c>
      <c r="AT110" s="81">
        <f t="shared" si="1"/>
        <v>0</v>
      </c>
      <c r="AU110" s="82">
        <f>'SO 06 1 - STL distrbučný ...'!P125</f>
        <v>0</v>
      </c>
      <c r="AV110" s="81">
        <f>'SO 06 1 - STL distrbučný ...'!J33</f>
        <v>0</v>
      </c>
      <c r="AW110" s="81">
        <f>'SO 06 1 - STL distrbučný ...'!J34</f>
        <v>0</v>
      </c>
      <c r="AX110" s="81">
        <f>'SO 06 1 - STL distrbučný ...'!J35</f>
        <v>0</v>
      </c>
      <c r="AY110" s="81">
        <f>'SO 06 1 - STL distrbučný ...'!J36</f>
        <v>0</v>
      </c>
      <c r="AZ110" s="81">
        <f>'SO 06 1 - STL distrbučný ...'!F33</f>
        <v>0</v>
      </c>
      <c r="BA110" s="81">
        <f>'SO 06 1 - STL distrbučný ...'!F34</f>
        <v>0</v>
      </c>
      <c r="BB110" s="81">
        <f>'SO 06 1 - STL distrbučný ...'!F35</f>
        <v>0</v>
      </c>
      <c r="BC110" s="81">
        <f>'SO 06 1 - STL distrbučný ...'!F36</f>
        <v>0</v>
      </c>
      <c r="BD110" s="83">
        <f>'SO 06 1 - STL distrbučný ...'!F37</f>
        <v>0</v>
      </c>
      <c r="BT110" s="84" t="s">
        <v>82</v>
      </c>
      <c r="BV110" s="84" t="s">
        <v>77</v>
      </c>
      <c r="BW110" s="84" t="s">
        <v>126</v>
      </c>
      <c r="BX110" s="84" t="s">
        <v>4</v>
      </c>
      <c r="CL110" s="84" t="s">
        <v>1</v>
      </c>
      <c r="CM110" s="84" t="s">
        <v>75</v>
      </c>
    </row>
    <row r="111" spans="1:91" s="6" customFormat="1" ht="24.75" customHeight="1" x14ac:dyDescent="0.2">
      <c r="A111" s="85" t="s">
        <v>84</v>
      </c>
      <c r="B111" s="76"/>
      <c r="C111" s="77"/>
      <c r="D111" s="201" t="s">
        <v>127</v>
      </c>
      <c r="E111" s="201"/>
      <c r="F111" s="201"/>
      <c r="G111" s="201"/>
      <c r="H111" s="201"/>
      <c r="I111" s="78"/>
      <c r="J111" s="201" t="s">
        <v>128</v>
      </c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39">
        <f>'SO 06 2 - NTL rozvod plynu'!J30</f>
        <v>0</v>
      </c>
      <c r="AH111" s="233"/>
      <c r="AI111" s="233"/>
      <c r="AJ111" s="233"/>
      <c r="AK111" s="233"/>
      <c r="AL111" s="233"/>
      <c r="AM111" s="233"/>
      <c r="AN111" s="239">
        <f t="shared" si="0"/>
        <v>0</v>
      </c>
      <c r="AO111" s="233"/>
      <c r="AP111" s="233"/>
      <c r="AQ111" s="79" t="s">
        <v>81</v>
      </c>
      <c r="AR111" s="76"/>
      <c r="AS111" s="80">
        <v>0</v>
      </c>
      <c r="AT111" s="81">
        <f t="shared" si="1"/>
        <v>0</v>
      </c>
      <c r="AU111" s="82">
        <f>'SO 06 2 - NTL rozvod plynu'!P128</f>
        <v>0</v>
      </c>
      <c r="AV111" s="81">
        <f>'SO 06 2 - NTL rozvod plynu'!J33</f>
        <v>0</v>
      </c>
      <c r="AW111" s="81">
        <f>'SO 06 2 - NTL rozvod plynu'!J34</f>
        <v>0</v>
      </c>
      <c r="AX111" s="81">
        <f>'SO 06 2 - NTL rozvod plynu'!J35</f>
        <v>0</v>
      </c>
      <c r="AY111" s="81">
        <f>'SO 06 2 - NTL rozvod plynu'!J36</f>
        <v>0</v>
      </c>
      <c r="AZ111" s="81">
        <f>'SO 06 2 - NTL rozvod plynu'!F33</f>
        <v>0</v>
      </c>
      <c r="BA111" s="81">
        <f>'SO 06 2 - NTL rozvod plynu'!F34</f>
        <v>0</v>
      </c>
      <c r="BB111" s="81">
        <f>'SO 06 2 - NTL rozvod plynu'!F35</f>
        <v>0</v>
      </c>
      <c r="BC111" s="81">
        <f>'SO 06 2 - NTL rozvod plynu'!F36</f>
        <v>0</v>
      </c>
      <c r="BD111" s="83">
        <f>'SO 06 2 - NTL rozvod plynu'!F37</f>
        <v>0</v>
      </c>
      <c r="BT111" s="84" t="s">
        <v>82</v>
      </c>
      <c r="BV111" s="84" t="s">
        <v>77</v>
      </c>
      <c r="BW111" s="84" t="s">
        <v>129</v>
      </c>
      <c r="BX111" s="84" t="s">
        <v>4</v>
      </c>
      <c r="CL111" s="84" t="s">
        <v>1</v>
      </c>
      <c r="CM111" s="84" t="s">
        <v>75</v>
      </c>
    </row>
    <row r="112" spans="1:91" s="6" customFormat="1" ht="16.5" customHeight="1" x14ac:dyDescent="0.2">
      <c r="A112" s="85" t="s">
        <v>84</v>
      </c>
      <c r="B112" s="76"/>
      <c r="C112" s="77"/>
      <c r="D112" s="201" t="s">
        <v>130</v>
      </c>
      <c r="E112" s="201"/>
      <c r="F112" s="201"/>
      <c r="G112" s="201"/>
      <c r="H112" s="201"/>
      <c r="I112" s="78"/>
      <c r="J112" s="201" t="s">
        <v>131</v>
      </c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39">
        <f>'SO 07 - Elektrická prípojka'!J30</f>
        <v>0</v>
      </c>
      <c r="AH112" s="233"/>
      <c r="AI112" s="233"/>
      <c r="AJ112" s="233"/>
      <c r="AK112" s="233"/>
      <c r="AL112" s="233"/>
      <c r="AM112" s="233"/>
      <c r="AN112" s="239">
        <f t="shared" si="0"/>
        <v>0</v>
      </c>
      <c r="AO112" s="233"/>
      <c r="AP112" s="233"/>
      <c r="AQ112" s="79" t="s">
        <v>81</v>
      </c>
      <c r="AR112" s="76"/>
      <c r="AS112" s="91">
        <v>0</v>
      </c>
      <c r="AT112" s="92">
        <f t="shared" si="1"/>
        <v>0</v>
      </c>
      <c r="AU112" s="93">
        <f>'SO 07 - Elektrická prípojka'!P120</f>
        <v>0</v>
      </c>
      <c r="AV112" s="92">
        <f>'SO 07 - Elektrická prípojka'!J33</f>
        <v>0</v>
      </c>
      <c r="AW112" s="92">
        <f>'SO 07 - Elektrická prípojka'!J34</f>
        <v>0</v>
      </c>
      <c r="AX112" s="92">
        <f>'SO 07 - Elektrická prípojka'!J35</f>
        <v>0</v>
      </c>
      <c r="AY112" s="92">
        <f>'SO 07 - Elektrická prípojka'!J36</f>
        <v>0</v>
      </c>
      <c r="AZ112" s="92">
        <f>'SO 07 - Elektrická prípojka'!F33</f>
        <v>0</v>
      </c>
      <c r="BA112" s="92">
        <f>'SO 07 - Elektrická prípojka'!F34</f>
        <v>0</v>
      </c>
      <c r="BB112" s="92">
        <f>'SO 07 - Elektrická prípojka'!F35</f>
        <v>0</v>
      </c>
      <c r="BC112" s="92">
        <f>'SO 07 - Elektrická prípojka'!F36</f>
        <v>0</v>
      </c>
      <c r="BD112" s="94">
        <f>'SO 07 - Elektrická prípojka'!F37</f>
        <v>0</v>
      </c>
      <c r="BT112" s="84" t="s">
        <v>82</v>
      </c>
      <c r="BV112" s="84" t="s">
        <v>77</v>
      </c>
      <c r="BW112" s="84" t="s">
        <v>132</v>
      </c>
      <c r="BX112" s="84" t="s">
        <v>4</v>
      </c>
      <c r="CL112" s="84" t="s">
        <v>1</v>
      </c>
      <c r="CM112" s="84" t="s">
        <v>75</v>
      </c>
    </row>
    <row r="113" spans="2:44" s="1" customFormat="1" ht="30" customHeight="1" x14ac:dyDescent="0.2">
      <c r="B113" s="31"/>
      <c r="AR113" s="31"/>
    </row>
    <row r="114" spans="2:44" s="1" customFormat="1" ht="7" customHeight="1" x14ac:dyDescent="0.2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31"/>
    </row>
  </sheetData>
  <mergeCells count="110"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K35:AO35"/>
    <mergeCell ref="X35:AB35"/>
    <mergeCell ref="AR2:BE2"/>
    <mergeCell ref="AG102:AM102"/>
    <mergeCell ref="AG103:AM103"/>
    <mergeCell ref="AG100:AM100"/>
    <mergeCell ref="AG101:AM101"/>
    <mergeCell ref="AG104:AM104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102:AP102"/>
    <mergeCell ref="AN95:AP95"/>
    <mergeCell ref="AN100:AP100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AG94:AM94"/>
    <mergeCell ref="L85:AO85"/>
    <mergeCell ref="E105:I105"/>
    <mergeCell ref="K105:AF105"/>
    <mergeCell ref="E106:I106"/>
    <mergeCell ref="K106:AF106"/>
    <mergeCell ref="D107:H107"/>
    <mergeCell ref="J107:AF107"/>
    <mergeCell ref="D108:H108"/>
    <mergeCell ref="J108:AF108"/>
    <mergeCell ref="AN96:AP96"/>
    <mergeCell ref="AN97:AP97"/>
    <mergeCell ref="AN101:AP101"/>
    <mergeCell ref="AN98:AP98"/>
    <mergeCell ref="C92:G92"/>
    <mergeCell ref="D101:H101"/>
    <mergeCell ref="D95:H95"/>
    <mergeCell ref="E100:I100"/>
    <mergeCell ref="E96:I96"/>
    <mergeCell ref="E104:I104"/>
    <mergeCell ref="E97:I97"/>
    <mergeCell ref="E102:I102"/>
    <mergeCell ref="E98:I98"/>
    <mergeCell ref="E99:I99"/>
    <mergeCell ref="E103:I103"/>
    <mergeCell ref="I92:AF92"/>
    <mergeCell ref="J101:AF101"/>
    <mergeCell ref="J95:AF95"/>
    <mergeCell ref="K102:AF102"/>
    <mergeCell ref="K98:AF98"/>
    <mergeCell ref="K103:AF103"/>
    <mergeCell ref="K100:AF100"/>
    <mergeCell ref="K96:AF96"/>
    <mergeCell ref="K104:AF104"/>
    <mergeCell ref="K99:AF99"/>
    <mergeCell ref="K97:AF97"/>
  </mergeCells>
  <hyperlinks>
    <hyperlink ref="A96" location="'1.1 - Stavebná časť'!C2" display="/" xr:uid="{00000000-0004-0000-0000-000000000000}"/>
    <hyperlink ref="A97" location="'1.2 - Zdravotechnika'!C2" display="/" xr:uid="{00000000-0004-0000-0000-000001000000}"/>
    <hyperlink ref="A98" location="'1.3 - Elektroinštalácia'!C2" display="/" xr:uid="{00000000-0004-0000-0000-000002000000}"/>
    <hyperlink ref="A99" location="'1.4 - Fotovoltaická elekt...'!C2" display="/" xr:uid="{00000000-0004-0000-0000-000003000000}"/>
    <hyperlink ref="A100" location="'1.5 - Technológia'!C2" display="/" xr:uid="{00000000-0004-0000-0000-000004000000}"/>
    <hyperlink ref="A102" location="'2.1 - Stavebná časť'!C2" display="/" xr:uid="{00000000-0004-0000-0000-000005000000}"/>
    <hyperlink ref="A103" location="'2.2 - Zdravotechnika'!C2" display="/" xr:uid="{00000000-0004-0000-0000-000006000000}"/>
    <hyperlink ref="A104" location="'2.3 - Elektroinštalácia'!C2" display="/" xr:uid="{00000000-0004-0000-0000-000007000000}"/>
    <hyperlink ref="A105" location="'2.4 - Fotovoltaická elekt...'!C2" display="/" xr:uid="{00000000-0004-0000-0000-000008000000}"/>
    <hyperlink ref="A106" location="'2.5 - Technológia'!C2" display="/" xr:uid="{00000000-0004-0000-0000-000009000000}"/>
    <hyperlink ref="A107" location="'SO 3 - Žumpa 20 m3'!C2" display="/" xr:uid="{00000000-0004-0000-0000-00000A000000}"/>
    <hyperlink ref="A108" location="'SO 4 - Rozšírenie spevnen...'!C2" display="/" xr:uid="{00000000-0004-0000-0000-00000B000000}"/>
    <hyperlink ref="A109" location="'SO 5 - Protipožiarna nádrž'!C2" display="/" xr:uid="{00000000-0004-0000-0000-00000C000000}"/>
    <hyperlink ref="A110" location="'SO 06 1 - STL distrbučný ...'!C2" display="/" xr:uid="{00000000-0004-0000-0000-00000D000000}"/>
    <hyperlink ref="A111" location="'SO 06 2 - NTL rozvod plynu'!C2" display="/" xr:uid="{00000000-0004-0000-0000-00000E000000}"/>
    <hyperlink ref="A112" location="'SO 07 - Elektrická prípojka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5"/>
  <sheetViews>
    <sheetView showGridLines="0" workbookViewId="0">
      <selection sqref="A1:XFD1048576"/>
    </sheetView>
  </sheetViews>
  <sheetFormatPr defaultRowHeight="14.5" x14ac:dyDescent="0.2"/>
  <cols>
    <col min="1" max="1" width="8.33203125" style="249" customWidth="1"/>
    <col min="2" max="2" width="1.21875" style="249" customWidth="1"/>
    <col min="3" max="3" width="4.109375" style="249" customWidth="1"/>
    <col min="4" max="4" width="4.33203125" style="249" customWidth="1"/>
    <col min="5" max="5" width="17.109375" style="249" customWidth="1"/>
    <col min="6" max="6" width="50.77734375" style="249" customWidth="1"/>
    <col min="7" max="7" width="7.44140625" style="249" customWidth="1"/>
    <col min="8" max="8" width="14" style="249" customWidth="1"/>
    <col min="9" max="9" width="15.77734375" style="249" customWidth="1"/>
    <col min="10" max="10" width="22.33203125" style="249" customWidth="1"/>
    <col min="11" max="11" width="22.33203125" style="249" hidden="1" customWidth="1"/>
    <col min="12" max="12" width="9.33203125" style="249" customWidth="1"/>
    <col min="13" max="13" width="10.77734375" style="249" hidden="1" customWidth="1"/>
    <col min="14" max="14" width="9.33203125" style="249" hidden="1"/>
    <col min="15" max="20" width="14.109375" style="249" hidden="1" customWidth="1"/>
    <col min="21" max="21" width="16.33203125" style="249" hidden="1" customWidth="1"/>
    <col min="22" max="22" width="12.33203125" style="249" customWidth="1"/>
    <col min="23" max="23" width="16.33203125" style="249" customWidth="1"/>
    <col min="24" max="24" width="12.33203125" style="249" customWidth="1"/>
    <col min="25" max="25" width="15" style="249" customWidth="1"/>
    <col min="26" max="26" width="11" style="249" customWidth="1"/>
    <col min="27" max="27" width="15" style="249" customWidth="1"/>
    <col min="28" max="28" width="16.33203125" style="249" customWidth="1"/>
    <col min="29" max="29" width="11" style="249" customWidth="1"/>
    <col min="30" max="30" width="15" style="249" customWidth="1"/>
    <col min="31" max="31" width="16.33203125" style="249" customWidth="1"/>
    <col min="32" max="43" width="8.88671875" style="249"/>
    <col min="44" max="65" width="9.33203125" style="249" hidden="1"/>
    <col min="66" max="16384" width="8.88671875" style="249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252" t="s">
        <v>112</v>
      </c>
    </row>
    <row r="3" spans="2:46" ht="7" customHeight="1" x14ac:dyDescent="0.2">
      <c r="B3" s="253"/>
      <c r="C3" s="254"/>
      <c r="D3" s="254"/>
      <c r="E3" s="254"/>
      <c r="F3" s="254"/>
      <c r="G3" s="254"/>
      <c r="H3" s="254"/>
      <c r="I3" s="254"/>
      <c r="J3" s="254"/>
      <c r="K3" s="254"/>
      <c r="L3" s="255"/>
      <c r="AT3" s="252" t="s">
        <v>75</v>
      </c>
    </row>
    <row r="4" spans="2:46" ht="25" customHeight="1" x14ac:dyDescent="0.2">
      <c r="B4" s="255"/>
      <c r="D4" s="256" t="s">
        <v>133</v>
      </c>
      <c r="L4" s="255"/>
      <c r="M4" s="257" t="s">
        <v>9</v>
      </c>
      <c r="AT4" s="252" t="s">
        <v>3</v>
      </c>
    </row>
    <row r="5" spans="2:46" ht="7" customHeight="1" x14ac:dyDescent="0.2">
      <c r="B5" s="255"/>
      <c r="L5" s="255"/>
    </row>
    <row r="6" spans="2:46" ht="12" customHeight="1" x14ac:dyDescent="0.2">
      <c r="B6" s="255"/>
      <c r="D6" s="258" t="s">
        <v>15</v>
      </c>
      <c r="L6" s="255"/>
    </row>
    <row r="7" spans="2:46" ht="16.5" customHeight="1" x14ac:dyDescent="0.2">
      <c r="B7" s="255"/>
      <c r="E7" s="259" t="str">
        <f>'Rekapitulácia stavby'!K6</f>
        <v>HALY NA CHOV BROJLEROVÝCH KURČIAT</v>
      </c>
      <c r="F7" s="260"/>
      <c r="G7" s="260"/>
      <c r="H7" s="260"/>
      <c r="L7" s="255"/>
    </row>
    <row r="8" spans="2:46" ht="12" customHeight="1" x14ac:dyDescent="0.2">
      <c r="B8" s="255"/>
      <c r="D8" s="258" t="s">
        <v>134</v>
      </c>
      <c r="L8" s="255"/>
    </row>
    <row r="9" spans="2:46" s="261" customFormat="1" ht="16.5" customHeight="1" x14ac:dyDescent="0.2">
      <c r="B9" s="262"/>
      <c r="E9" s="259" t="s">
        <v>1607</v>
      </c>
      <c r="F9" s="263"/>
      <c r="G9" s="263"/>
      <c r="H9" s="263"/>
      <c r="L9" s="262"/>
    </row>
    <row r="10" spans="2:46" s="261" customFormat="1" ht="12" customHeight="1" x14ac:dyDescent="0.2">
      <c r="B10" s="262"/>
      <c r="D10" s="258" t="s">
        <v>136</v>
      </c>
      <c r="L10" s="262"/>
    </row>
    <row r="11" spans="2:46" s="261" customFormat="1" ht="16.5" customHeight="1" x14ac:dyDescent="0.2">
      <c r="B11" s="262"/>
      <c r="E11" s="264" t="s">
        <v>1923</v>
      </c>
      <c r="F11" s="263"/>
      <c r="G11" s="263"/>
      <c r="H11" s="263"/>
      <c r="L11" s="262"/>
    </row>
    <row r="12" spans="2:46" s="261" customFormat="1" ht="10" x14ac:dyDescent="0.2">
      <c r="B12" s="262"/>
      <c r="L12" s="262"/>
    </row>
    <row r="13" spans="2:46" s="261" customFormat="1" ht="12" customHeight="1" x14ac:dyDescent="0.2">
      <c r="B13" s="262"/>
      <c r="D13" s="258" t="s">
        <v>17</v>
      </c>
      <c r="F13" s="265" t="s">
        <v>1</v>
      </c>
      <c r="I13" s="258" t="s">
        <v>18</v>
      </c>
      <c r="J13" s="265" t="s">
        <v>1</v>
      </c>
      <c r="L13" s="262"/>
    </row>
    <row r="14" spans="2:46" s="261" customFormat="1" ht="12" customHeight="1" x14ac:dyDescent="0.2">
      <c r="B14" s="262"/>
      <c r="D14" s="258" t="s">
        <v>19</v>
      </c>
      <c r="F14" s="265" t="s">
        <v>20</v>
      </c>
      <c r="I14" s="258" t="s">
        <v>21</v>
      </c>
      <c r="J14" s="266" t="str">
        <f>'Rekapitulácia stavby'!AN8</f>
        <v>28. 12. 2023</v>
      </c>
      <c r="L14" s="262"/>
    </row>
    <row r="15" spans="2:46" s="261" customFormat="1" ht="10.75" customHeight="1" x14ac:dyDescent="0.2">
      <c r="B15" s="262"/>
      <c r="L15" s="262"/>
    </row>
    <row r="16" spans="2:46" s="261" customFormat="1" ht="12" customHeight="1" x14ac:dyDescent="0.2">
      <c r="B16" s="262"/>
      <c r="D16" s="258" t="s">
        <v>23</v>
      </c>
      <c r="I16" s="258" t="s">
        <v>24</v>
      </c>
      <c r="J16" s="265" t="s">
        <v>1</v>
      </c>
      <c r="L16" s="262"/>
    </row>
    <row r="17" spans="2:12" s="261" customFormat="1" ht="18" customHeight="1" x14ac:dyDescent="0.2">
      <c r="B17" s="262"/>
      <c r="E17" s="265" t="s">
        <v>25</v>
      </c>
      <c r="I17" s="258" t="s">
        <v>26</v>
      </c>
      <c r="J17" s="265" t="s">
        <v>1</v>
      </c>
      <c r="L17" s="262"/>
    </row>
    <row r="18" spans="2:12" s="261" customFormat="1" ht="7" customHeight="1" x14ac:dyDescent="0.2">
      <c r="B18" s="262"/>
      <c r="L18" s="262"/>
    </row>
    <row r="19" spans="2:12" s="261" customFormat="1" ht="12" customHeight="1" x14ac:dyDescent="0.2">
      <c r="B19" s="262"/>
      <c r="D19" s="258" t="s">
        <v>27</v>
      </c>
      <c r="I19" s="258" t="s">
        <v>24</v>
      </c>
      <c r="J19" s="267" t="str">
        <f>'Rekapitulácia stavby'!AN13</f>
        <v>Vyplň údaj</v>
      </c>
      <c r="L19" s="262"/>
    </row>
    <row r="20" spans="2:12" s="261" customFormat="1" ht="18" customHeight="1" x14ac:dyDescent="0.2">
      <c r="B20" s="262"/>
      <c r="E20" s="268" t="str">
        <f>'Rekapitulácia stavby'!E14</f>
        <v>Vyplň údaj</v>
      </c>
      <c r="F20" s="269"/>
      <c r="G20" s="269"/>
      <c r="H20" s="269"/>
      <c r="I20" s="258" t="s">
        <v>26</v>
      </c>
      <c r="J20" s="267" t="str">
        <f>'Rekapitulácia stavby'!AN14</f>
        <v>Vyplň údaj</v>
      </c>
      <c r="L20" s="262"/>
    </row>
    <row r="21" spans="2:12" s="261" customFormat="1" ht="7" customHeight="1" x14ac:dyDescent="0.2">
      <c r="B21" s="262"/>
      <c r="L21" s="262"/>
    </row>
    <row r="22" spans="2:12" s="261" customFormat="1" ht="12" customHeight="1" x14ac:dyDescent="0.2">
      <c r="B22" s="262"/>
      <c r="D22" s="258" t="s">
        <v>29</v>
      </c>
      <c r="I22" s="258" t="s">
        <v>24</v>
      </c>
      <c r="J22" s="265" t="s">
        <v>1</v>
      </c>
      <c r="L22" s="262"/>
    </row>
    <row r="23" spans="2:12" s="261" customFormat="1" ht="18" customHeight="1" x14ac:dyDescent="0.2">
      <c r="B23" s="262"/>
      <c r="E23" s="265" t="s">
        <v>30</v>
      </c>
      <c r="I23" s="258" t="s">
        <v>26</v>
      </c>
      <c r="J23" s="265" t="s">
        <v>1</v>
      </c>
      <c r="L23" s="262"/>
    </row>
    <row r="24" spans="2:12" s="261" customFormat="1" ht="7" customHeight="1" x14ac:dyDescent="0.2">
      <c r="B24" s="262"/>
      <c r="L24" s="262"/>
    </row>
    <row r="25" spans="2:12" s="261" customFormat="1" ht="12" customHeight="1" x14ac:dyDescent="0.2">
      <c r="B25" s="262"/>
      <c r="D25" s="258" t="s">
        <v>32</v>
      </c>
      <c r="I25" s="258" t="s">
        <v>24</v>
      </c>
      <c r="J25" s="265" t="str">
        <f>IF('Rekapitulácia stavby'!AN19="","",'Rekapitulácia stavby'!AN19)</f>
        <v/>
      </c>
      <c r="L25" s="262"/>
    </row>
    <row r="26" spans="2:12" s="261" customFormat="1" ht="18" customHeight="1" x14ac:dyDescent="0.2">
      <c r="B26" s="262"/>
      <c r="E26" s="265" t="str">
        <f>IF('Rekapitulácia stavby'!E20="","",'Rekapitulácia stavby'!E20)</f>
        <v xml:space="preserve"> </v>
      </c>
      <c r="I26" s="258" t="s">
        <v>26</v>
      </c>
      <c r="J26" s="265" t="str">
        <f>IF('Rekapitulácia stavby'!AN20="","",'Rekapitulácia stavby'!AN20)</f>
        <v/>
      </c>
      <c r="L26" s="262"/>
    </row>
    <row r="27" spans="2:12" s="261" customFormat="1" ht="7" customHeight="1" x14ac:dyDescent="0.2">
      <c r="B27" s="262"/>
      <c r="L27" s="262"/>
    </row>
    <row r="28" spans="2:12" s="261" customFormat="1" ht="12" customHeight="1" x14ac:dyDescent="0.2">
      <c r="B28" s="262"/>
      <c r="D28" s="258" t="s">
        <v>34</v>
      </c>
      <c r="L28" s="262"/>
    </row>
    <row r="29" spans="2:12" s="270" customFormat="1" ht="16.5" customHeight="1" x14ac:dyDescent="0.2">
      <c r="B29" s="271"/>
      <c r="E29" s="272" t="s">
        <v>1</v>
      </c>
      <c r="F29" s="272"/>
      <c r="G29" s="272"/>
      <c r="H29" s="272"/>
      <c r="L29" s="271"/>
    </row>
    <row r="30" spans="2:12" s="261" customFormat="1" ht="7" customHeight="1" x14ac:dyDescent="0.2">
      <c r="B30" s="262"/>
      <c r="L30" s="262"/>
    </row>
    <row r="31" spans="2:12" s="261" customFormat="1" ht="7" customHeight="1" x14ac:dyDescent="0.2">
      <c r="B31" s="262"/>
      <c r="D31" s="273"/>
      <c r="E31" s="273"/>
      <c r="F31" s="273"/>
      <c r="G31" s="273"/>
      <c r="H31" s="273"/>
      <c r="I31" s="273"/>
      <c r="J31" s="273"/>
      <c r="K31" s="273"/>
      <c r="L31" s="262"/>
    </row>
    <row r="32" spans="2:12" s="261" customFormat="1" ht="25.4" customHeight="1" x14ac:dyDescent="0.2">
      <c r="B32" s="262"/>
      <c r="D32" s="274" t="s">
        <v>35</v>
      </c>
      <c r="J32" s="275">
        <f>ROUND(J123, 2)</f>
        <v>0</v>
      </c>
      <c r="L32" s="262"/>
    </row>
    <row r="33" spans="2:12" s="261" customFormat="1" ht="7" customHeight="1" x14ac:dyDescent="0.2">
      <c r="B33" s="262"/>
      <c r="D33" s="273"/>
      <c r="E33" s="273"/>
      <c r="F33" s="273"/>
      <c r="G33" s="273"/>
      <c r="H33" s="273"/>
      <c r="I33" s="273"/>
      <c r="J33" s="273"/>
      <c r="K33" s="273"/>
      <c r="L33" s="262"/>
    </row>
    <row r="34" spans="2:12" s="261" customFormat="1" ht="14.4" customHeight="1" x14ac:dyDescent="0.2">
      <c r="B34" s="262"/>
      <c r="F34" s="276" t="s">
        <v>37</v>
      </c>
      <c r="I34" s="276" t="s">
        <v>36</v>
      </c>
      <c r="J34" s="276" t="s">
        <v>38</v>
      </c>
      <c r="L34" s="262"/>
    </row>
    <row r="35" spans="2:12" s="261" customFormat="1" ht="14.4" customHeight="1" x14ac:dyDescent="0.2">
      <c r="B35" s="262"/>
      <c r="D35" s="277" t="s">
        <v>39</v>
      </c>
      <c r="E35" s="278" t="s">
        <v>40</v>
      </c>
      <c r="F35" s="279">
        <f>ROUND((SUM(BE123:BE154)),  2)</f>
        <v>0</v>
      </c>
      <c r="G35" s="280"/>
      <c r="H35" s="280"/>
      <c r="I35" s="281">
        <v>0.2</v>
      </c>
      <c r="J35" s="279">
        <f>ROUND(((SUM(BE123:BE154))*I35),  2)</f>
        <v>0</v>
      </c>
      <c r="L35" s="262"/>
    </row>
    <row r="36" spans="2:12" s="261" customFormat="1" ht="14.4" customHeight="1" x14ac:dyDescent="0.2">
      <c r="B36" s="262"/>
      <c r="E36" s="278" t="s">
        <v>41</v>
      </c>
      <c r="F36" s="279">
        <f>ROUND((SUM(BF123:BF154)),  2)</f>
        <v>0</v>
      </c>
      <c r="G36" s="280"/>
      <c r="H36" s="280"/>
      <c r="I36" s="281">
        <v>0.2</v>
      </c>
      <c r="J36" s="279">
        <f>ROUND(((SUM(BF123:BF154))*I36),  2)</f>
        <v>0</v>
      </c>
      <c r="L36" s="262"/>
    </row>
    <row r="37" spans="2:12" s="261" customFormat="1" ht="14.4" hidden="1" customHeight="1" x14ac:dyDescent="0.2">
      <c r="B37" s="262"/>
      <c r="E37" s="258" t="s">
        <v>42</v>
      </c>
      <c r="F37" s="282">
        <f>ROUND((SUM(BG123:BG154)),  2)</f>
        <v>0</v>
      </c>
      <c r="I37" s="283">
        <v>0.2</v>
      </c>
      <c r="J37" s="282">
        <f>0</f>
        <v>0</v>
      </c>
      <c r="L37" s="262"/>
    </row>
    <row r="38" spans="2:12" s="261" customFormat="1" ht="14.4" hidden="1" customHeight="1" x14ac:dyDescent="0.2">
      <c r="B38" s="262"/>
      <c r="E38" s="258" t="s">
        <v>43</v>
      </c>
      <c r="F38" s="282">
        <f>ROUND((SUM(BH123:BH154)),  2)</f>
        <v>0</v>
      </c>
      <c r="I38" s="283">
        <v>0.2</v>
      </c>
      <c r="J38" s="282">
        <f>0</f>
        <v>0</v>
      </c>
      <c r="L38" s="262"/>
    </row>
    <row r="39" spans="2:12" s="261" customFormat="1" ht="14.4" hidden="1" customHeight="1" x14ac:dyDescent="0.2">
      <c r="B39" s="262"/>
      <c r="E39" s="278" t="s">
        <v>44</v>
      </c>
      <c r="F39" s="279">
        <f>ROUND((SUM(BI123:BI154)),  2)</f>
        <v>0</v>
      </c>
      <c r="G39" s="280"/>
      <c r="H39" s="280"/>
      <c r="I39" s="281">
        <v>0</v>
      </c>
      <c r="J39" s="279">
        <f>0</f>
        <v>0</v>
      </c>
      <c r="L39" s="262"/>
    </row>
    <row r="40" spans="2:12" s="261" customFormat="1" ht="7" customHeight="1" x14ac:dyDescent="0.2">
      <c r="B40" s="262"/>
      <c r="L40" s="262"/>
    </row>
    <row r="41" spans="2:12" s="261" customFormat="1" ht="25.4" customHeight="1" x14ac:dyDescent="0.2">
      <c r="B41" s="262"/>
      <c r="C41" s="284"/>
      <c r="D41" s="285" t="s">
        <v>45</v>
      </c>
      <c r="E41" s="286"/>
      <c r="F41" s="286"/>
      <c r="G41" s="287" t="s">
        <v>46</v>
      </c>
      <c r="H41" s="288" t="s">
        <v>47</v>
      </c>
      <c r="I41" s="286"/>
      <c r="J41" s="289">
        <f>SUM(J32:J39)</f>
        <v>0</v>
      </c>
      <c r="K41" s="290"/>
      <c r="L41" s="262"/>
    </row>
    <row r="42" spans="2:12" s="261" customFormat="1" ht="14.4" customHeight="1" x14ac:dyDescent="0.2">
      <c r="B42" s="262"/>
      <c r="L42" s="262"/>
    </row>
    <row r="43" spans="2:12" ht="14.4" customHeight="1" x14ac:dyDescent="0.2">
      <c r="B43" s="255"/>
      <c r="L43" s="255"/>
    </row>
    <row r="44" spans="2:12" ht="14.4" customHeight="1" x14ac:dyDescent="0.2">
      <c r="B44" s="255"/>
      <c r="L44" s="255"/>
    </row>
    <row r="45" spans="2:12" ht="14.4" customHeight="1" x14ac:dyDescent="0.2">
      <c r="B45" s="255"/>
      <c r="L45" s="255"/>
    </row>
    <row r="46" spans="2:12" ht="14.4" customHeight="1" x14ac:dyDescent="0.2">
      <c r="B46" s="255"/>
      <c r="L46" s="255"/>
    </row>
    <row r="47" spans="2:12" ht="14.4" customHeight="1" x14ac:dyDescent="0.2">
      <c r="B47" s="255"/>
      <c r="L47" s="255"/>
    </row>
    <row r="48" spans="2:12" ht="14.4" customHeight="1" x14ac:dyDescent="0.2">
      <c r="B48" s="255"/>
      <c r="L48" s="255"/>
    </row>
    <row r="49" spans="2:12" ht="14.4" customHeight="1" x14ac:dyDescent="0.2">
      <c r="B49" s="255"/>
      <c r="L49" s="255"/>
    </row>
    <row r="50" spans="2:12" s="261" customFormat="1" ht="14.4" customHeight="1" x14ac:dyDescent="0.2">
      <c r="B50" s="262"/>
      <c r="D50" s="291" t="s">
        <v>48</v>
      </c>
      <c r="E50" s="292"/>
      <c r="F50" s="292"/>
      <c r="G50" s="291" t="s">
        <v>49</v>
      </c>
      <c r="H50" s="292"/>
      <c r="I50" s="292"/>
      <c r="J50" s="292"/>
      <c r="K50" s="292"/>
      <c r="L50" s="262"/>
    </row>
    <row r="51" spans="2:12" ht="10" x14ac:dyDescent="0.2">
      <c r="B51" s="255"/>
      <c r="L51" s="255"/>
    </row>
    <row r="52" spans="2:12" ht="10" x14ac:dyDescent="0.2">
      <c r="B52" s="255"/>
      <c r="L52" s="255"/>
    </row>
    <row r="53" spans="2:12" ht="10" x14ac:dyDescent="0.2">
      <c r="B53" s="255"/>
      <c r="L53" s="255"/>
    </row>
    <row r="54" spans="2:12" ht="10" x14ac:dyDescent="0.2">
      <c r="B54" s="255"/>
      <c r="L54" s="255"/>
    </row>
    <row r="55" spans="2:12" ht="10" x14ac:dyDescent="0.2">
      <c r="B55" s="255"/>
      <c r="L55" s="255"/>
    </row>
    <row r="56" spans="2:12" ht="10" x14ac:dyDescent="0.2">
      <c r="B56" s="255"/>
      <c r="L56" s="255"/>
    </row>
    <row r="57" spans="2:12" ht="10" x14ac:dyDescent="0.2">
      <c r="B57" s="255"/>
      <c r="L57" s="255"/>
    </row>
    <row r="58" spans="2:12" ht="10" x14ac:dyDescent="0.2">
      <c r="B58" s="255"/>
      <c r="L58" s="255"/>
    </row>
    <row r="59" spans="2:12" ht="10" x14ac:dyDescent="0.2">
      <c r="B59" s="255"/>
      <c r="L59" s="255"/>
    </row>
    <row r="60" spans="2:12" ht="10" x14ac:dyDescent="0.2">
      <c r="B60" s="255"/>
      <c r="L60" s="255"/>
    </row>
    <row r="61" spans="2:12" s="261" customFormat="1" ht="12.5" x14ac:dyDescent="0.2">
      <c r="B61" s="262"/>
      <c r="D61" s="293" t="s">
        <v>50</v>
      </c>
      <c r="E61" s="294"/>
      <c r="F61" s="295" t="s">
        <v>51</v>
      </c>
      <c r="G61" s="293" t="s">
        <v>50</v>
      </c>
      <c r="H61" s="294"/>
      <c r="I61" s="294"/>
      <c r="J61" s="296" t="s">
        <v>51</v>
      </c>
      <c r="K61" s="294"/>
      <c r="L61" s="262"/>
    </row>
    <row r="62" spans="2:12" ht="10" x14ac:dyDescent="0.2">
      <c r="B62" s="255"/>
      <c r="L62" s="255"/>
    </row>
    <row r="63" spans="2:12" ht="10" x14ac:dyDescent="0.2">
      <c r="B63" s="255"/>
      <c r="L63" s="255"/>
    </row>
    <row r="64" spans="2:12" ht="10" x14ac:dyDescent="0.2">
      <c r="B64" s="255"/>
      <c r="L64" s="255"/>
    </row>
    <row r="65" spans="2:12" s="261" customFormat="1" ht="13" x14ac:dyDescent="0.2">
      <c r="B65" s="262"/>
      <c r="D65" s="291" t="s">
        <v>52</v>
      </c>
      <c r="E65" s="292"/>
      <c r="F65" s="292"/>
      <c r="G65" s="291" t="s">
        <v>53</v>
      </c>
      <c r="H65" s="292"/>
      <c r="I65" s="292"/>
      <c r="J65" s="292"/>
      <c r="K65" s="292"/>
      <c r="L65" s="262"/>
    </row>
    <row r="66" spans="2:12" ht="10" x14ac:dyDescent="0.2">
      <c r="B66" s="255"/>
      <c r="L66" s="255"/>
    </row>
    <row r="67" spans="2:12" ht="10" x14ac:dyDescent="0.2">
      <c r="B67" s="255"/>
      <c r="L67" s="255"/>
    </row>
    <row r="68" spans="2:12" ht="10" x14ac:dyDescent="0.2">
      <c r="B68" s="255"/>
      <c r="L68" s="255"/>
    </row>
    <row r="69" spans="2:12" ht="10" x14ac:dyDescent="0.2">
      <c r="B69" s="255"/>
      <c r="L69" s="255"/>
    </row>
    <row r="70" spans="2:12" ht="10" x14ac:dyDescent="0.2">
      <c r="B70" s="255"/>
      <c r="L70" s="255"/>
    </row>
    <row r="71" spans="2:12" ht="10" x14ac:dyDescent="0.2">
      <c r="B71" s="255"/>
      <c r="L71" s="255"/>
    </row>
    <row r="72" spans="2:12" ht="10" x14ac:dyDescent="0.2">
      <c r="B72" s="255"/>
      <c r="L72" s="255"/>
    </row>
    <row r="73" spans="2:12" ht="10" x14ac:dyDescent="0.2">
      <c r="B73" s="255"/>
      <c r="L73" s="255"/>
    </row>
    <row r="74" spans="2:12" ht="10" x14ac:dyDescent="0.2">
      <c r="B74" s="255"/>
      <c r="L74" s="255"/>
    </row>
    <row r="75" spans="2:12" ht="10" x14ac:dyDescent="0.2">
      <c r="B75" s="255"/>
      <c r="L75" s="255"/>
    </row>
    <row r="76" spans="2:12" s="261" customFormat="1" ht="12.5" x14ac:dyDescent="0.2">
      <c r="B76" s="262"/>
      <c r="D76" s="293" t="s">
        <v>50</v>
      </c>
      <c r="E76" s="294"/>
      <c r="F76" s="295" t="s">
        <v>51</v>
      </c>
      <c r="G76" s="293" t="s">
        <v>50</v>
      </c>
      <c r="H76" s="294"/>
      <c r="I76" s="294"/>
      <c r="J76" s="296" t="s">
        <v>51</v>
      </c>
      <c r="K76" s="294"/>
      <c r="L76" s="262"/>
    </row>
    <row r="77" spans="2:12" s="261" customFormat="1" ht="14.4" customHeight="1" x14ac:dyDescent="0.2">
      <c r="B77" s="297"/>
      <c r="C77" s="298"/>
      <c r="D77" s="298"/>
      <c r="E77" s="298"/>
      <c r="F77" s="298"/>
      <c r="G77" s="298"/>
      <c r="H77" s="298"/>
      <c r="I77" s="298"/>
      <c r="J77" s="298"/>
      <c r="K77" s="298"/>
      <c r="L77" s="262"/>
    </row>
    <row r="81" spans="2:12" s="261" customFormat="1" ht="7" customHeight="1" x14ac:dyDescent="0.2"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262"/>
    </row>
    <row r="82" spans="2:12" s="261" customFormat="1" ht="25" customHeight="1" x14ac:dyDescent="0.2">
      <c r="B82" s="262"/>
      <c r="C82" s="256" t="s">
        <v>138</v>
      </c>
      <c r="L82" s="262"/>
    </row>
    <row r="83" spans="2:12" s="261" customFormat="1" ht="7" customHeight="1" x14ac:dyDescent="0.2">
      <c r="B83" s="262"/>
      <c r="L83" s="262"/>
    </row>
    <row r="84" spans="2:12" s="261" customFormat="1" ht="12" customHeight="1" x14ac:dyDescent="0.2">
      <c r="B84" s="262"/>
      <c r="C84" s="258" t="s">
        <v>15</v>
      </c>
      <c r="L84" s="262"/>
    </row>
    <row r="85" spans="2:12" s="261" customFormat="1" ht="16.5" customHeight="1" x14ac:dyDescent="0.2">
      <c r="B85" s="262"/>
      <c r="E85" s="259" t="str">
        <f>E7</f>
        <v>HALY NA CHOV BROJLEROVÝCH KURČIAT</v>
      </c>
      <c r="F85" s="260"/>
      <c r="G85" s="260"/>
      <c r="H85" s="260"/>
      <c r="L85" s="262"/>
    </row>
    <row r="86" spans="2:12" ht="12" customHeight="1" x14ac:dyDescent="0.2">
      <c r="B86" s="255"/>
      <c r="C86" s="258" t="s">
        <v>134</v>
      </c>
      <c r="L86" s="255"/>
    </row>
    <row r="87" spans="2:12" s="261" customFormat="1" ht="16.5" customHeight="1" x14ac:dyDescent="0.2">
      <c r="B87" s="262"/>
      <c r="E87" s="259" t="s">
        <v>1607</v>
      </c>
      <c r="F87" s="263"/>
      <c r="G87" s="263"/>
      <c r="H87" s="263"/>
      <c r="L87" s="262"/>
    </row>
    <row r="88" spans="2:12" s="261" customFormat="1" ht="12" customHeight="1" x14ac:dyDescent="0.2">
      <c r="B88" s="262"/>
      <c r="C88" s="258" t="s">
        <v>136</v>
      </c>
      <c r="L88" s="262"/>
    </row>
    <row r="89" spans="2:12" s="261" customFormat="1" ht="16.5" customHeight="1" x14ac:dyDescent="0.2">
      <c r="B89" s="262"/>
      <c r="E89" s="264" t="str">
        <f>E11</f>
        <v>2.4 - Fotovoltaická elektráreň</v>
      </c>
      <c r="F89" s="263"/>
      <c r="G89" s="263"/>
      <c r="H89" s="263"/>
      <c r="L89" s="262"/>
    </row>
    <row r="90" spans="2:12" s="261" customFormat="1" ht="7" customHeight="1" x14ac:dyDescent="0.2">
      <c r="B90" s="262"/>
      <c r="L90" s="262"/>
    </row>
    <row r="91" spans="2:12" s="261" customFormat="1" ht="12" customHeight="1" x14ac:dyDescent="0.2">
      <c r="B91" s="262"/>
      <c r="C91" s="258" t="s">
        <v>19</v>
      </c>
      <c r="F91" s="265" t="str">
        <f>F14</f>
        <v>Jacovce- Hôrka, parc. č. 1627/6</v>
      </c>
      <c r="I91" s="258" t="s">
        <v>21</v>
      </c>
      <c r="J91" s="266" t="str">
        <f>IF(J14="","",J14)</f>
        <v>28. 12. 2023</v>
      </c>
      <c r="L91" s="262"/>
    </row>
    <row r="92" spans="2:12" s="261" customFormat="1" ht="7" customHeight="1" x14ac:dyDescent="0.2">
      <c r="B92" s="262"/>
      <c r="L92" s="262"/>
    </row>
    <row r="93" spans="2:12" s="261" customFormat="1" ht="15.15" customHeight="1" x14ac:dyDescent="0.2">
      <c r="B93" s="262"/>
      <c r="C93" s="258" t="s">
        <v>23</v>
      </c>
      <c r="F93" s="265" t="str">
        <f>E17</f>
        <v>PPD Prašice so sídlom Jacovce</v>
      </c>
      <c r="I93" s="258" t="s">
        <v>29</v>
      </c>
      <c r="J93" s="301" t="str">
        <f>E23</f>
        <v>Ing. Pavol Meluš</v>
      </c>
      <c r="L93" s="262"/>
    </row>
    <row r="94" spans="2:12" s="261" customFormat="1" ht="15.15" customHeight="1" x14ac:dyDescent="0.2">
      <c r="B94" s="262"/>
      <c r="C94" s="258" t="s">
        <v>27</v>
      </c>
      <c r="F94" s="265" t="str">
        <f>IF(E20="","",E20)</f>
        <v>Vyplň údaj</v>
      </c>
      <c r="I94" s="258" t="s">
        <v>32</v>
      </c>
      <c r="J94" s="301" t="str">
        <f>E26</f>
        <v xml:space="preserve"> </v>
      </c>
      <c r="L94" s="262"/>
    </row>
    <row r="95" spans="2:12" s="261" customFormat="1" ht="10.25" customHeight="1" x14ac:dyDescent="0.2">
      <c r="B95" s="262"/>
      <c r="L95" s="262"/>
    </row>
    <row r="96" spans="2:12" s="261" customFormat="1" ht="29.25" customHeight="1" x14ac:dyDescent="0.2">
      <c r="B96" s="262"/>
      <c r="C96" s="302" t="s">
        <v>139</v>
      </c>
      <c r="D96" s="284"/>
      <c r="E96" s="284"/>
      <c r="F96" s="284"/>
      <c r="G96" s="284"/>
      <c r="H96" s="284"/>
      <c r="I96" s="284"/>
      <c r="J96" s="303" t="s">
        <v>140</v>
      </c>
      <c r="K96" s="284"/>
      <c r="L96" s="262"/>
    </row>
    <row r="97" spans="2:47" s="261" customFormat="1" ht="10.25" customHeight="1" x14ac:dyDescent="0.2">
      <c r="B97" s="262"/>
      <c r="L97" s="262"/>
    </row>
    <row r="98" spans="2:47" s="261" customFormat="1" ht="22.75" customHeight="1" x14ac:dyDescent="0.2">
      <c r="B98" s="262"/>
      <c r="C98" s="304" t="s">
        <v>141</v>
      </c>
      <c r="J98" s="275">
        <f>J123</f>
        <v>0</v>
      </c>
      <c r="L98" s="262"/>
      <c r="AU98" s="252" t="s">
        <v>142</v>
      </c>
    </row>
    <row r="99" spans="2:47" s="305" customFormat="1" ht="25" customHeight="1" x14ac:dyDescent="0.2">
      <c r="B99" s="306"/>
      <c r="D99" s="307" t="s">
        <v>745</v>
      </c>
      <c r="E99" s="308"/>
      <c r="F99" s="308"/>
      <c r="G99" s="308"/>
      <c r="H99" s="308"/>
      <c r="I99" s="308"/>
      <c r="J99" s="309">
        <f>J124</f>
        <v>0</v>
      </c>
      <c r="L99" s="306"/>
    </row>
    <row r="100" spans="2:47" s="310" customFormat="1" ht="19.899999999999999" customHeight="1" x14ac:dyDescent="0.2">
      <c r="B100" s="311"/>
      <c r="D100" s="312" t="s">
        <v>747</v>
      </c>
      <c r="E100" s="313"/>
      <c r="F100" s="313"/>
      <c r="G100" s="313"/>
      <c r="H100" s="313"/>
      <c r="I100" s="313"/>
      <c r="J100" s="314">
        <f>J125</f>
        <v>0</v>
      </c>
      <c r="L100" s="311"/>
    </row>
    <row r="101" spans="2:47" s="305" customFormat="1" ht="25" customHeight="1" x14ac:dyDescent="0.2">
      <c r="B101" s="306"/>
      <c r="D101" s="307" t="s">
        <v>749</v>
      </c>
      <c r="E101" s="308"/>
      <c r="F101" s="308"/>
      <c r="G101" s="308"/>
      <c r="H101" s="308"/>
      <c r="I101" s="308"/>
      <c r="J101" s="309">
        <f>J153</f>
        <v>0</v>
      </c>
      <c r="L101" s="306"/>
    </row>
    <row r="102" spans="2:47" s="261" customFormat="1" ht="21.75" customHeight="1" x14ac:dyDescent="0.2">
      <c r="B102" s="262"/>
      <c r="L102" s="262"/>
    </row>
    <row r="103" spans="2:47" s="261" customFormat="1" ht="7" customHeight="1" x14ac:dyDescent="0.2">
      <c r="B103" s="297"/>
      <c r="C103" s="298"/>
      <c r="D103" s="298"/>
      <c r="E103" s="298"/>
      <c r="F103" s="298"/>
      <c r="G103" s="298"/>
      <c r="H103" s="298"/>
      <c r="I103" s="298"/>
      <c r="J103" s="298"/>
      <c r="K103" s="298"/>
      <c r="L103" s="262"/>
    </row>
    <row r="107" spans="2:47" s="261" customFormat="1" ht="7" customHeight="1" x14ac:dyDescent="0.2">
      <c r="B107" s="299"/>
      <c r="C107" s="300"/>
      <c r="D107" s="300"/>
      <c r="E107" s="300"/>
      <c r="F107" s="300"/>
      <c r="G107" s="300"/>
      <c r="H107" s="300"/>
      <c r="I107" s="300"/>
      <c r="J107" s="300"/>
      <c r="K107" s="300"/>
      <c r="L107" s="262"/>
    </row>
    <row r="108" spans="2:47" s="261" customFormat="1" ht="25" customHeight="1" x14ac:dyDescent="0.2">
      <c r="B108" s="262"/>
      <c r="C108" s="256" t="s">
        <v>159</v>
      </c>
      <c r="L108" s="262"/>
    </row>
    <row r="109" spans="2:47" s="261" customFormat="1" ht="7" customHeight="1" x14ac:dyDescent="0.2">
      <c r="B109" s="262"/>
      <c r="L109" s="262"/>
    </row>
    <row r="110" spans="2:47" s="261" customFormat="1" ht="12" customHeight="1" x14ac:dyDescent="0.2">
      <c r="B110" s="262"/>
      <c r="C110" s="258" t="s">
        <v>15</v>
      </c>
      <c r="L110" s="262"/>
    </row>
    <row r="111" spans="2:47" s="261" customFormat="1" ht="16.5" customHeight="1" x14ac:dyDescent="0.2">
      <c r="B111" s="262"/>
      <c r="E111" s="259" t="str">
        <f>E7</f>
        <v>HALY NA CHOV BROJLEROVÝCH KURČIAT</v>
      </c>
      <c r="F111" s="260"/>
      <c r="G111" s="260"/>
      <c r="H111" s="260"/>
      <c r="L111" s="262"/>
    </row>
    <row r="112" spans="2:47" ht="12" customHeight="1" x14ac:dyDescent="0.2">
      <c r="B112" s="255"/>
      <c r="C112" s="258" t="s">
        <v>134</v>
      </c>
      <c r="L112" s="255"/>
    </row>
    <row r="113" spans="2:65" s="261" customFormat="1" ht="16.5" customHeight="1" x14ac:dyDescent="0.2">
      <c r="B113" s="262"/>
      <c r="E113" s="259" t="s">
        <v>1607</v>
      </c>
      <c r="F113" s="263"/>
      <c r="G113" s="263"/>
      <c r="H113" s="263"/>
      <c r="L113" s="262"/>
    </row>
    <row r="114" spans="2:65" s="261" customFormat="1" ht="12" customHeight="1" x14ac:dyDescent="0.2">
      <c r="B114" s="262"/>
      <c r="C114" s="258" t="s">
        <v>136</v>
      </c>
      <c r="L114" s="262"/>
    </row>
    <row r="115" spans="2:65" s="261" customFormat="1" ht="16.5" customHeight="1" x14ac:dyDescent="0.2">
      <c r="B115" s="262"/>
      <c r="E115" s="264" t="str">
        <f>E11</f>
        <v>2.4 - Fotovoltaická elektráreň</v>
      </c>
      <c r="F115" s="263"/>
      <c r="G115" s="263"/>
      <c r="H115" s="263"/>
      <c r="L115" s="262"/>
    </row>
    <row r="116" spans="2:65" s="261" customFormat="1" ht="7" customHeight="1" x14ac:dyDescent="0.2">
      <c r="B116" s="262"/>
      <c r="L116" s="262"/>
    </row>
    <row r="117" spans="2:65" s="261" customFormat="1" ht="12" customHeight="1" x14ac:dyDescent="0.2">
      <c r="B117" s="262"/>
      <c r="C117" s="258" t="s">
        <v>19</v>
      </c>
      <c r="F117" s="265" t="str">
        <f>F14</f>
        <v>Jacovce- Hôrka, parc. č. 1627/6</v>
      </c>
      <c r="I117" s="258" t="s">
        <v>21</v>
      </c>
      <c r="J117" s="266" t="str">
        <f>IF(J14="","",J14)</f>
        <v>28. 12. 2023</v>
      </c>
      <c r="L117" s="262"/>
    </row>
    <row r="118" spans="2:65" s="261" customFormat="1" ht="7" customHeight="1" x14ac:dyDescent="0.2">
      <c r="B118" s="262"/>
      <c r="L118" s="262"/>
    </row>
    <row r="119" spans="2:65" s="261" customFormat="1" ht="15.15" customHeight="1" x14ac:dyDescent="0.2">
      <c r="B119" s="262"/>
      <c r="C119" s="258" t="s">
        <v>23</v>
      </c>
      <c r="F119" s="265" t="str">
        <f>E17</f>
        <v>PPD Prašice so sídlom Jacovce</v>
      </c>
      <c r="I119" s="258" t="s">
        <v>29</v>
      </c>
      <c r="J119" s="301" t="str">
        <f>E23</f>
        <v>Ing. Pavol Meluš</v>
      </c>
      <c r="L119" s="262"/>
    </row>
    <row r="120" spans="2:65" s="261" customFormat="1" ht="15.15" customHeight="1" x14ac:dyDescent="0.2">
      <c r="B120" s="262"/>
      <c r="C120" s="258" t="s">
        <v>27</v>
      </c>
      <c r="F120" s="265" t="str">
        <f>IF(E20="","",E20)</f>
        <v>Vyplň údaj</v>
      </c>
      <c r="I120" s="258" t="s">
        <v>32</v>
      </c>
      <c r="J120" s="301" t="str">
        <f>E26</f>
        <v xml:space="preserve"> </v>
      </c>
      <c r="L120" s="262"/>
    </row>
    <row r="121" spans="2:65" s="261" customFormat="1" ht="10.25" customHeight="1" x14ac:dyDescent="0.2">
      <c r="B121" s="262"/>
      <c r="L121" s="262"/>
    </row>
    <row r="122" spans="2:65" s="315" customFormat="1" ht="29.25" customHeight="1" x14ac:dyDescent="0.2">
      <c r="B122" s="316"/>
      <c r="C122" s="317" t="s">
        <v>160</v>
      </c>
      <c r="D122" s="318" t="s">
        <v>60</v>
      </c>
      <c r="E122" s="318" t="s">
        <v>56</v>
      </c>
      <c r="F122" s="318" t="s">
        <v>57</v>
      </c>
      <c r="G122" s="318" t="s">
        <v>161</v>
      </c>
      <c r="H122" s="318" t="s">
        <v>162</v>
      </c>
      <c r="I122" s="318" t="s">
        <v>163</v>
      </c>
      <c r="J122" s="319" t="s">
        <v>140</v>
      </c>
      <c r="K122" s="320" t="s">
        <v>164</v>
      </c>
      <c r="L122" s="316"/>
      <c r="M122" s="321" t="s">
        <v>1</v>
      </c>
      <c r="N122" s="322" t="s">
        <v>39</v>
      </c>
      <c r="O122" s="322" t="s">
        <v>165</v>
      </c>
      <c r="P122" s="322" t="s">
        <v>166</v>
      </c>
      <c r="Q122" s="322" t="s">
        <v>167</v>
      </c>
      <c r="R122" s="322" t="s">
        <v>168</v>
      </c>
      <c r="S122" s="322" t="s">
        <v>169</v>
      </c>
      <c r="T122" s="323" t="s">
        <v>170</v>
      </c>
    </row>
    <row r="123" spans="2:65" s="261" customFormat="1" ht="22.75" customHeight="1" x14ac:dyDescent="0.35">
      <c r="B123" s="262"/>
      <c r="C123" s="324" t="s">
        <v>141</v>
      </c>
      <c r="J123" s="325">
        <f>BK123</f>
        <v>0</v>
      </c>
      <c r="L123" s="262"/>
      <c r="M123" s="326"/>
      <c r="N123" s="273"/>
      <c r="O123" s="273"/>
      <c r="P123" s="327">
        <f>P124+P153</f>
        <v>0</v>
      </c>
      <c r="Q123" s="273"/>
      <c r="R123" s="327">
        <f>R124+R153</f>
        <v>8.8660000000000003E-2</v>
      </c>
      <c r="S123" s="273"/>
      <c r="T123" s="328">
        <f>T124+T153</f>
        <v>0</v>
      </c>
      <c r="AT123" s="252" t="s">
        <v>74</v>
      </c>
      <c r="AU123" s="252" t="s">
        <v>142</v>
      </c>
      <c r="BK123" s="329">
        <f>BK124+BK153</f>
        <v>0</v>
      </c>
    </row>
    <row r="124" spans="2:65" s="330" customFormat="1" ht="25.9" customHeight="1" x14ac:dyDescent="0.35">
      <c r="B124" s="331"/>
      <c r="D124" s="332" t="s">
        <v>74</v>
      </c>
      <c r="E124" s="333" t="s">
        <v>332</v>
      </c>
      <c r="F124" s="333" t="s">
        <v>750</v>
      </c>
      <c r="J124" s="334">
        <f>BK124</f>
        <v>0</v>
      </c>
      <c r="L124" s="331"/>
      <c r="M124" s="335"/>
      <c r="P124" s="336">
        <f>P125</f>
        <v>0</v>
      </c>
      <c r="R124" s="336">
        <f>R125</f>
        <v>8.8660000000000003E-2</v>
      </c>
      <c r="T124" s="337">
        <f>T125</f>
        <v>0</v>
      </c>
      <c r="AR124" s="332" t="s">
        <v>187</v>
      </c>
      <c r="AT124" s="338" t="s">
        <v>74</v>
      </c>
      <c r="AU124" s="338" t="s">
        <v>75</v>
      </c>
      <c r="AY124" s="332" t="s">
        <v>173</v>
      </c>
      <c r="BK124" s="339">
        <f>BK125</f>
        <v>0</v>
      </c>
    </row>
    <row r="125" spans="2:65" s="330" customFormat="1" ht="22.75" customHeight="1" x14ac:dyDescent="0.25">
      <c r="B125" s="331"/>
      <c r="D125" s="332" t="s">
        <v>74</v>
      </c>
      <c r="E125" s="340" t="s">
        <v>843</v>
      </c>
      <c r="F125" s="340" t="s">
        <v>844</v>
      </c>
      <c r="J125" s="341">
        <f>BK125</f>
        <v>0</v>
      </c>
      <c r="L125" s="331"/>
      <c r="M125" s="335"/>
      <c r="P125" s="336">
        <f>SUM(P126:P152)</f>
        <v>0</v>
      </c>
      <c r="R125" s="336">
        <f>SUM(R126:R152)</f>
        <v>8.8660000000000003E-2</v>
      </c>
      <c r="T125" s="337">
        <f>SUM(T126:T152)</f>
        <v>0</v>
      </c>
      <c r="AR125" s="332" t="s">
        <v>187</v>
      </c>
      <c r="AT125" s="338" t="s">
        <v>74</v>
      </c>
      <c r="AU125" s="338" t="s">
        <v>82</v>
      </c>
      <c r="AY125" s="332" t="s">
        <v>173</v>
      </c>
      <c r="BK125" s="339">
        <f>SUM(BK126:BK152)</f>
        <v>0</v>
      </c>
    </row>
    <row r="126" spans="2:65" s="261" customFormat="1" ht="21.75" customHeight="1" x14ac:dyDescent="0.2">
      <c r="B126" s="262"/>
      <c r="C126" s="342" t="s">
        <v>82</v>
      </c>
      <c r="D126" s="342" t="s">
        <v>175</v>
      </c>
      <c r="E126" s="343" t="s">
        <v>1389</v>
      </c>
      <c r="F126" s="344" t="s">
        <v>1390</v>
      </c>
      <c r="G126" s="345" t="s">
        <v>721</v>
      </c>
      <c r="H126" s="346">
        <v>1</v>
      </c>
      <c r="I126" s="347"/>
      <c r="J126" s="348">
        <f t="shared" ref="J126:J152" si="0">ROUND(I126*H126,2)</f>
        <v>0</v>
      </c>
      <c r="K126" s="349"/>
      <c r="L126" s="262"/>
      <c r="M126" s="350" t="s">
        <v>1</v>
      </c>
      <c r="N126" s="351" t="s">
        <v>41</v>
      </c>
      <c r="P126" s="352">
        <f t="shared" ref="P126:P152" si="1">O126*H126</f>
        <v>0</v>
      </c>
      <c r="Q126" s="352">
        <v>0</v>
      </c>
      <c r="R126" s="352">
        <f t="shared" ref="R126:R152" si="2">Q126*H126</f>
        <v>0</v>
      </c>
      <c r="S126" s="352">
        <v>0</v>
      </c>
      <c r="T126" s="353">
        <f t="shared" ref="T126:T152" si="3">S126*H126</f>
        <v>0</v>
      </c>
      <c r="AR126" s="354" t="s">
        <v>506</v>
      </c>
      <c r="AT126" s="354" t="s">
        <v>175</v>
      </c>
      <c r="AU126" s="354" t="s">
        <v>88</v>
      </c>
      <c r="AY126" s="252" t="s">
        <v>173</v>
      </c>
      <c r="BE126" s="355">
        <f t="shared" ref="BE126:BE152" si="4">IF(N126="základná",J126,0)</f>
        <v>0</v>
      </c>
      <c r="BF126" s="355">
        <f t="shared" ref="BF126:BF152" si="5">IF(N126="znížená",J126,0)</f>
        <v>0</v>
      </c>
      <c r="BG126" s="355">
        <f t="shared" ref="BG126:BG152" si="6">IF(N126="zákl. prenesená",J126,0)</f>
        <v>0</v>
      </c>
      <c r="BH126" s="355">
        <f t="shared" ref="BH126:BH152" si="7">IF(N126="zníž. prenesená",J126,0)</f>
        <v>0</v>
      </c>
      <c r="BI126" s="355">
        <f t="shared" ref="BI126:BI152" si="8">IF(N126="nulová",J126,0)</f>
        <v>0</v>
      </c>
      <c r="BJ126" s="252" t="s">
        <v>88</v>
      </c>
      <c r="BK126" s="355">
        <f t="shared" ref="BK126:BK152" si="9">ROUND(I126*H126,2)</f>
        <v>0</v>
      </c>
      <c r="BL126" s="252" t="s">
        <v>506</v>
      </c>
      <c r="BM126" s="354" t="s">
        <v>1924</v>
      </c>
    </row>
    <row r="127" spans="2:65" s="261" customFormat="1" ht="33" customHeight="1" x14ac:dyDescent="0.2">
      <c r="B127" s="262"/>
      <c r="C127" s="342" t="s">
        <v>88</v>
      </c>
      <c r="D127" s="342" t="s">
        <v>175</v>
      </c>
      <c r="E127" s="343" t="s">
        <v>1392</v>
      </c>
      <c r="F127" s="344" t="s">
        <v>1393</v>
      </c>
      <c r="G127" s="345" t="s">
        <v>379</v>
      </c>
      <c r="H127" s="346">
        <v>106</v>
      </c>
      <c r="I127" s="347"/>
      <c r="J127" s="348">
        <f t="shared" si="0"/>
        <v>0</v>
      </c>
      <c r="K127" s="349"/>
      <c r="L127" s="262"/>
      <c r="M127" s="350" t="s">
        <v>1</v>
      </c>
      <c r="N127" s="351" t="s">
        <v>41</v>
      </c>
      <c r="P127" s="352">
        <f t="shared" si="1"/>
        <v>0</v>
      </c>
      <c r="Q127" s="352">
        <v>0</v>
      </c>
      <c r="R127" s="352">
        <f t="shared" si="2"/>
        <v>0</v>
      </c>
      <c r="S127" s="352">
        <v>0</v>
      </c>
      <c r="T127" s="353">
        <f t="shared" si="3"/>
        <v>0</v>
      </c>
      <c r="AR127" s="354" t="s">
        <v>506</v>
      </c>
      <c r="AT127" s="354" t="s">
        <v>175</v>
      </c>
      <c r="AU127" s="354" t="s">
        <v>88</v>
      </c>
      <c r="AY127" s="252" t="s">
        <v>173</v>
      </c>
      <c r="BE127" s="355">
        <f t="shared" si="4"/>
        <v>0</v>
      </c>
      <c r="BF127" s="355">
        <f t="shared" si="5"/>
        <v>0</v>
      </c>
      <c r="BG127" s="355">
        <f t="shared" si="6"/>
        <v>0</v>
      </c>
      <c r="BH127" s="355">
        <f t="shared" si="7"/>
        <v>0</v>
      </c>
      <c r="BI127" s="355">
        <f t="shared" si="8"/>
        <v>0</v>
      </c>
      <c r="BJ127" s="252" t="s">
        <v>88</v>
      </c>
      <c r="BK127" s="355">
        <f t="shared" si="9"/>
        <v>0</v>
      </c>
      <c r="BL127" s="252" t="s">
        <v>506</v>
      </c>
      <c r="BM127" s="354" t="s">
        <v>1925</v>
      </c>
    </row>
    <row r="128" spans="2:65" s="261" customFormat="1" ht="24.15" customHeight="1" x14ac:dyDescent="0.2">
      <c r="B128" s="262"/>
      <c r="C128" s="356" t="s">
        <v>187</v>
      </c>
      <c r="D128" s="356" t="s">
        <v>332</v>
      </c>
      <c r="E128" s="357" t="s">
        <v>1395</v>
      </c>
      <c r="F128" s="358" t="s">
        <v>1396</v>
      </c>
      <c r="G128" s="359" t="s">
        <v>379</v>
      </c>
      <c r="H128" s="360">
        <v>424</v>
      </c>
      <c r="I128" s="361"/>
      <c r="J128" s="362">
        <f t="shared" si="0"/>
        <v>0</v>
      </c>
      <c r="K128" s="363"/>
      <c r="L128" s="364"/>
      <c r="M128" s="365" t="s">
        <v>1</v>
      </c>
      <c r="N128" s="366" t="s">
        <v>41</v>
      </c>
      <c r="P128" s="352">
        <f t="shared" si="1"/>
        <v>0</v>
      </c>
      <c r="Q128" s="352">
        <v>4.0000000000000003E-5</v>
      </c>
      <c r="R128" s="352">
        <f t="shared" si="2"/>
        <v>1.6960000000000003E-2</v>
      </c>
      <c r="S128" s="352">
        <v>0</v>
      </c>
      <c r="T128" s="353">
        <f t="shared" si="3"/>
        <v>0</v>
      </c>
      <c r="AR128" s="354" t="s">
        <v>850</v>
      </c>
      <c r="AT128" s="354" t="s">
        <v>332</v>
      </c>
      <c r="AU128" s="354" t="s">
        <v>88</v>
      </c>
      <c r="AY128" s="252" t="s">
        <v>173</v>
      </c>
      <c r="BE128" s="355">
        <f t="shared" si="4"/>
        <v>0</v>
      </c>
      <c r="BF128" s="355">
        <f t="shared" si="5"/>
        <v>0</v>
      </c>
      <c r="BG128" s="355">
        <f t="shared" si="6"/>
        <v>0</v>
      </c>
      <c r="BH128" s="355">
        <f t="shared" si="7"/>
        <v>0</v>
      </c>
      <c r="BI128" s="355">
        <f t="shared" si="8"/>
        <v>0</v>
      </c>
      <c r="BJ128" s="252" t="s">
        <v>88</v>
      </c>
      <c r="BK128" s="355">
        <f t="shared" si="9"/>
        <v>0</v>
      </c>
      <c r="BL128" s="252" t="s">
        <v>506</v>
      </c>
      <c r="BM128" s="354" t="s">
        <v>1926</v>
      </c>
    </row>
    <row r="129" spans="2:65" s="261" customFormat="1" ht="16.5" customHeight="1" x14ac:dyDescent="0.2">
      <c r="B129" s="262"/>
      <c r="C129" s="342" t="s">
        <v>179</v>
      </c>
      <c r="D129" s="342" t="s">
        <v>175</v>
      </c>
      <c r="E129" s="343" t="s">
        <v>1398</v>
      </c>
      <c r="F129" s="344" t="s">
        <v>1399</v>
      </c>
      <c r="G129" s="345" t="s">
        <v>721</v>
      </c>
      <c r="H129" s="346">
        <v>106</v>
      </c>
      <c r="I129" s="347"/>
      <c r="J129" s="348">
        <f t="shared" si="0"/>
        <v>0</v>
      </c>
      <c r="K129" s="349"/>
      <c r="L129" s="262"/>
      <c r="M129" s="350" t="s">
        <v>1</v>
      </c>
      <c r="N129" s="351" t="s">
        <v>41</v>
      </c>
      <c r="P129" s="352">
        <f t="shared" si="1"/>
        <v>0</v>
      </c>
      <c r="Q129" s="352">
        <v>1.6000000000000001E-4</v>
      </c>
      <c r="R129" s="352">
        <f t="shared" si="2"/>
        <v>1.6960000000000003E-2</v>
      </c>
      <c r="S129" s="352">
        <v>0</v>
      </c>
      <c r="T129" s="353">
        <f t="shared" si="3"/>
        <v>0</v>
      </c>
      <c r="AR129" s="354" t="s">
        <v>506</v>
      </c>
      <c r="AT129" s="354" t="s">
        <v>175</v>
      </c>
      <c r="AU129" s="354" t="s">
        <v>88</v>
      </c>
      <c r="AY129" s="252" t="s">
        <v>173</v>
      </c>
      <c r="BE129" s="355">
        <f t="shared" si="4"/>
        <v>0</v>
      </c>
      <c r="BF129" s="355">
        <f t="shared" si="5"/>
        <v>0</v>
      </c>
      <c r="BG129" s="355">
        <f t="shared" si="6"/>
        <v>0</v>
      </c>
      <c r="BH129" s="355">
        <f t="shared" si="7"/>
        <v>0</v>
      </c>
      <c r="BI129" s="355">
        <f t="shared" si="8"/>
        <v>0</v>
      </c>
      <c r="BJ129" s="252" t="s">
        <v>88</v>
      </c>
      <c r="BK129" s="355">
        <f t="shared" si="9"/>
        <v>0</v>
      </c>
      <c r="BL129" s="252" t="s">
        <v>506</v>
      </c>
      <c r="BM129" s="354" t="s">
        <v>1927</v>
      </c>
    </row>
    <row r="130" spans="2:65" s="261" customFormat="1" ht="16.5" customHeight="1" x14ac:dyDescent="0.2">
      <c r="B130" s="262"/>
      <c r="C130" s="356" t="s">
        <v>198</v>
      </c>
      <c r="D130" s="356" t="s">
        <v>332</v>
      </c>
      <c r="E130" s="357" t="s">
        <v>1401</v>
      </c>
      <c r="F130" s="358" t="s">
        <v>1402</v>
      </c>
      <c r="G130" s="359" t="s">
        <v>379</v>
      </c>
      <c r="H130" s="360">
        <v>1</v>
      </c>
      <c r="I130" s="361"/>
      <c r="J130" s="362">
        <f t="shared" si="0"/>
        <v>0</v>
      </c>
      <c r="K130" s="363"/>
      <c r="L130" s="364"/>
      <c r="M130" s="365" t="s">
        <v>1</v>
      </c>
      <c r="N130" s="366" t="s">
        <v>41</v>
      </c>
      <c r="P130" s="352">
        <f t="shared" si="1"/>
        <v>0</v>
      </c>
      <c r="Q130" s="352">
        <v>4.0000000000000003E-5</v>
      </c>
      <c r="R130" s="352">
        <f t="shared" si="2"/>
        <v>4.0000000000000003E-5</v>
      </c>
      <c r="S130" s="352">
        <v>0</v>
      </c>
      <c r="T130" s="353">
        <f t="shared" si="3"/>
        <v>0</v>
      </c>
      <c r="AR130" s="354" t="s">
        <v>850</v>
      </c>
      <c r="AT130" s="354" t="s">
        <v>332</v>
      </c>
      <c r="AU130" s="354" t="s">
        <v>88</v>
      </c>
      <c r="AY130" s="252" t="s">
        <v>173</v>
      </c>
      <c r="BE130" s="355">
        <f t="shared" si="4"/>
        <v>0</v>
      </c>
      <c r="BF130" s="355">
        <f t="shared" si="5"/>
        <v>0</v>
      </c>
      <c r="BG130" s="355">
        <f t="shared" si="6"/>
        <v>0</v>
      </c>
      <c r="BH130" s="355">
        <f t="shared" si="7"/>
        <v>0</v>
      </c>
      <c r="BI130" s="355">
        <f t="shared" si="8"/>
        <v>0</v>
      </c>
      <c r="BJ130" s="252" t="s">
        <v>88</v>
      </c>
      <c r="BK130" s="355">
        <f t="shared" si="9"/>
        <v>0</v>
      </c>
      <c r="BL130" s="252" t="s">
        <v>506</v>
      </c>
      <c r="BM130" s="354" t="s">
        <v>1928</v>
      </c>
    </row>
    <row r="131" spans="2:65" s="261" customFormat="1" ht="16.5" customHeight="1" x14ac:dyDescent="0.2">
      <c r="B131" s="262"/>
      <c r="C131" s="356" t="s">
        <v>205</v>
      </c>
      <c r="D131" s="356" t="s">
        <v>332</v>
      </c>
      <c r="E131" s="357" t="s">
        <v>1404</v>
      </c>
      <c r="F131" s="358" t="s">
        <v>1405</v>
      </c>
      <c r="G131" s="359" t="s">
        <v>379</v>
      </c>
      <c r="H131" s="360">
        <v>1</v>
      </c>
      <c r="I131" s="361"/>
      <c r="J131" s="362">
        <f t="shared" si="0"/>
        <v>0</v>
      </c>
      <c r="K131" s="363"/>
      <c r="L131" s="364"/>
      <c r="M131" s="365" t="s">
        <v>1</v>
      </c>
      <c r="N131" s="366" t="s">
        <v>41</v>
      </c>
      <c r="P131" s="352">
        <f t="shared" si="1"/>
        <v>0</v>
      </c>
      <c r="Q131" s="352">
        <v>4.0000000000000003E-5</v>
      </c>
      <c r="R131" s="352">
        <f t="shared" si="2"/>
        <v>4.0000000000000003E-5</v>
      </c>
      <c r="S131" s="352">
        <v>0</v>
      </c>
      <c r="T131" s="353">
        <f t="shared" si="3"/>
        <v>0</v>
      </c>
      <c r="AR131" s="354" t="s">
        <v>850</v>
      </c>
      <c r="AT131" s="354" t="s">
        <v>332</v>
      </c>
      <c r="AU131" s="354" t="s">
        <v>88</v>
      </c>
      <c r="AY131" s="252" t="s">
        <v>173</v>
      </c>
      <c r="BE131" s="355">
        <f t="shared" si="4"/>
        <v>0</v>
      </c>
      <c r="BF131" s="355">
        <f t="shared" si="5"/>
        <v>0</v>
      </c>
      <c r="BG131" s="355">
        <f t="shared" si="6"/>
        <v>0</v>
      </c>
      <c r="BH131" s="355">
        <f t="shared" si="7"/>
        <v>0</v>
      </c>
      <c r="BI131" s="355">
        <f t="shared" si="8"/>
        <v>0</v>
      </c>
      <c r="BJ131" s="252" t="s">
        <v>88</v>
      </c>
      <c r="BK131" s="355">
        <f t="shared" si="9"/>
        <v>0</v>
      </c>
      <c r="BL131" s="252" t="s">
        <v>506</v>
      </c>
      <c r="BM131" s="354" t="s">
        <v>1929</v>
      </c>
    </row>
    <row r="132" spans="2:65" s="261" customFormat="1" ht="16.5" customHeight="1" x14ac:dyDescent="0.2">
      <c r="B132" s="262"/>
      <c r="C132" s="356" t="s">
        <v>210</v>
      </c>
      <c r="D132" s="356" t="s">
        <v>332</v>
      </c>
      <c r="E132" s="357" t="s">
        <v>1407</v>
      </c>
      <c r="F132" s="358" t="s">
        <v>1408</v>
      </c>
      <c r="G132" s="359" t="s">
        <v>379</v>
      </c>
      <c r="H132" s="360">
        <v>1</v>
      </c>
      <c r="I132" s="361"/>
      <c r="J132" s="362">
        <f t="shared" si="0"/>
        <v>0</v>
      </c>
      <c r="K132" s="363"/>
      <c r="L132" s="364"/>
      <c r="M132" s="365" t="s">
        <v>1</v>
      </c>
      <c r="N132" s="366" t="s">
        <v>41</v>
      </c>
      <c r="P132" s="352">
        <f t="shared" si="1"/>
        <v>0</v>
      </c>
      <c r="Q132" s="352">
        <v>4.0000000000000003E-5</v>
      </c>
      <c r="R132" s="352">
        <f t="shared" si="2"/>
        <v>4.0000000000000003E-5</v>
      </c>
      <c r="S132" s="352">
        <v>0</v>
      </c>
      <c r="T132" s="353">
        <f t="shared" si="3"/>
        <v>0</v>
      </c>
      <c r="AR132" s="354" t="s">
        <v>850</v>
      </c>
      <c r="AT132" s="354" t="s">
        <v>332</v>
      </c>
      <c r="AU132" s="354" t="s">
        <v>88</v>
      </c>
      <c r="AY132" s="252" t="s">
        <v>173</v>
      </c>
      <c r="BE132" s="355">
        <f t="shared" si="4"/>
        <v>0</v>
      </c>
      <c r="BF132" s="355">
        <f t="shared" si="5"/>
        <v>0</v>
      </c>
      <c r="BG132" s="355">
        <f t="shared" si="6"/>
        <v>0</v>
      </c>
      <c r="BH132" s="355">
        <f t="shared" si="7"/>
        <v>0</v>
      </c>
      <c r="BI132" s="355">
        <f t="shared" si="8"/>
        <v>0</v>
      </c>
      <c r="BJ132" s="252" t="s">
        <v>88</v>
      </c>
      <c r="BK132" s="355">
        <f t="shared" si="9"/>
        <v>0</v>
      </c>
      <c r="BL132" s="252" t="s">
        <v>506</v>
      </c>
      <c r="BM132" s="354" t="s">
        <v>1930</v>
      </c>
    </row>
    <row r="133" spans="2:65" s="261" customFormat="1" ht="16.5" customHeight="1" x14ac:dyDescent="0.2">
      <c r="B133" s="262"/>
      <c r="C133" s="342" t="s">
        <v>215</v>
      </c>
      <c r="D133" s="342" t="s">
        <v>175</v>
      </c>
      <c r="E133" s="343" t="s">
        <v>1410</v>
      </c>
      <c r="F133" s="344" t="s">
        <v>1411</v>
      </c>
      <c r="G133" s="345" t="s">
        <v>1412</v>
      </c>
      <c r="H133" s="346">
        <v>106</v>
      </c>
      <c r="I133" s="347"/>
      <c r="J133" s="348">
        <f t="shared" si="0"/>
        <v>0</v>
      </c>
      <c r="K133" s="349"/>
      <c r="L133" s="262"/>
      <c r="M133" s="350" t="s">
        <v>1</v>
      </c>
      <c r="N133" s="351" t="s">
        <v>41</v>
      </c>
      <c r="P133" s="352">
        <f t="shared" si="1"/>
        <v>0</v>
      </c>
      <c r="Q133" s="352">
        <v>0</v>
      </c>
      <c r="R133" s="352">
        <f t="shared" si="2"/>
        <v>0</v>
      </c>
      <c r="S133" s="352">
        <v>0</v>
      </c>
      <c r="T133" s="353">
        <f t="shared" si="3"/>
        <v>0</v>
      </c>
      <c r="AR133" s="354" t="s">
        <v>506</v>
      </c>
      <c r="AT133" s="354" t="s">
        <v>175</v>
      </c>
      <c r="AU133" s="354" t="s">
        <v>88</v>
      </c>
      <c r="AY133" s="252" t="s">
        <v>173</v>
      </c>
      <c r="BE133" s="355">
        <f t="shared" si="4"/>
        <v>0</v>
      </c>
      <c r="BF133" s="355">
        <f t="shared" si="5"/>
        <v>0</v>
      </c>
      <c r="BG133" s="355">
        <f t="shared" si="6"/>
        <v>0</v>
      </c>
      <c r="BH133" s="355">
        <f t="shared" si="7"/>
        <v>0</v>
      </c>
      <c r="BI133" s="355">
        <f t="shared" si="8"/>
        <v>0</v>
      </c>
      <c r="BJ133" s="252" t="s">
        <v>88</v>
      </c>
      <c r="BK133" s="355">
        <f t="shared" si="9"/>
        <v>0</v>
      </c>
      <c r="BL133" s="252" t="s">
        <v>506</v>
      </c>
      <c r="BM133" s="354" t="s">
        <v>1931</v>
      </c>
    </row>
    <row r="134" spans="2:65" s="261" customFormat="1" ht="16.5" customHeight="1" x14ac:dyDescent="0.2">
      <c r="B134" s="262"/>
      <c r="C134" s="356" t="s">
        <v>220</v>
      </c>
      <c r="D134" s="356" t="s">
        <v>332</v>
      </c>
      <c r="E134" s="357" t="s">
        <v>1414</v>
      </c>
      <c r="F134" s="358" t="s">
        <v>1415</v>
      </c>
      <c r="G134" s="359" t="s">
        <v>1412</v>
      </c>
      <c r="H134" s="360">
        <v>106</v>
      </c>
      <c r="I134" s="361"/>
      <c r="J134" s="362">
        <f t="shared" si="0"/>
        <v>0</v>
      </c>
      <c r="K134" s="363"/>
      <c r="L134" s="364"/>
      <c r="M134" s="365" t="s">
        <v>1</v>
      </c>
      <c r="N134" s="366" t="s">
        <v>41</v>
      </c>
      <c r="P134" s="352">
        <f t="shared" si="1"/>
        <v>0</v>
      </c>
      <c r="Q134" s="352">
        <v>6.9999999999999994E-5</v>
      </c>
      <c r="R134" s="352">
        <f t="shared" si="2"/>
        <v>7.4199999999999995E-3</v>
      </c>
      <c r="S134" s="352">
        <v>0</v>
      </c>
      <c r="T134" s="353">
        <f t="shared" si="3"/>
        <v>0</v>
      </c>
      <c r="AR134" s="354" t="s">
        <v>850</v>
      </c>
      <c r="AT134" s="354" t="s">
        <v>332</v>
      </c>
      <c r="AU134" s="354" t="s">
        <v>88</v>
      </c>
      <c r="AY134" s="252" t="s">
        <v>173</v>
      </c>
      <c r="BE134" s="355">
        <f t="shared" si="4"/>
        <v>0</v>
      </c>
      <c r="BF134" s="355">
        <f t="shared" si="5"/>
        <v>0</v>
      </c>
      <c r="BG134" s="355">
        <f t="shared" si="6"/>
        <v>0</v>
      </c>
      <c r="BH134" s="355">
        <f t="shared" si="7"/>
        <v>0</v>
      </c>
      <c r="BI134" s="355">
        <f t="shared" si="8"/>
        <v>0</v>
      </c>
      <c r="BJ134" s="252" t="s">
        <v>88</v>
      </c>
      <c r="BK134" s="355">
        <f t="shared" si="9"/>
        <v>0</v>
      </c>
      <c r="BL134" s="252" t="s">
        <v>506</v>
      </c>
      <c r="BM134" s="354" t="s">
        <v>1932</v>
      </c>
    </row>
    <row r="135" spans="2:65" s="261" customFormat="1" ht="24.15" customHeight="1" x14ac:dyDescent="0.2">
      <c r="B135" s="262"/>
      <c r="C135" s="342" t="s">
        <v>224</v>
      </c>
      <c r="D135" s="342" t="s">
        <v>175</v>
      </c>
      <c r="E135" s="343" t="s">
        <v>1417</v>
      </c>
      <c r="F135" s="344" t="s">
        <v>1418</v>
      </c>
      <c r="G135" s="345" t="s">
        <v>721</v>
      </c>
      <c r="H135" s="346">
        <v>1</v>
      </c>
      <c r="I135" s="347"/>
      <c r="J135" s="348">
        <f t="shared" si="0"/>
        <v>0</v>
      </c>
      <c r="K135" s="349"/>
      <c r="L135" s="262"/>
      <c r="M135" s="350" t="s">
        <v>1</v>
      </c>
      <c r="N135" s="351" t="s">
        <v>41</v>
      </c>
      <c r="P135" s="352">
        <f t="shared" si="1"/>
        <v>0</v>
      </c>
      <c r="Q135" s="352">
        <v>0</v>
      </c>
      <c r="R135" s="352">
        <f t="shared" si="2"/>
        <v>0</v>
      </c>
      <c r="S135" s="352">
        <v>0</v>
      </c>
      <c r="T135" s="353">
        <f t="shared" si="3"/>
        <v>0</v>
      </c>
      <c r="AR135" s="354" t="s">
        <v>506</v>
      </c>
      <c r="AT135" s="354" t="s">
        <v>175</v>
      </c>
      <c r="AU135" s="354" t="s">
        <v>88</v>
      </c>
      <c r="AY135" s="252" t="s">
        <v>173</v>
      </c>
      <c r="BE135" s="355">
        <f t="shared" si="4"/>
        <v>0</v>
      </c>
      <c r="BF135" s="355">
        <f t="shared" si="5"/>
        <v>0</v>
      </c>
      <c r="BG135" s="355">
        <f t="shared" si="6"/>
        <v>0</v>
      </c>
      <c r="BH135" s="355">
        <f t="shared" si="7"/>
        <v>0</v>
      </c>
      <c r="BI135" s="355">
        <f t="shared" si="8"/>
        <v>0</v>
      </c>
      <c r="BJ135" s="252" t="s">
        <v>88</v>
      </c>
      <c r="BK135" s="355">
        <f t="shared" si="9"/>
        <v>0</v>
      </c>
      <c r="BL135" s="252" t="s">
        <v>506</v>
      </c>
      <c r="BM135" s="354" t="s">
        <v>1933</v>
      </c>
    </row>
    <row r="136" spans="2:65" s="261" customFormat="1" ht="16.5" customHeight="1" x14ac:dyDescent="0.2">
      <c r="B136" s="262"/>
      <c r="C136" s="356" t="s">
        <v>231</v>
      </c>
      <c r="D136" s="356" t="s">
        <v>332</v>
      </c>
      <c r="E136" s="357" t="s">
        <v>1420</v>
      </c>
      <c r="F136" s="358" t="s">
        <v>1421</v>
      </c>
      <c r="G136" s="359" t="s">
        <v>379</v>
      </c>
      <c r="H136" s="360">
        <v>1</v>
      </c>
      <c r="I136" s="361"/>
      <c r="J136" s="362">
        <f t="shared" si="0"/>
        <v>0</v>
      </c>
      <c r="K136" s="363"/>
      <c r="L136" s="364"/>
      <c r="M136" s="365" t="s">
        <v>1</v>
      </c>
      <c r="N136" s="366" t="s">
        <v>41</v>
      </c>
      <c r="P136" s="352">
        <f t="shared" si="1"/>
        <v>0</v>
      </c>
      <c r="Q136" s="352">
        <v>1E-4</v>
      </c>
      <c r="R136" s="352">
        <f t="shared" si="2"/>
        <v>1E-4</v>
      </c>
      <c r="S136" s="352">
        <v>0</v>
      </c>
      <c r="T136" s="353">
        <f t="shared" si="3"/>
        <v>0</v>
      </c>
      <c r="AR136" s="354" t="s">
        <v>850</v>
      </c>
      <c r="AT136" s="354" t="s">
        <v>332</v>
      </c>
      <c r="AU136" s="354" t="s">
        <v>88</v>
      </c>
      <c r="AY136" s="252" t="s">
        <v>173</v>
      </c>
      <c r="BE136" s="355">
        <f t="shared" si="4"/>
        <v>0</v>
      </c>
      <c r="BF136" s="355">
        <f t="shared" si="5"/>
        <v>0</v>
      </c>
      <c r="BG136" s="355">
        <f t="shared" si="6"/>
        <v>0</v>
      </c>
      <c r="BH136" s="355">
        <f t="shared" si="7"/>
        <v>0</v>
      </c>
      <c r="BI136" s="355">
        <f t="shared" si="8"/>
        <v>0</v>
      </c>
      <c r="BJ136" s="252" t="s">
        <v>88</v>
      </c>
      <c r="BK136" s="355">
        <f t="shared" si="9"/>
        <v>0</v>
      </c>
      <c r="BL136" s="252" t="s">
        <v>506</v>
      </c>
      <c r="BM136" s="354" t="s">
        <v>1934</v>
      </c>
    </row>
    <row r="137" spans="2:65" s="261" customFormat="1" ht="24.15" customHeight="1" x14ac:dyDescent="0.2">
      <c r="B137" s="262"/>
      <c r="C137" s="342" t="s">
        <v>237</v>
      </c>
      <c r="D137" s="342" t="s">
        <v>175</v>
      </c>
      <c r="E137" s="343" t="s">
        <v>1423</v>
      </c>
      <c r="F137" s="344" t="s">
        <v>1424</v>
      </c>
      <c r="G137" s="345" t="s">
        <v>370</v>
      </c>
      <c r="H137" s="346">
        <v>30</v>
      </c>
      <c r="I137" s="347"/>
      <c r="J137" s="348">
        <f t="shared" si="0"/>
        <v>0</v>
      </c>
      <c r="K137" s="349"/>
      <c r="L137" s="262"/>
      <c r="M137" s="350" t="s">
        <v>1</v>
      </c>
      <c r="N137" s="351" t="s">
        <v>41</v>
      </c>
      <c r="P137" s="352">
        <f t="shared" si="1"/>
        <v>0</v>
      </c>
      <c r="Q137" s="352">
        <v>0</v>
      </c>
      <c r="R137" s="352">
        <f t="shared" si="2"/>
        <v>0</v>
      </c>
      <c r="S137" s="352">
        <v>0</v>
      </c>
      <c r="T137" s="353">
        <f t="shared" si="3"/>
        <v>0</v>
      </c>
      <c r="AR137" s="354" t="s">
        <v>506</v>
      </c>
      <c r="AT137" s="354" t="s">
        <v>175</v>
      </c>
      <c r="AU137" s="354" t="s">
        <v>88</v>
      </c>
      <c r="AY137" s="252" t="s">
        <v>173</v>
      </c>
      <c r="BE137" s="355">
        <f t="shared" si="4"/>
        <v>0</v>
      </c>
      <c r="BF137" s="355">
        <f t="shared" si="5"/>
        <v>0</v>
      </c>
      <c r="BG137" s="355">
        <f t="shared" si="6"/>
        <v>0</v>
      </c>
      <c r="BH137" s="355">
        <f t="shared" si="7"/>
        <v>0</v>
      </c>
      <c r="BI137" s="355">
        <f t="shared" si="8"/>
        <v>0</v>
      </c>
      <c r="BJ137" s="252" t="s">
        <v>88</v>
      </c>
      <c r="BK137" s="355">
        <f t="shared" si="9"/>
        <v>0</v>
      </c>
      <c r="BL137" s="252" t="s">
        <v>506</v>
      </c>
      <c r="BM137" s="354" t="s">
        <v>1935</v>
      </c>
    </row>
    <row r="138" spans="2:65" s="261" customFormat="1" ht="16.5" customHeight="1" x14ac:dyDescent="0.2">
      <c r="B138" s="262"/>
      <c r="C138" s="356" t="s">
        <v>247</v>
      </c>
      <c r="D138" s="356" t="s">
        <v>332</v>
      </c>
      <c r="E138" s="357" t="s">
        <v>1426</v>
      </c>
      <c r="F138" s="358" t="s">
        <v>1427</v>
      </c>
      <c r="G138" s="359" t="s">
        <v>370</v>
      </c>
      <c r="H138" s="360">
        <v>30</v>
      </c>
      <c r="I138" s="361"/>
      <c r="J138" s="362">
        <f t="shared" si="0"/>
        <v>0</v>
      </c>
      <c r="K138" s="363"/>
      <c r="L138" s="364"/>
      <c r="M138" s="365" t="s">
        <v>1</v>
      </c>
      <c r="N138" s="366" t="s">
        <v>41</v>
      </c>
      <c r="P138" s="352">
        <f t="shared" si="1"/>
        <v>0</v>
      </c>
      <c r="Q138" s="352">
        <v>1.57E-3</v>
      </c>
      <c r="R138" s="352">
        <f t="shared" si="2"/>
        <v>4.7100000000000003E-2</v>
      </c>
      <c r="S138" s="352">
        <v>0</v>
      </c>
      <c r="T138" s="353">
        <f t="shared" si="3"/>
        <v>0</v>
      </c>
      <c r="AR138" s="354" t="s">
        <v>850</v>
      </c>
      <c r="AT138" s="354" t="s">
        <v>332</v>
      </c>
      <c r="AU138" s="354" t="s">
        <v>88</v>
      </c>
      <c r="AY138" s="252" t="s">
        <v>173</v>
      </c>
      <c r="BE138" s="355">
        <f t="shared" si="4"/>
        <v>0</v>
      </c>
      <c r="BF138" s="355">
        <f t="shared" si="5"/>
        <v>0</v>
      </c>
      <c r="BG138" s="355">
        <f t="shared" si="6"/>
        <v>0</v>
      </c>
      <c r="BH138" s="355">
        <f t="shared" si="7"/>
        <v>0</v>
      </c>
      <c r="BI138" s="355">
        <f t="shared" si="8"/>
        <v>0</v>
      </c>
      <c r="BJ138" s="252" t="s">
        <v>88</v>
      </c>
      <c r="BK138" s="355">
        <f t="shared" si="9"/>
        <v>0</v>
      </c>
      <c r="BL138" s="252" t="s">
        <v>506</v>
      </c>
      <c r="BM138" s="354" t="s">
        <v>1936</v>
      </c>
    </row>
    <row r="139" spans="2:65" s="261" customFormat="1" ht="24.15" customHeight="1" x14ac:dyDescent="0.2">
      <c r="B139" s="262"/>
      <c r="C139" s="342" t="s">
        <v>254</v>
      </c>
      <c r="D139" s="342" t="s">
        <v>175</v>
      </c>
      <c r="E139" s="343" t="s">
        <v>1429</v>
      </c>
      <c r="F139" s="344" t="s">
        <v>1430</v>
      </c>
      <c r="G139" s="345" t="s">
        <v>379</v>
      </c>
      <c r="H139" s="346">
        <v>1</v>
      </c>
      <c r="I139" s="347"/>
      <c r="J139" s="348">
        <f t="shared" si="0"/>
        <v>0</v>
      </c>
      <c r="K139" s="349"/>
      <c r="L139" s="262"/>
      <c r="M139" s="350" t="s">
        <v>1</v>
      </c>
      <c r="N139" s="351" t="s">
        <v>41</v>
      </c>
      <c r="P139" s="352">
        <f t="shared" si="1"/>
        <v>0</v>
      </c>
      <c r="Q139" s="352">
        <v>0</v>
      </c>
      <c r="R139" s="352">
        <f t="shared" si="2"/>
        <v>0</v>
      </c>
      <c r="S139" s="352">
        <v>0</v>
      </c>
      <c r="T139" s="353">
        <f t="shared" si="3"/>
        <v>0</v>
      </c>
      <c r="AR139" s="354" t="s">
        <v>506</v>
      </c>
      <c r="AT139" s="354" t="s">
        <v>175</v>
      </c>
      <c r="AU139" s="354" t="s">
        <v>88</v>
      </c>
      <c r="AY139" s="252" t="s">
        <v>173</v>
      </c>
      <c r="BE139" s="355">
        <f t="shared" si="4"/>
        <v>0</v>
      </c>
      <c r="BF139" s="355">
        <f t="shared" si="5"/>
        <v>0</v>
      </c>
      <c r="BG139" s="355">
        <f t="shared" si="6"/>
        <v>0</v>
      </c>
      <c r="BH139" s="355">
        <f t="shared" si="7"/>
        <v>0</v>
      </c>
      <c r="BI139" s="355">
        <f t="shared" si="8"/>
        <v>0</v>
      </c>
      <c r="BJ139" s="252" t="s">
        <v>88</v>
      </c>
      <c r="BK139" s="355">
        <f t="shared" si="9"/>
        <v>0</v>
      </c>
      <c r="BL139" s="252" t="s">
        <v>506</v>
      </c>
      <c r="BM139" s="354" t="s">
        <v>1937</v>
      </c>
    </row>
    <row r="140" spans="2:65" s="261" customFormat="1" ht="24.15" customHeight="1" x14ac:dyDescent="0.2">
      <c r="B140" s="262"/>
      <c r="C140" s="342" t="s">
        <v>261</v>
      </c>
      <c r="D140" s="342" t="s">
        <v>175</v>
      </c>
      <c r="E140" s="343" t="s">
        <v>1432</v>
      </c>
      <c r="F140" s="344" t="s">
        <v>1433</v>
      </c>
      <c r="G140" s="345" t="s">
        <v>379</v>
      </c>
      <c r="H140" s="346">
        <v>1</v>
      </c>
      <c r="I140" s="347"/>
      <c r="J140" s="348">
        <f t="shared" si="0"/>
        <v>0</v>
      </c>
      <c r="K140" s="349"/>
      <c r="L140" s="262"/>
      <c r="M140" s="350" t="s">
        <v>1</v>
      </c>
      <c r="N140" s="351" t="s">
        <v>41</v>
      </c>
      <c r="P140" s="352">
        <f t="shared" si="1"/>
        <v>0</v>
      </c>
      <c r="Q140" s="352">
        <v>0</v>
      </c>
      <c r="R140" s="352">
        <f t="shared" si="2"/>
        <v>0</v>
      </c>
      <c r="S140" s="352">
        <v>0</v>
      </c>
      <c r="T140" s="353">
        <f t="shared" si="3"/>
        <v>0</v>
      </c>
      <c r="AR140" s="354" t="s">
        <v>506</v>
      </c>
      <c r="AT140" s="354" t="s">
        <v>175</v>
      </c>
      <c r="AU140" s="354" t="s">
        <v>88</v>
      </c>
      <c r="AY140" s="252" t="s">
        <v>173</v>
      </c>
      <c r="BE140" s="355">
        <f t="shared" si="4"/>
        <v>0</v>
      </c>
      <c r="BF140" s="355">
        <f t="shared" si="5"/>
        <v>0</v>
      </c>
      <c r="BG140" s="355">
        <f t="shared" si="6"/>
        <v>0</v>
      </c>
      <c r="BH140" s="355">
        <f t="shared" si="7"/>
        <v>0</v>
      </c>
      <c r="BI140" s="355">
        <f t="shared" si="8"/>
        <v>0</v>
      </c>
      <c r="BJ140" s="252" t="s">
        <v>88</v>
      </c>
      <c r="BK140" s="355">
        <f t="shared" si="9"/>
        <v>0</v>
      </c>
      <c r="BL140" s="252" t="s">
        <v>506</v>
      </c>
      <c r="BM140" s="354" t="s">
        <v>1938</v>
      </c>
    </row>
    <row r="141" spans="2:65" s="261" customFormat="1" ht="24.15" customHeight="1" x14ac:dyDescent="0.2">
      <c r="B141" s="262"/>
      <c r="C141" s="342" t="s">
        <v>265</v>
      </c>
      <c r="D141" s="342" t="s">
        <v>175</v>
      </c>
      <c r="E141" s="343" t="s">
        <v>1435</v>
      </c>
      <c r="F141" s="344" t="s">
        <v>1436</v>
      </c>
      <c r="G141" s="345" t="s">
        <v>1437</v>
      </c>
      <c r="H141" s="346">
        <v>1200</v>
      </c>
      <c r="I141" s="347"/>
      <c r="J141" s="348">
        <f t="shared" si="0"/>
        <v>0</v>
      </c>
      <c r="K141" s="349"/>
      <c r="L141" s="262"/>
      <c r="M141" s="350" t="s">
        <v>1</v>
      </c>
      <c r="N141" s="351" t="s">
        <v>41</v>
      </c>
      <c r="P141" s="352">
        <f t="shared" si="1"/>
        <v>0</v>
      </c>
      <c r="Q141" s="352">
        <v>0</v>
      </c>
      <c r="R141" s="352">
        <f t="shared" si="2"/>
        <v>0</v>
      </c>
      <c r="S141" s="352">
        <v>0</v>
      </c>
      <c r="T141" s="353">
        <f t="shared" si="3"/>
        <v>0</v>
      </c>
      <c r="AR141" s="354" t="s">
        <v>506</v>
      </c>
      <c r="AT141" s="354" t="s">
        <v>175</v>
      </c>
      <c r="AU141" s="354" t="s">
        <v>88</v>
      </c>
      <c r="AY141" s="252" t="s">
        <v>173</v>
      </c>
      <c r="BE141" s="355">
        <f t="shared" si="4"/>
        <v>0</v>
      </c>
      <c r="BF141" s="355">
        <f t="shared" si="5"/>
        <v>0</v>
      </c>
      <c r="BG141" s="355">
        <f t="shared" si="6"/>
        <v>0</v>
      </c>
      <c r="BH141" s="355">
        <f t="shared" si="7"/>
        <v>0</v>
      </c>
      <c r="BI141" s="355">
        <f t="shared" si="8"/>
        <v>0</v>
      </c>
      <c r="BJ141" s="252" t="s">
        <v>88</v>
      </c>
      <c r="BK141" s="355">
        <f t="shared" si="9"/>
        <v>0</v>
      </c>
      <c r="BL141" s="252" t="s">
        <v>506</v>
      </c>
      <c r="BM141" s="354" t="s">
        <v>1939</v>
      </c>
    </row>
    <row r="142" spans="2:65" s="261" customFormat="1" ht="24.15" customHeight="1" x14ac:dyDescent="0.2">
      <c r="B142" s="262"/>
      <c r="C142" s="342" t="s">
        <v>272</v>
      </c>
      <c r="D142" s="342" t="s">
        <v>175</v>
      </c>
      <c r="E142" s="343" t="s">
        <v>1439</v>
      </c>
      <c r="F142" s="344" t="s">
        <v>1440</v>
      </c>
      <c r="G142" s="345" t="s">
        <v>1441</v>
      </c>
      <c r="H142" s="346">
        <v>3</v>
      </c>
      <c r="I142" s="347"/>
      <c r="J142" s="348">
        <f t="shared" si="0"/>
        <v>0</v>
      </c>
      <c r="K142" s="349"/>
      <c r="L142" s="262"/>
      <c r="M142" s="350" t="s">
        <v>1</v>
      </c>
      <c r="N142" s="351" t="s">
        <v>41</v>
      </c>
      <c r="P142" s="352">
        <f t="shared" si="1"/>
        <v>0</v>
      </c>
      <c r="Q142" s="352">
        <v>0</v>
      </c>
      <c r="R142" s="352">
        <f t="shared" si="2"/>
        <v>0</v>
      </c>
      <c r="S142" s="352">
        <v>0</v>
      </c>
      <c r="T142" s="353">
        <f t="shared" si="3"/>
        <v>0</v>
      </c>
      <c r="AR142" s="354" t="s">
        <v>506</v>
      </c>
      <c r="AT142" s="354" t="s">
        <v>175</v>
      </c>
      <c r="AU142" s="354" t="s">
        <v>88</v>
      </c>
      <c r="AY142" s="252" t="s">
        <v>173</v>
      </c>
      <c r="BE142" s="355">
        <f t="shared" si="4"/>
        <v>0</v>
      </c>
      <c r="BF142" s="355">
        <f t="shared" si="5"/>
        <v>0</v>
      </c>
      <c r="BG142" s="355">
        <f t="shared" si="6"/>
        <v>0</v>
      </c>
      <c r="BH142" s="355">
        <f t="shared" si="7"/>
        <v>0</v>
      </c>
      <c r="BI142" s="355">
        <f t="shared" si="8"/>
        <v>0</v>
      </c>
      <c r="BJ142" s="252" t="s">
        <v>88</v>
      </c>
      <c r="BK142" s="355">
        <f t="shared" si="9"/>
        <v>0</v>
      </c>
      <c r="BL142" s="252" t="s">
        <v>506</v>
      </c>
      <c r="BM142" s="354" t="s">
        <v>1940</v>
      </c>
    </row>
    <row r="143" spans="2:65" s="261" customFormat="1" ht="24.15" customHeight="1" x14ac:dyDescent="0.2">
      <c r="B143" s="262"/>
      <c r="C143" s="342" t="s">
        <v>278</v>
      </c>
      <c r="D143" s="342" t="s">
        <v>175</v>
      </c>
      <c r="E143" s="343" t="s">
        <v>1443</v>
      </c>
      <c r="F143" s="344" t="s">
        <v>1444</v>
      </c>
      <c r="G143" s="345" t="s">
        <v>379</v>
      </c>
      <c r="H143" s="346">
        <v>1</v>
      </c>
      <c r="I143" s="347"/>
      <c r="J143" s="348">
        <f t="shared" si="0"/>
        <v>0</v>
      </c>
      <c r="K143" s="349"/>
      <c r="L143" s="262"/>
      <c r="M143" s="350" t="s">
        <v>1</v>
      </c>
      <c r="N143" s="351" t="s">
        <v>41</v>
      </c>
      <c r="P143" s="352">
        <f t="shared" si="1"/>
        <v>0</v>
      </c>
      <c r="Q143" s="352">
        <v>0</v>
      </c>
      <c r="R143" s="352">
        <f t="shared" si="2"/>
        <v>0</v>
      </c>
      <c r="S143" s="352">
        <v>0</v>
      </c>
      <c r="T143" s="353">
        <f t="shared" si="3"/>
        <v>0</v>
      </c>
      <c r="AR143" s="354" t="s">
        <v>506</v>
      </c>
      <c r="AT143" s="354" t="s">
        <v>175</v>
      </c>
      <c r="AU143" s="354" t="s">
        <v>88</v>
      </c>
      <c r="AY143" s="252" t="s">
        <v>173</v>
      </c>
      <c r="BE143" s="355">
        <f t="shared" si="4"/>
        <v>0</v>
      </c>
      <c r="BF143" s="355">
        <f t="shared" si="5"/>
        <v>0</v>
      </c>
      <c r="BG143" s="355">
        <f t="shared" si="6"/>
        <v>0</v>
      </c>
      <c r="BH143" s="355">
        <f t="shared" si="7"/>
        <v>0</v>
      </c>
      <c r="BI143" s="355">
        <f t="shared" si="8"/>
        <v>0</v>
      </c>
      <c r="BJ143" s="252" t="s">
        <v>88</v>
      </c>
      <c r="BK143" s="355">
        <f t="shared" si="9"/>
        <v>0</v>
      </c>
      <c r="BL143" s="252" t="s">
        <v>506</v>
      </c>
      <c r="BM143" s="354" t="s">
        <v>1941</v>
      </c>
    </row>
    <row r="144" spans="2:65" s="261" customFormat="1" ht="24.15" customHeight="1" x14ac:dyDescent="0.2">
      <c r="B144" s="262"/>
      <c r="C144" s="342" t="s">
        <v>283</v>
      </c>
      <c r="D144" s="342" t="s">
        <v>175</v>
      </c>
      <c r="E144" s="343" t="s">
        <v>1446</v>
      </c>
      <c r="F144" s="344" t="s">
        <v>1447</v>
      </c>
      <c r="G144" s="345" t="s">
        <v>379</v>
      </c>
      <c r="H144" s="346">
        <v>1</v>
      </c>
      <c r="I144" s="347"/>
      <c r="J144" s="348">
        <f t="shared" si="0"/>
        <v>0</v>
      </c>
      <c r="K144" s="349"/>
      <c r="L144" s="262"/>
      <c r="M144" s="350" t="s">
        <v>1</v>
      </c>
      <c r="N144" s="351" t="s">
        <v>41</v>
      </c>
      <c r="P144" s="352">
        <f t="shared" si="1"/>
        <v>0</v>
      </c>
      <c r="Q144" s="352">
        <v>0</v>
      </c>
      <c r="R144" s="352">
        <f t="shared" si="2"/>
        <v>0</v>
      </c>
      <c r="S144" s="352">
        <v>0</v>
      </c>
      <c r="T144" s="353">
        <f t="shared" si="3"/>
        <v>0</v>
      </c>
      <c r="AR144" s="354" t="s">
        <v>506</v>
      </c>
      <c r="AT144" s="354" t="s">
        <v>175</v>
      </c>
      <c r="AU144" s="354" t="s">
        <v>88</v>
      </c>
      <c r="AY144" s="252" t="s">
        <v>173</v>
      </c>
      <c r="BE144" s="355">
        <f t="shared" si="4"/>
        <v>0</v>
      </c>
      <c r="BF144" s="355">
        <f t="shared" si="5"/>
        <v>0</v>
      </c>
      <c r="BG144" s="355">
        <f t="shared" si="6"/>
        <v>0</v>
      </c>
      <c r="BH144" s="355">
        <f t="shared" si="7"/>
        <v>0</v>
      </c>
      <c r="BI144" s="355">
        <f t="shared" si="8"/>
        <v>0</v>
      </c>
      <c r="BJ144" s="252" t="s">
        <v>88</v>
      </c>
      <c r="BK144" s="355">
        <f t="shared" si="9"/>
        <v>0</v>
      </c>
      <c r="BL144" s="252" t="s">
        <v>506</v>
      </c>
      <c r="BM144" s="354" t="s">
        <v>1942</v>
      </c>
    </row>
    <row r="145" spans="2:65" s="261" customFormat="1" ht="24.15" customHeight="1" x14ac:dyDescent="0.2">
      <c r="B145" s="262"/>
      <c r="C145" s="342" t="s">
        <v>7</v>
      </c>
      <c r="D145" s="342" t="s">
        <v>175</v>
      </c>
      <c r="E145" s="343" t="s">
        <v>1449</v>
      </c>
      <c r="F145" s="344" t="s">
        <v>1450</v>
      </c>
      <c r="G145" s="345" t="s">
        <v>379</v>
      </c>
      <c r="H145" s="346">
        <v>16</v>
      </c>
      <c r="I145" s="347"/>
      <c r="J145" s="348">
        <f t="shared" si="0"/>
        <v>0</v>
      </c>
      <c r="K145" s="349"/>
      <c r="L145" s="262"/>
      <c r="M145" s="350" t="s">
        <v>1</v>
      </c>
      <c r="N145" s="351" t="s">
        <v>41</v>
      </c>
      <c r="P145" s="352">
        <f t="shared" si="1"/>
        <v>0</v>
      </c>
      <c r="Q145" s="352">
        <v>0</v>
      </c>
      <c r="R145" s="352">
        <f t="shared" si="2"/>
        <v>0</v>
      </c>
      <c r="S145" s="352">
        <v>0</v>
      </c>
      <c r="T145" s="353">
        <f t="shared" si="3"/>
        <v>0</v>
      </c>
      <c r="AR145" s="354" t="s">
        <v>506</v>
      </c>
      <c r="AT145" s="354" t="s">
        <v>175</v>
      </c>
      <c r="AU145" s="354" t="s">
        <v>88</v>
      </c>
      <c r="AY145" s="252" t="s">
        <v>173</v>
      </c>
      <c r="BE145" s="355">
        <f t="shared" si="4"/>
        <v>0</v>
      </c>
      <c r="BF145" s="355">
        <f t="shared" si="5"/>
        <v>0</v>
      </c>
      <c r="BG145" s="355">
        <f t="shared" si="6"/>
        <v>0</v>
      </c>
      <c r="BH145" s="355">
        <f t="shared" si="7"/>
        <v>0</v>
      </c>
      <c r="BI145" s="355">
        <f t="shared" si="8"/>
        <v>0</v>
      </c>
      <c r="BJ145" s="252" t="s">
        <v>88</v>
      </c>
      <c r="BK145" s="355">
        <f t="shared" si="9"/>
        <v>0</v>
      </c>
      <c r="BL145" s="252" t="s">
        <v>506</v>
      </c>
      <c r="BM145" s="354" t="s">
        <v>1943</v>
      </c>
    </row>
    <row r="146" spans="2:65" s="261" customFormat="1" ht="24.15" customHeight="1" x14ac:dyDescent="0.2">
      <c r="B146" s="262"/>
      <c r="C146" s="342" t="s">
        <v>292</v>
      </c>
      <c r="D146" s="342" t="s">
        <v>175</v>
      </c>
      <c r="E146" s="343" t="s">
        <v>1452</v>
      </c>
      <c r="F146" s="344" t="s">
        <v>1453</v>
      </c>
      <c r="G146" s="345" t="s">
        <v>379</v>
      </c>
      <c r="H146" s="346">
        <v>16</v>
      </c>
      <c r="I146" s="347"/>
      <c r="J146" s="348">
        <f t="shared" si="0"/>
        <v>0</v>
      </c>
      <c r="K146" s="349"/>
      <c r="L146" s="262"/>
      <c r="M146" s="350" t="s">
        <v>1</v>
      </c>
      <c r="N146" s="351" t="s">
        <v>41</v>
      </c>
      <c r="P146" s="352">
        <f t="shared" si="1"/>
        <v>0</v>
      </c>
      <c r="Q146" s="352">
        <v>0</v>
      </c>
      <c r="R146" s="352">
        <f t="shared" si="2"/>
        <v>0</v>
      </c>
      <c r="S146" s="352">
        <v>0</v>
      </c>
      <c r="T146" s="353">
        <f t="shared" si="3"/>
        <v>0</v>
      </c>
      <c r="AR146" s="354" t="s">
        <v>506</v>
      </c>
      <c r="AT146" s="354" t="s">
        <v>175</v>
      </c>
      <c r="AU146" s="354" t="s">
        <v>88</v>
      </c>
      <c r="AY146" s="252" t="s">
        <v>173</v>
      </c>
      <c r="BE146" s="355">
        <f t="shared" si="4"/>
        <v>0</v>
      </c>
      <c r="BF146" s="355">
        <f t="shared" si="5"/>
        <v>0</v>
      </c>
      <c r="BG146" s="355">
        <f t="shared" si="6"/>
        <v>0</v>
      </c>
      <c r="BH146" s="355">
        <f t="shared" si="7"/>
        <v>0</v>
      </c>
      <c r="BI146" s="355">
        <f t="shared" si="8"/>
        <v>0</v>
      </c>
      <c r="BJ146" s="252" t="s">
        <v>88</v>
      </c>
      <c r="BK146" s="355">
        <f t="shared" si="9"/>
        <v>0</v>
      </c>
      <c r="BL146" s="252" t="s">
        <v>506</v>
      </c>
      <c r="BM146" s="354" t="s">
        <v>1944</v>
      </c>
    </row>
    <row r="147" spans="2:65" s="261" customFormat="1" ht="24.15" customHeight="1" x14ac:dyDescent="0.2">
      <c r="B147" s="262"/>
      <c r="C147" s="342" t="s">
        <v>297</v>
      </c>
      <c r="D147" s="342" t="s">
        <v>175</v>
      </c>
      <c r="E147" s="343" t="s">
        <v>1455</v>
      </c>
      <c r="F147" s="344" t="s">
        <v>1456</v>
      </c>
      <c r="G147" s="345" t="s">
        <v>1437</v>
      </c>
      <c r="H147" s="346">
        <v>1200</v>
      </c>
      <c r="I147" s="347"/>
      <c r="J147" s="348">
        <f t="shared" si="0"/>
        <v>0</v>
      </c>
      <c r="K147" s="349"/>
      <c r="L147" s="262"/>
      <c r="M147" s="350" t="s">
        <v>1</v>
      </c>
      <c r="N147" s="351" t="s">
        <v>41</v>
      </c>
      <c r="P147" s="352">
        <f t="shared" si="1"/>
        <v>0</v>
      </c>
      <c r="Q147" s="352">
        <v>0</v>
      </c>
      <c r="R147" s="352">
        <f t="shared" si="2"/>
        <v>0</v>
      </c>
      <c r="S147" s="352">
        <v>0</v>
      </c>
      <c r="T147" s="353">
        <f t="shared" si="3"/>
        <v>0</v>
      </c>
      <c r="AR147" s="354" t="s">
        <v>506</v>
      </c>
      <c r="AT147" s="354" t="s">
        <v>175</v>
      </c>
      <c r="AU147" s="354" t="s">
        <v>88</v>
      </c>
      <c r="AY147" s="252" t="s">
        <v>173</v>
      </c>
      <c r="BE147" s="355">
        <f t="shared" si="4"/>
        <v>0</v>
      </c>
      <c r="BF147" s="355">
        <f t="shared" si="5"/>
        <v>0</v>
      </c>
      <c r="BG147" s="355">
        <f t="shared" si="6"/>
        <v>0</v>
      </c>
      <c r="BH147" s="355">
        <f t="shared" si="7"/>
        <v>0</v>
      </c>
      <c r="BI147" s="355">
        <f t="shared" si="8"/>
        <v>0</v>
      </c>
      <c r="BJ147" s="252" t="s">
        <v>88</v>
      </c>
      <c r="BK147" s="355">
        <f t="shared" si="9"/>
        <v>0</v>
      </c>
      <c r="BL147" s="252" t="s">
        <v>506</v>
      </c>
      <c r="BM147" s="354" t="s">
        <v>1945</v>
      </c>
    </row>
    <row r="148" spans="2:65" s="261" customFormat="1" ht="24.15" customHeight="1" x14ac:dyDescent="0.2">
      <c r="B148" s="262"/>
      <c r="C148" s="342" t="s">
        <v>303</v>
      </c>
      <c r="D148" s="342" t="s">
        <v>175</v>
      </c>
      <c r="E148" s="343" t="s">
        <v>1458</v>
      </c>
      <c r="F148" s="344" t="s">
        <v>1459</v>
      </c>
      <c r="G148" s="345" t="s">
        <v>379</v>
      </c>
      <c r="H148" s="346">
        <v>110</v>
      </c>
      <c r="I148" s="347"/>
      <c r="J148" s="348">
        <f t="shared" si="0"/>
        <v>0</v>
      </c>
      <c r="K148" s="349"/>
      <c r="L148" s="262"/>
      <c r="M148" s="350" t="s">
        <v>1</v>
      </c>
      <c r="N148" s="351" t="s">
        <v>41</v>
      </c>
      <c r="P148" s="352">
        <f t="shared" si="1"/>
        <v>0</v>
      </c>
      <c r="Q148" s="352">
        <v>0</v>
      </c>
      <c r="R148" s="352">
        <f t="shared" si="2"/>
        <v>0</v>
      </c>
      <c r="S148" s="352">
        <v>0</v>
      </c>
      <c r="T148" s="353">
        <f t="shared" si="3"/>
        <v>0</v>
      </c>
      <c r="AR148" s="354" t="s">
        <v>506</v>
      </c>
      <c r="AT148" s="354" t="s">
        <v>175</v>
      </c>
      <c r="AU148" s="354" t="s">
        <v>88</v>
      </c>
      <c r="AY148" s="252" t="s">
        <v>173</v>
      </c>
      <c r="BE148" s="355">
        <f t="shared" si="4"/>
        <v>0</v>
      </c>
      <c r="BF148" s="355">
        <f t="shared" si="5"/>
        <v>0</v>
      </c>
      <c r="BG148" s="355">
        <f t="shared" si="6"/>
        <v>0</v>
      </c>
      <c r="BH148" s="355">
        <f t="shared" si="7"/>
        <v>0</v>
      </c>
      <c r="BI148" s="355">
        <f t="shared" si="8"/>
        <v>0</v>
      </c>
      <c r="BJ148" s="252" t="s">
        <v>88</v>
      </c>
      <c r="BK148" s="355">
        <f t="shared" si="9"/>
        <v>0</v>
      </c>
      <c r="BL148" s="252" t="s">
        <v>506</v>
      </c>
      <c r="BM148" s="354" t="s">
        <v>1946</v>
      </c>
    </row>
    <row r="149" spans="2:65" s="261" customFormat="1" ht="24.15" customHeight="1" x14ac:dyDescent="0.2">
      <c r="B149" s="262"/>
      <c r="C149" s="342" t="s">
        <v>308</v>
      </c>
      <c r="D149" s="342" t="s">
        <v>175</v>
      </c>
      <c r="E149" s="343" t="s">
        <v>1461</v>
      </c>
      <c r="F149" s="344" t="s">
        <v>1462</v>
      </c>
      <c r="G149" s="345" t="s">
        <v>1</v>
      </c>
      <c r="H149" s="346">
        <v>110</v>
      </c>
      <c r="I149" s="347"/>
      <c r="J149" s="348">
        <f t="shared" si="0"/>
        <v>0</v>
      </c>
      <c r="K149" s="349"/>
      <c r="L149" s="262"/>
      <c r="M149" s="350" t="s">
        <v>1</v>
      </c>
      <c r="N149" s="351" t="s">
        <v>41</v>
      </c>
      <c r="P149" s="352">
        <f t="shared" si="1"/>
        <v>0</v>
      </c>
      <c r="Q149" s="352">
        <v>0</v>
      </c>
      <c r="R149" s="352">
        <f t="shared" si="2"/>
        <v>0</v>
      </c>
      <c r="S149" s="352">
        <v>0</v>
      </c>
      <c r="T149" s="353">
        <f t="shared" si="3"/>
        <v>0</v>
      </c>
      <c r="AR149" s="354" t="s">
        <v>506</v>
      </c>
      <c r="AT149" s="354" t="s">
        <v>175</v>
      </c>
      <c r="AU149" s="354" t="s">
        <v>88</v>
      </c>
      <c r="AY149" s="252" t="s">
        <v>173</v>
      </c>
      <c r="BE149" s="355">
        <f t="shared" si="4"/>
        <v>0</v>
      </c>
      <c r="BF149" s="355">
        <f t="shared" si="5"/>
        <v>0</v>
      </c>
      <c r="BG149" s="355">
        <f t="shared" si="6"/>
        <v>0</v>
      </c>
      <c r="BH149" s="355">
        <f t="shared" si="7"/>
        <v>0</v>
      </c>
      <c r="BI149" s="355">
        <f t="shared" si="8"/>
        <v>0</v>
      </c>
      <c r="BJ149" s="252" t="s">
        <v>88</v>
      </c>
      <c r="BK149" s="355">
        <f t="shared" si="9"/>
        <v>0</v>
      </c>
      <c r="BL149" s="252" t="s">
        <v>506</v>
      </c>
      <c r="BM149" s="354" t="s">
        <v>1947</v>
      </c>
    </row>
    <row r="150" spans="2:65" s="261" customFormat="1" ht="16.5" customHeight="1" x14ac:dyDescent="0.2">
      <c r="B150" s="262"/>
      <c r="C150" s="342" t="s">
        <v>312</v>
      </c>
      <c r="D150" s="342" t="s">
        <v>175</v>
      </c>
      <c r="E150" s="343" t="s">
        <v>1348</v>
      </c>
      <c r="F150" s="344" t="s">
        <v>1349</v>
      </c>
      <c r="G150" s="345" t="s">
        <v>363</v>
      </c>
      <c r="H150" s="367"/>
      <c r="I150" s="347"/>
      <c r="J150" s="348">
        <f t="shared" si="0"/>
        <v>0</v>
      </c>
      <c r="K150" s="349"/>
      <c r="L150" s="262"/>
      <c r="M150" s="350" t="s">
        <v>1</v>
      </c>
      <c r="N150" s="351" t="s">
        <v>41</v>
      </c>
      <c r="P150" s="352">
        <f t="shared" si="1"/>
        <v>0</v>
      </c>
      <c r="Q150" s="352">
        <v>0</v>
      </c>
      <c r="R150" s="352">
        <f t="shared" si="2"/>
        <v>0</v>
      </c>
      <c r="S150" s="352">
        <v>0</v>
      </c>
      <c r="T150" s="353">
        <f t="shared" si="3"/>
        <v>0</v>
      </c>
      <c r="AR150" s="354" t="s">
        <v>506</v>
      </c>
      <c r="AT150" s="354" t="s">
        <v>175</v>
      </c>
      <c r="AU150" s="354" t="s">
        <v>88</v>
      </c>
      <c r="AY150" s="252" t="s">
        <v>173</v>
      </c>
      <c r="BE150" s="355">
        <f t="shared" si="4"/>
        <v>0</v>
      </c>
      <c r="BF150" s="355">
        <f t="shared" si="5"/>
        <v>0</v>
      </c>
      <c r="BG150" s="355">
        <f t="shared" si="6"/>
        <v>0</v>
      </c>
      <c r="BH150" s="355">
        <f t="shared" si="7"/>
        <v>0</v>
      </c>
      <c r="BI150" s="355">
        <f t="shared" si="8"/>
        <v>0</v>
      </c>
      <c r="BJ150" s="252" t="s">
        <v>88</v>
      </c>
      <c r="BK150" s="355">
        <f t="shared" si="9"/>
        <v>0</v>
      </c>
      <c r="BL150" s="252" t="s">
        <v>506</v>
      </c>
      <c r="BM150" s="354" t="s">
        <v>1948</v>
      </c>
    </row>
    <row r="151" spans="2:65" s="261" customFormat="1" ht="16.5" customHeight="1" x14ac:dyDescent="0.2">
      <c r="B151" s="262"/>
      <c r="C151" s="342" t="s">
        <v>319</v>
      </c>
      <c r="D151" s="342" t="s">
        <v>175</v>
      </c>
      <c r="E151" s="343" t="s">
        <v>1352</v>
      </c>
      <c r="F151" s="344" t="s">
        <v>1353</v>
      </c>
      <c r="G151" s="345" t="s">
        <v>363</v>
      </c>
      <c r="H151" s="367"/>
      <c r="I151" s="347"/>
      <c r="J151" s="348">
        <f t="shared" si="0"/>
        <v>0</v>
      </c>
      <c r="K151" s="349"/>
      <c r="L151" s="262"/>
      <c r="M151" s="350" t="s">
        <v>1</v>
      </c>
      <c r="N151" s="351" t="s">
        <v>41</v>
      </c>
      <c r="P151" s="352">
        <f t="shared" si="1"/>
        <v>0</v>
      </c>
      <c r="Q151" s="352">
        <v>0</v>
      </c>
      <c r="R151" s="352">
        <f t="shared" si="2"/>
        <v>0</v>
      </c>
      <c r="S151" s="352">
        <v>0</v>
      </c>
      <c r="T151" s="353">
        <f t="shared" si="3"/>
        <v>0</v>
      </c>
      <c r="AR151" s="354" t="s">
        <v>506</v>
      </c>
      <c r="AT151" s="354" t="s">
        <v>175</v>
      </c>
      <c r="AU151" s="354" t="s">
        <v>88</v>
      </c>
      <c r="AY151" s="252" t="s">
        <v>173</v>
      </c>
      <c r="BE151" s="355">
        <f t="shared" si="4"/>
        <v>0</v>
      </c>
      <c r="BF151" s="355">
        <f t="shared" si="5"/>
        <v>0</v>
      </c>
      <c r="BG151" s="355">
        <f t="shared" si="6"/>
        <v>0</v>
      </c>
      <c r="BH151" s="355">
        <f t="shared" si="7"/>
        <v>0</v>
      </c>
      <c r="BI151" s="355">
        <f t="shared" si="8"/>
        <v>0</v>
      </c>
      <c r="BJ151" s="252" t="s">
        <v>88</v>
      </c>
      <c r="BK151" s="355">
        <f t="shared" si="9"/>
        <v>0</v>
      </c>
      <c r="BL151" s="252" t="s">
        <v>506</v>
      </c>
      <c r="BM151" s="354" t="s">
        <v>1949</v>
      </c>
    </row>
    <row r="152" spans="2:65" s="261" customFormat="1" ht="16.5" customHeight="1" x14ac:dyDescent="0.2">
      <c r="B152" s="262"/>
      <c r="C152" s="342" t="s">
        <v>327</v>
      </c>
      <c r="D152" s="342" t="s">
        <v>175</v>
      </c>
      <c r="E152" s="343" t="s">
        <v>1356</v>
      </c>
      <c r="F152" s="344" t="s">
        <v>1357</v>
      </c>
      <c r="G152" s="345" t="s">
        <v>363</v>
      </c>
      <c r="H152" s="367"/>
      <c r="I152" s="347"/>
      <c r="J152" s="348">
        <f t="shared" si="0"/>
        <v>0</v>
      </c>
      <c r="K152" s="349"/>
      <c r="L152" s="262"/>
      <c r="M152" s="350" t="s">
        <v>1</v>
      </c>
      <c r="N152" s="351" t="s">
        <v>41</v>
      </c>
      <c r="P152" s="352">
        <f t="shared" si="1"/>
        <v>0</v>
      </c>
      <c r="Q152" s="352">
        <v>0</v>
      </c>
      <c r="R152" s="352">
        <f t="shared" si="2"/>
        <v>0</v>
      </c>
      <c r="S152" s="352">
        <v>0</v>
      </c>
      <c r="T152" s="353">
        <f t="shared" si="3"/>
        <v>0</v>
      </c>
      <c r="AR152" s="354" t="s">
        <v>506</v>
      </c>
      <c r="AT152" s="354" t="s">
        <v>175</v>
      </c>
      <c r="AU152" s="354" t="s">
        <v>88</v>
      </c>
      <c r="AY152" s="252" t="s">
        <v>173</v>
      </c>
      <c r="BE152" s="355">
        <f t="shared" si="4"/>
        <v>0</v>
      </c>
      <c r="BF152" s="355">
        <f t="shared" si="5"/>
        <v>0</v>
      </c>
      <c r="BG152" s="355">
        <f t="shared" si="6"/>
        <v>0</v>
      </c>
      <c r="BH152" s="355">
        <f t="shared" si="7"/>
        <v>0</v>
      </c>
      <c r="BI152" s="355">
        <f t="shared" si="8"/>
        <v>0</v>
      </c>
      <c r="BJ152" s="252" t="s">
        <v>88</v>
      </c>
      <c r="BK152" s="355">
        <f t="shared" si="9"/>
        <v>0</v>
      </c>
      <c r="BL152" s="252" t="s">
        <v>506</v>
      </c>
      <c r="BM152" s="354" t="s">
        <v>1950</v>
      </c>
    </row>
    <row r="153" spans="2:65" s="330" customFormat="1" ht="25.9" customHeight="1" x14ac:dyDescent="0.35">
      <c r="B153" s="331"/>
      <c r="D153" s="332" t="s">
        <v>74</v>
      </c>
      <c r="E153" s="333" t="s">
        <v>1373</v>
      </c>
      <c r="F153" s="333" t="s">
        <v>1374</v>
      </c>
      <c r="J153" s="334">
        <f>BK153</f>
        <v>0</v>
      </c>
      <c r="L153" s="331"/>
      <c r="M153" s="335"/>
      <c r="P153" s="336">
        <f>P154</f>
        <v>0</v>
      </c>
      <c r="R153" s="336">
        <f>R154</f>
        <v>0</v>
      </c>
      <c r="T153" s="337">
        <f>T154</f>
        <v>0</v>
      </c>
      <c r="AR153" s="332" t="s">
        <v>179</v>
      </c>
      <c r="AT153" s="338" t="s">
        <v>74</v>
      </c>
      <c r="AU153" s="338" t="s">
        <v>75</v>
      </c>
      <c r="AY153" s="332" t="s">
        <v>173</v>
      </c>
      <c r="BK153" s="339">
        <f>BK154</f>
        <v>0</v>
      </c>
    </row>
    <row r="154" spans="2:65" s="261" customFormat="1" ht="37.75" customHeight="1" x14ac:dyDescent="0.2">
      <c r="B154" s="262"/>
      <c r="C154" s="342" t="s">
        <v>331</v>
      </c>
      <c r="D154" s="342" t="s">
        <v>175</v>
      </c>
      <c r="E154" s="343" t="s">
        <v>1385</v>
      </c>
      <c r="F154" s="344" t="s">
        <v>1386</v>
      </c>
      <c r="G154" s="345" t="s">
        <v>315</v>
      </c>
      <c r="H154" s="346">
        <v>25</v>
      </c>
      <c r="I154" s="347"/>
      <c r="J154" s="348">
        <f>ROUND(I154*H154,2)</f>
        <v>0</v>
      </c>
      <c r="K154" s="349"/>
      <c r="L154" s="262"/>
      <c r="M154" s="368" t="s">
        <v>1</v>
      </c>
      <c r="N154" s="369" t="s">
        <v>41</v>
      </c>
      <c r="O154" s="370"/>
      <c r="P154" s="371">
        <f>O154*H154</f>
        <v>0</v>
      </c>
      <c r="Q154" s="371">
        <v>0</v>
      </c>
      <c r="R154" s="371">
        <f>Q154*H154</f>
        <v>0</v>
      </c>
      <c r="S154" s="371">
        <v>0</v>
      </c>
      <c r="T154" s="372">
        <f>S154*H154</f>
        <v>0</v>
      </c>
      <c r="AR154" s="354" t="s">
        <v>1378</v>
      </c>
      <c r="AT154" s="354" t="s">
        <v>175</v>
      </c>
      <c r="AU154" s="354" t="s">
        <v>82</v>
      </c>
      <c r="AY154" s="252" t="s">
        <v>173</v>
      </c>
      <c r="BE154" s="355">
        <f>IF(N154="základná",J154,0)</f>
        <v>0</v>
      </c>
      <c r="BF154" s="355">
        <f>IF(N154="znížená",J154,0)</f>
        <v>0</v>
      </c>
      <c r="BG154" s="355">
        <f>IF(N154="zákl. prenesená",J154,0)</f>
        <v>0</v>
      </c>
      <c r="BH154" s="355">
        <f>IF(N154="zníž. prenesená",J154,0)</f>
        <v>0</v>
      </c>
      <c r="BI154" s="355">
        <f>IF(N154="nulová",J154,0)</f>
        <v>0</v>
      </c>
      <c r="BJ154" s="252" t="s">
        <v>88</v>
      </c>
      <c r="BK154" s="355">
        <f>ROUND(I154*H154,2)</f>
        <v>0</v>
      </c>
      <c r="BL154" s="252" t="s">
        <v>1378</v>
      </c>
      <c r="BM154" s="354" t="s">
        <v>1951</v>
      </c>
    </row>
    <row r="155" spans="2:65" s="261" customFormat="1" ht="7" customHeight="1" x14ac:dyDescent="0.2">
      <c r="B155" s="297"/>
      <c r="C155" s="298"/>
      <c r="D155" s="298"/>
      <c r="E155" s="298"/>
      <c r="F155" s="298"/>
      <c r="G155" s="298"/>
      <c r="H155" s="298"/>
      <c r="I155" s="298"/>
      <c r="J155" s="298"/>
      <c r="K155" s="298"/>
      <c r="L155" s="262"/>
    </row>
  </sheetData>
  <sheetProtection algorithmName="SHA-512" hashValue="dG0ucFk+KGkaxEQbM04KUhxYuJ22x8K/7GxNKqf3y2VkUiUC9oOGEW7i/CFcx6pgUqjAxleqqArhMg805uBzwA==" saltValue="qmKaZputCLfrRu8L6HJIOQ==" spinCount="100000" sheet="1" objects="1" scenarios="1"/>
  <autoFilter ref="C122:K154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76"/>
  <sheetViews>
    <sheetView showGridLines="0" workbookViewId="0">
      <selection activeCell="I51" sqref="I51"/>
    </sheetView>
  </sheetViews>
  <sheetFormatPr defaultRowHeight="14.5" x14ac:dyDescent="0.2"/>
  <cols>
    <col min="1" max="1" width="8.33203125" style="249" customWidth="1"/>
    <col min="2" max="2" width="1.21875" style="249" customWidth="1"/>
    <col min="3" max="3" width="4.109375" style="249" customWidth="1"/>
    <col min="4" max="4" width="4.33203125" style="249" customWidth="1"/>
    <col min="5" max="5" width="17.109375" style="249" customWidth="1"/>
    <col min="6" max="6" width="50.77734375" style="249" customWidth="1"/>
    <col min="7" max="7" width="7.44140625" style="249" customWidth="1"/>
    <col min="8" max="8" width="14" style="249" customWidth="1"/>
    <col min="9" max="9" width="15.77734375" style="249" customWidth="1"/>
    <col min="10" max="10" width="22.33203125" style="249" customWidth="1"/>
    <col min="11" max="11" width="22.33203125" style="249" hidden="1" customWidth="1"/>
    <col min="12" max="12" width="9.33203125" style="249" customWidth="1"/>
    <col min="13" max="13" width="10.77734375" style="249" hidden="1" customWidth="1"/>
    <col min="14" max="14" width="9.33203125" style="249" hidden="1"/>
    <col min="15" max="20" width="14.109375" style="249" hidden="1" customWidth="1"/>
    <col min="21" max="21" width="16.33203125" style="249" hidden="1" customWidth="1"/>
    <col min="22" max="22" width="12.33203125" style="249" customWidth="1"/>
    <col min="23" max="23" width="16.33203125" style="249" customWidth="1"/>
    <col min="24" max="24" width="12.33203125" style="249" customWidth="1"/>
    <col min="25" max="25" width="15" style="249" customWidth="1"/>
    <col min="26" max="26" width="11" style="249" customWidth="1"/>
    <col min="27" max="27" width="15" style="249" customWidth="1"/>
    <col min="28" max="28" width="16.33203125" style="249" customWidth="1"/>
    <col min="29" max="29" width="11" style="249" customWidth="1"/>
    <col min="30" max="30" width="15" style="249" customWidth="1"/>
    <col min="31" max="31" width="16.33203125" style="249" customWidth="1"/>
    <col min="32" max="43" width="8.88671875" style="249"/>
    <col min="44" max="65" width="9.33203125" style="249" hidden="1"/>
    <col min="66" max="16384" width="8.88671875" style="249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252" t="s">
        <v>114</v>
      </c>
    </row>
    <row r="3" spans="2:46" ht="7" customHeight="1" x14ac:dyDescent="0.2">
      <c r="B3" s="253"/>
      <c r="C3" s="254"/>
      <c r="D3" s="254"/>
      <c r="E3" s="254"/>
      <c r="F3" s="254"/>
      <c r="G3" s="254"/>
      <c r="H3" s="254"/>
      <c r="I3" s="254"/>
      <c r="J3" s="254"/>
      <c r="K3" s="254"/>
      <c r="L3" s="255"/>
      <c r="AT3" s="252" t="s">
        <v>75</v>
      </c>
    </row>
    <row r="4" spans="2:46" ht="25" customHeight="1" x14ac:dyDescent="0.2">
      <c r="B4" s="255"/>
      <c r="D4" s="256" t="s">
        <v>133</v>
      </c>
      <c r="L4" s="255"/>
      <c r="M4" s="257" t="s">
        <v>9</v>
      </c>
      <c r="AT4" s="252" t="s">
        <v>3</v>
      </c>
    </row>
    <row r="5" spans="2:46" ht="7" customHeight="1" x14ac:dyDescent="0.2">
      <c r="B5" s="255"/>
      <c r="L5" s="255"/>
    </row>
    <row r="6" spans="2:46" ht="12" customHeight="1" x14ac:dyDescent="0.2">
      <c r="B6" s="255"/>
      <c r="D6" s="258" t="s">
        <v>15</v>
      </c>
      <c r="L6" s="255"/>
    </row>
    <row r="7" spans="2:46" ht="16.5" customHeight="1" x14ac:dyDescent="0.2">
      <c r="B7" s="255"/>
      <c r="E7" s="259" t="str">
        <f>'Rekapitulácia stavby'!K6</f>
        <v>HALY NA CHOV BROJLEROVÝCH KURČIAT</v>
      </c>
      <c r="F7" s="260"/>
      <c r="G7" s="260"/>
      <c r="H7" s="260"/>
      <c r="L7" s="255"/>
    </row>
    <row r="8" spans="2:46" ht="12" customHeight="1" x14ac:dyDescent="0.2">
      <c r="B8" s="255"/>
      <c r="D8" s="258" t="s">
        <v>134</v>
      </c>
      <c r="L8" s="255"/>
    </row>
    <row r="9" spans="2:46" s="261" customFormat="1" ht="16.5" customHeight="1" x14ac:dyDescent="0.2">
      <c r="B9" s="262"/>
      <c r="E9" s="259" t="s">
        <v>1607</v>
      </c>
      <c r="F9" s="263"/>
      <c r="G9" s="263"/>
      <c r="H9" s="263"/>
      <c r="L9" s="262"/>
    </row>
    <row r="10" spans="2:46" s="261" customFormat="1" ht="12" customHeight="1" x14ac:dyDescent="0.2">
      <c r="B10" s="262"/>
      <c r="D10" s="258" t="s">
        <v>136</v>
      </c>
      <c r="L10" s="262"/>
    </row>
    <row r="11" spans="2:46" s="261" customFormat="1" ht="16.5" customHeight="1" x14ac:dyDescent="0.2">
      <c r="B11" s="262"/>
      <c r="E11" s="264" t="s">
        <v>1952</v>
      </c>
      <c r="F11" s="263"/>
      <c r="G11" s="263"/>
      <c r="H11" s="263"/>
      <c r="L11" s="262"/>
    </row>
    <row r="12" spans="2:46" s="261" customFormat="1" ht="10" x14ac:dyDescent="0.2">
      <c r="B12" s="262"/>
      <c r="L12" s="262"/>
    </row>
    <row r="13" spans="2:46" s="261" customFormat="1" ht="12" customHeight="1" x14ac:dyDescent="0.2">
      <c r="B13" s="262"/>
      <c r="D13" s="258" t="s">
        <v>17</v>
      </c>
      <c r="F13" s="265" t="s">
        <v>1</v>
      </c>
      <c r="I13" s="258" t="s">
        <v>18</v>
      </c>
      <c r="J13" s="265" t="s">
        <v>1</v>
      </c>
      <c r="L13" s="262"/>
    </row>
    <row r="14" spans="2:46" s="261" customFormat="1" ht="12" customHeight="1" x14ac:dyDescent="0.2">
      <c r="B14" s="262"/>
      <c r="D14" s="258" t="s">
        <v>19</v>
      </c>
      <c r="F14" s="265" t="s">
        <v>20</v>
      </c>
      <c r="I14" s="258" t="s">
        <v>21</v>
      </c>
      <c r="J14" s="266" t="str">
        <f>'Rekapitulácia stavby'!AN8</f>
        <v>28. 12. 2023</v>
      </c>
      <c r="L14" s="262"/>
    </row>
    <row r="15" spans="2:46" s="261" customFormat="1" ht="10.75" customHeight="1" x14ac:dyDescent="0.2">
      <c r="B15" s="262"/>
      <c r="L15" s="262"/>
    </row>
    <row r="16" spans="2:46" s="261" customFormat="1" ht="12" customHeight="1" x14ac:dyDescent="0.2">
      <c r="B16" s="262"/>
      <c r="D16" s="258" t="s">
        <v>23</v>
      </c>
      <c r="I16" s="258" t="s">
        <v>24</v>
      </c>
      <c r="J16" s="265" t="s">
        <v>1</v>
      </c>
      <c r="L16" s="262"/>
    </row>
    <row r="17" spans="2:12" s="261" customFormat="1" ht="18" customHeight="1" x14ac:dyDescent="0.2">
      <c r="B17" s="262"/>
      <c r="E17" s="265" t="s">
        <v>25</v>
      </c>
      <c r="I17" s="258" t="s">
        <v>26</v>
      </c>
      <c r="J17" s="265" t="s">
        <v>1</v>
      </c>
      <c r="L17" s="262"/>
    </row>
    <row r="18" spans="2:12" s="261" customFormat="1" ht="7" customHeight="1" x14ac:dyDescent="0.2">
      <c r="B18" s="262"/>
      <c r="L18" s="262"/>
    </row>
    <row r="19" spans="2:12" s="261" customFormat="1" ht="12" customHeight="1" x14ac:dyDescent="0.2">
      <c r="B19" s="262"/>
      <c r="D19" s="258" t="s">
        <v>27</v>
      </c>
      <c r="I19" s="258" t="s">
        <v>24</v>
      </c>
      <c r="J19" s="267" t="str">
        <f>'Rekapitulácia stavby'!AN13</f>
        <v>Vyplň údaj</v>
      </c>
      <c r="L19" s="262"/>
    </row>
    <row r="20" spans="2:12" s="261" customFormat="1" ht="18" customHeight="1" x14ac:dyDescent="0.2">
      <c r="B20" s="262"/>
      <c r="E20" s="268" t="str">
        <f>'Rekapitulácia stavby'!E14</f>
        <v>Vyplň údaj</v>
      </c>
      <c r="F20" s="269"/>
      <c r="G20" s="269"/>
      <c r="H20" s="269"/>
      <c r="I20" s="258" t="s">
        <v>26</v>
      </c>
      <c r="J20" s="267" t="str">
        <f>'Rekapitulácia stavby'!AN14</f>
        <v>Vyplň údaj</v>
      </c>
      <c r="L20" s="262"/>
    </row>
    <row r="21" spans="2:12" s="261" customFormat="1" ht="7" customHeight="1" x14ac:dyDescent="0.2">
      <c r="B21" s="262"/>
      <c r="L21" s="262"/>
    </row>
    <row r="22" spans="2:12" s="261" customFormat="1" ht="12" customHeight="1" x14ac:dyDescent="0.2">
      <c r="B22" s="262"/>
      <c r="D22" s="258" t="s">
        <v>29</v>
      </c>
      <c r="I22" s="258" t="s">
        <v>24</v>
      </c>
      <c r="J22" s="265" t="s">
        <v>1</v>
      </c>
      <c r="L22" s="262"/>
    </row>
    <row r="23" spans="2:12" s="261" customFormat="1" ht="18" customHeight="1" x14ac:dyDescent="0.2">
      <c r="B23" s="262"/>
      <c r="E23" s="265" t="s">
        <v>30</v>
      </c>
      <c r="I23" s="258" t="s">
        <v>26</v>
      </c>
      <c r="J23" s="265" t="s">
        <v>1</v>
      </c>
      <c r="L23" s="262"/>
    </row>
    <row r="24" spans="2:12" s="261" customFormat="1" ht="7" customHeight="1" x14ac:dyDescent="0.2">
      <c r="B24" s="262"/>
      <c r="L24" s="262"/>
    </row>
    <row r="25" spans="2:12" s="261" customFormat="1" ht="12" customHeight="1" x14ac:dyDescent="0.2">
      <c r="B25" s="262"/>
      <c r="D25" s="258" t="s">
        <v>32</v>
      </c>
      <c r="I25" s="258" t="s">
        <v>24</v>
      </c>
      <c r="J25" s="265" t="str">
        <f>IF('Rekapitulácia stavby'!AN19="","",'Rekapitulácia stavby'!AN19)</f>
        <v/>
      </c>
      <c r="L25" s="262"/>
    </row>
    <row r="26" spans="2:12" s="261" customFormat="1" ht="18" customHeight="1" x14ac:dyDescent="0.2">
      <c r="B26" s="262"/>
      <c r="E26" s="265" t="str">
        <f>IF('Rekapitulácia stavby'!E20="","",'Rekapitulácia stavby'!E20)</f>
        <v xml:space="preserve"> </v>
      </c>
      <c r="I26" s="258" t="s">
        <v>26</v>
      </c>
      <c r="J26" s="265" t="str">
        <f>IF('Rekapitulácia stavby'!AN20="","",'Rekapitulácia stavby'!AN20)</f>
        <v/>
      </c>
      <c r="L26" s="262"/>
    </row>
    <row r="27" spans="2:12" s="261" customFormat="1" ht="7" customHeight="1" x14ac:dyDescent="0.2">
      <c r="B27" s="262"/>
      <c r="L27" s="262"/>
    </row>
    <row r="28" spans="2:12" s="261" customFormat="1" ht="12" customHeight="1" x14ac:dyDescent="0.2">
      <c r="B28" s="262"/>
      <c r="D28" s="258" t="s">
        <v>34</v>
      </c>
      <c r="L28" s="262"/>
    </row>
    <row r="29" spans="2:12" s="270" customFormat="1" ht="16.5" customHeight="1" x14ac:dyDescent="0.2">
      <c r="B29" s="271"/>
      <c r="E29" s="272" t="s">
        <v>1</v>
      </c>
      <c r="F29" s="272"/>
      <c r="G29" s="272"/>
      <c r="H29" s="272"/>
      <c r="L29" s="271"/>
    </row>
    <row r="30" spans="2:12" s="261" customFormat="1" ht="7" customHeight="1" x14ac:dyDescent="0.2">
      <c r="B30" s="262"/>
      <c r="L30" s="262"/>
    </row>
    <row r="31" spans="2:12" s="261" customFormat="1" ht="7" customHeight="1" x14ac:dyDescent="0.2">
      <c r="B31" s="262"/>
      <c r="D31" s="273"/>
      <c r="E31" s="273"/>
      <c r="F31" s="273"/>
      <c r="G31" s="273"/>
      <c r="H31" s="273"/>
      <c r="I31" s="273"/>
      <c r="J31" s="273"/>
      <c r="K31" s="273"/>
      <c r="L31" s="262"/>
    </row>
    <row r="32" spans="2:12" s="261" customFormat="1" ht="25.4" customHeight="1" x14ac:dyDescent="0.2">
      <c r="B32" s="262"/>
      <c r="D32" s="274" t="s">
        <v>35</v>
      </c>
      <c r="J32" s="275">
        <f>ROUND(J128, 2)</f>
        <v>0</v>
      </c>
      <c r="L32" s="262"/>
    </row>
    <row r="33" spans="2:12" s="261" customFormat="1" ht="7" customHeight="1" x14ac:dyDescent="0.2">
      <c r="B33" s="262"/>
      <c r="D33" s="273"/>
      <c r="E33" s="273"/>
      <c r="F33" s="273"/>
      <c r="G33" s="273"/>
      <c r="H33" s="273"/>
      <c r="I33" s="273"/>
      <c r="J33" s="273"/>
      <c r="K33" s="273"/>
      <c r="L33" s="262"/>
    </row>
    <row r="34" spans="2:12" s="261" customFormat="1" ht="14.4" customHeight="1" x14ac:dyDescent="0.2">
      <c r="B34" s="262"/>
      <c r="F34" s="276" t="s">
        <v>37</v>
      </c>
      <c r="I34" s="276" t="s">
        <v>36</v>
      </c>
      <c r="J34" s="276" t="s">
        <v>38</v>
      </c>
      <c r="L34" s="262"/>
    </row>
    <row r="35" spans="2:12" s="261" customFormat="1" ht="14.4" customHeight="1" x14ac:dyDescent="0.2">
      <c r="B35" s="262"/>
      <c r="D35" s="277" t="s">
        <v>39</v>
      </c>
      <c r="E35" s="278" t="s">
        <v>40</v>
      </c>
      <c r="F35" s="279">
        <f>ROUND((SUM(BE128:BE175)),  2)</f>
        <v>0</v>
      </c>
      <c r="G35" s="280"/>
      <c r="H35" s="280"/>
      <c r="I35" s="281">
        <v>0.2</v>
      </c>
      <c r="J35" s="279">
        <f>ROUND(((SUM(BE128:BE175))*I35),  2)</f>
        <v>0</v>
      </c>
      <c r="L35" s="262"/>
    </row>
    <row r="36" spans="2:12" s="261" customFormat="1" ht="14.4" customHeight="1" x14ac:dyDescent="0.2">
      <c r="B36" s="262"/>
      <c r="E36" s="278" t="s">
        <v>41</v>
      </c>
      <c r="F36" s="279">
        <f>ROUND((SUM(BF128:BF175)),  2)</f>
        <v>0</v>
      </c>
      <c r="G36" s="280"/>
      <c r="H36" s="280"/>
      <c r="I36" s="281">
        <v>0.2</v>
      </c>
      <c r="J36" s="279">
        <f>ROUND(((SUM(BF128:BF175))*I36),  2)</f>
        <v>0</v>
      </c>
      <c r="L36" s="262"/>
    </row>
    <row r="37" spans="2:12" s="261" customFormat="1" ht="14.4" hidden="1" customHeight="1" x14ac:dyDescent="0.2">
      <c r="B37" s="262"/>
      <c r="E37" s="258" t="s">
        <v>42</v>
      </c>
      <c r="F37" s="282">
        <f>ROUND((SUM(BG128:BG175)),  2)</f>
        <v>0</v>
      </c>
      <c r="I37" s="283">
        <v>0.2</v>
      </c>
      <c r="J37" s="282">
        <f>0</f>
        <v>0</v>
      </c>
      <c r="L37" s="262"/>
    </row>
    <row r="38" spans="2:12" s="261" customFormat="1" ht="14.4" hidden="1" customHeight="1" x14ac:dyDescent="0.2">
      <c r="B38" s="262"/>
      <c r="E38" s="258" t="s">
        <v>43</v>
      </c>
      <c r="F38" s="282">
        <f>ROUND((SUM(BH128:BH175)),  2)</f>
        <v>0</v>
      </c>
      <c r="I38" s="283">
        <v>0.2</v>
      </c>
      <c r="J38" s="282">
        <f>0</f>
        <v>0</v>
      </c>
      <c r="L38" s="262"/>
    </row>
    <row r="39" spans="2:12" s="261" customFormat="1" ht="14.4" hidden="1" customHeight="1" x14ac:dyDescent="0.2">
      <c r="B39" s="262"/>
      <c r="E39" s="278" t="s">
        <v>44</v>
      </c>
      <c r="F39" s="279">
        <f>ROUND((SUM(BI128:BI175)),  2)</f>
        <v>0</v>
      </c>
      <c r="G39" s="280"/>
      <c r="H39" s="280"/>
      <c r="I39" s="281">
        <v>0</v>
      </c>
      <c r="J39" s="279">
        <f>0</f>
        <v>0</v>
      </c>
      <c r="L39" s="262"/>
    </row>
    <row r="40" spans="2:12" s="261" customFormat="1" ht="7" customHeight="1" x14ac:dyDescent="0.2">
      <c r="B40" s="262"/>
      <c r="L40" s="262"/>
    </row>
    <row r="41" spans="2:12" s="261" customFormat="1" ht="25.4" customHeight="1" x14ac:dyDescent="0.2">
      <c r="B41" s="262"/>
      <c r="C41" s="284"/>
      <c r="D41" s="285" t="s">
        <v>45</v>
      </c>
      <c r="E41" s="286"/>
      <c r="F41" s="286"/>
      <c r="G41" s="287" t="s">
        <v>46</v>
      </c>
      <c r="H41" s="288" t="s">
        <v>47</v>
      </c>
      <c r="I41" s="286"/>
      <c r="J41" s="289">
        <f>SUM(J32:J39)</f>
        <v>0</v>
      </c>
      <c r="K41" s="290"/>
      <c r="L41" s="262"/>
    </row>
    <row r="42" spans="2:12" s="261" customFormat="1" ht="14.4" customHeight="1" x14ac:dyDescent="0.2">
      <c r="B42" s="262"/>
      <c r="L42" s="262"/>
    </row>
    <row r="43" spans="2:12" ht="14.4" customHeight="1" x14ac:dyDescent="0.2">
      <c r="B43" s="255"/>
      <c r="L43" s="255"/>
    </row>
    <row r="44" spans="2:12" ht="14.4" customHeight="1" x14ac:dyDescent="0.2">
      <c r="B44" s="255"/>
      <c r="L44" s="255"/>
    </row>
    <row r="45" spans="2:12" ht="14.4" customHeight="1" x14ac:dyDescent="0.2">
      <c r="B45" s="255"/>
      <c r="L45" s="255"/>
    </row>
    <row r="46" spans="2:12" ht="14.4" customHeight="1" x14ac:dyDescent="0.2">
      <c r="B46" s="255"/>
      <c r="L46" s="255"/>
    </row>
    <row r="47" spans="2:12" ht="14.4" customHeight="1" x14ac:dyDescent="0.2">
      <c r="B47" s="255"/>
      <c r="L47" s="255"/>
    </row>
    <row r="48" spans="2:12" ht="14.4" customHeight="1" x14ac:dyDescent="0.2">
      <c r="B48" s="255"/>
      <c r="L48" s="255"/>
    </row>
    <row r="49" spans="2:12" ht="14.4" customHeight="1" x14ac:dyDescent="0.2">
      <c r="B49" s="255"/>
      <c r="L49" s="255"/>
    </row>
    <row r="50" spans="2:12" s="261" customFormat="1" ht="14.4" customHeight="1" x14ac:dyDescent="0.2">
      <c r="B50" s="262"/>
      <c r="D50" s="291" t="s">
        <v>48</v>
      </c>
      <c r="E50" s="292"/>
      <c r="F50" s="292"/>
      <c r="G50" s="291" t="s">
        <v>49</v>
      </c>
      <c r="H50" s="292"/>
      <c r="I50" s="292"/>
      <c r="J50" s="292"/>
      <c r="K50" s="292"/>
      <c r="L50" s="262"/>
    </row>
    <row r="51" spans="2:12" ht="10" x14ac:dyDescent="0.2">
      <c r="B51" s="255"/>
      <c r="L51" s="255"/>
    </row>
    <row r="52" spans="2:12" ht="10" x14ac:dyDescent="0.2">
      <c r="B52" s="255"/>
      <c r="L52" s="255"/>
    </row>
    <row r="53" spans="2:12" ht="10" x14ac:dyDescent="0.2">
      <c r="B53" s="255"/>
      <c r="L53" s="255"/>
    </row>
    <row r="54" spans="2:12" ht="10" x14ac:dyDescent="0.2">
      <c r="B54" s="255"/>
      <c r="L54" s="255"/>
    </row>
    <row r="55" spans="2:12" ht="10" x14ac:dyDescent="0.2">
      <c r="B55" s="255"/>
      <c r="L55" s="255"/>
    </row>
    <row r="56" spans="2:12" ht="10" x14ac:dyDescent="0.2">
      <c r="B56" s="255"/>
      <c r="L56" s="255"/>
    </row>
    <row r="57" spans="2:12" ht="10" x14ac:dyDescent="0.2">
      <c r="B57" s="255"/>
      <c r="L57" s="255"/>
    </row>
    <row r="58" spans="2:12" ht="10" x14ac:dyDescent="0.2">
      <c r="B58" s="255"/>
      <c r="L58" s="255"/>
    </row>
    <row r="59" spans="2:12" ht="10" x14ac:dyDescent="0.2">
      <c r="B59" s="255"/>
      <c r="L59" s="255"/>
    </row>
    <row r="60" spans="2:12" ht="10" x14ac:dyDescent="0.2">
      <c r="B60" s="255"/>
      <c r="L60" s="255"/>
    </row>
    <row r="61" spans="2:12" s="261" customFormat="1" ht="12.5" x14ac:dyDescent="0.2">
      <c r="B61" s="262"/>
      <c r="D61" s="293" t="s">
        <v>50</v>
      </c>
      <c r="E61" s="294"/>
      <c r="F61" s="295" t="s">
        <v>51</v>
      </c>
      <c r="G61" s="293" t="s">
        <v>50</v>
      </c>
      <c r="H61" s="294"/>
      <c r="I61" s="294"/>
      <c r="J61" s="296" t="s">
        <v>51</v>
      </c>
      <c r="K61" s="294"/>
      <c r="L61" s="262"/>
    </row>
    <row r="62" spans="2:12" ht="10" x14ac:dyDescent="0.2">
      <c r="B62" s="255"/>
      <c r="L62" s="255"/>
    </row>
    <row r="63" spans="2:12" ht="10" x14ac:dyDescent="0.2">
      <c r="B63" s="255"/>
      <c r="L63" s="255"/>
    </row>
    <row r="64" spans="2:12" ht="10" x14ac:dyDescent="0.2">
      <c r="B64" s="255"/>
      <c r="L64" s="255"/>
    </row>
    <row r="65" spans="2:12" s="261" customFormat="1" ht="13" x14ac:dyDescent="0.2">
      <c r="B65" s="262"/>
      <c r="D65" s="291" t="s">
        <v>52</v>
      </c>
      <c r="E65" s="292"/>
      <c r="F65" s="292"/>
      <c r="G65" s="291" t="s">
        <v>53</v>
      </c>
      <c r="H65" s="292"/>
      <c r="I65" s="292"/>
      <c r="J65" s="292"/>
      <c r="K65" s="292"/>
      <c r="L65" s="262"/>
    </row>
    <row r="66" spans="2:12" ht="10" x14ac:dyDescent="0.2">
      <c r="B66" s="255"/>
      <c r="L66" s="255"/>
    </row>
    <row r="67" spans="2:12" ht="10" x14ac:dyDescent="0.2">
      <c r="B67" s="255"/>
      <c r="L67" s="255"/>
    </row>
    <row r="68" spans="2:12" ht="10" x14ac:dyDescent="0.2">
      <c r="B68" s="255"/>
      <c r="L68" s="255"/>
    </row>
    <row r="69" spans="2:12" ht="10" x14ac:dyDescent="0.2">
      <c r="B69" s="255"/>
      <c r="L69" s="255"/>
    </row>
    <row r="70" spans="2:12" ht="10" x14ac:dyDescent="0.2">
      <c r="B70" s="255"/>
      <c r="L70" s="255"/>
    </row>
    <row r="71" spans="2:12" ht="10" x14ac:dyDescent="0.2">
      <c r="B71" s="255"/>
      <c r="L71" s="255"/>
    </row>
    <row r="72" spans="2:12" ht="10" x14ac:dyDescent="0.2">
      <c r="B72" s="255"/>
      <c r="L72" s="255"/>
    </row>
    <row r="73" spans="2:12" ht="10" x14ac:dyDescent="0.2">
      <c r="B73" s="255"/>
      <c r="L73" s="255"/>
    </row>
    <row r="74" spans="2:12" ht="10" x14ac:dyDescent="0.2">
      <c r="B74" s="255"/>
      <c r="L74" s="255"/>
    </row>
    <row r="75" spans="2:12" ht="10" x14ac:dyDescent="0.2">
      <c r="B75" s="255"/>
      <c r="L75" s="255"/>
    </row>
    <row r="76" spans="2:12" s="261" customFormat="1" ht="12.5" x14ac:dyDescent="0.2">
      <c r="B76" s="262"/>
      <c r="D76" s="293" t="s">
        <v>50</v>
      </c>
      <c r="E76" s="294"/>
      <c r="F76" s="295" t="s">
        <v>51</v>
      </c>
      <c r="G76" s="293" t="s">
        <v>50</v>
      </c>
      <c r="H76" s="294"/>
      <c r="I76" s="294"/>
      <c r="J76" s="296" t="s">
        <v>51</v>
      </c>
      <c r="K76" s="294"/>
      <c r="L76" s="262"/>
    </row>
    <row r="77" spans="2:12" s="261" customFormat="1" ht="14.4" customHeight="1" x14ac:dyDescent="0.2">
      <c r="B77" s="297"/>
      <c r="C77" s="298"/>
      <c r="D77" s="298"/>
      <c r="E77" s="298"/>
      <c r="F77" s="298"/>
      <c r="G77" s="298"/>
      <c r="H77" s="298"/>
      <c r="I77" s="298"/>
      <c r="J77" s="298"/>
      <c r="K77" s="298"/>
      <c r="L77" s="262"/>
    </row>
    <row r="81" spans="2:12" s="261" customFormat="1" ht="7" customHeight="1" x14ac:dyDescent="0.2"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262"/>
    </row>
    <row r="82" spans="2:12" s="261" customFormat="1" ht="25" customHeight="1" x14ac:dyDescent="0.2">
      <c r="B82" s="262"/>
      <c r="C82" s="256" t="s">
        <v>138</v>
      </c>
      <c r="L82" s="262"/>
    </row>
    <row r="83" spans="2:12" s="261" customFormat="1" ht="7" customHeight="1" x14ac:dyDescent="0.2">
      <c r="B83" s="262"/>
      <c r="L83" s="262"/>
    </row>
    <row r="84" spans="2:12" s="261" customFormat="1" ht="12" customHeight="1" x14ac:dyDescent="0.2">
      <c r="B84" s="262"/>
      <c r="C84" s="258" t="s">
        <v>15</v>
      </c>
      <c r="L84" s="262"/>
    </row>
    <row r="85" spans="2:12" s="261" customFormat="1" ht="16.5" customHeight="1" x14ac:dyDescent="0.2">
      <c r="B85" s="262"/>
      <c r="E85" s="259" t="str">
        <f>E7</f>
        <v>HALY NA CHOV BROJLEROVÝCH KURČIAT</v>
      </c>
      <c r="F85" s="260"/>
      <c r="G85" s="260"/>
      <c r="H85" s="260"/>
      <c r="L85" s="262"/>
    </row>
    <row r="86" spans="2:12" ht="12" customHeight="1" x14ac:dyDescent="0.2">
      <c r="B86" s="255"/>
      <c r="C86" s="258" t="s">
        <v>134</v>
      </c>
      <c r="L86" s="255"/>
    </row>
    <row r="87" spans="2:12" s="261" customFormat="1" ht="16.5" customHeight="1" x14ac:dyDescent="0.2">
      <c r="B87" s="262"/>
      <c r="E87" s="259" t="s">
        <v>1607</v>
      </c>
      <c r="F87" s="263"/>
      <c r="G87" s="263"/>
      <c r="H87" s="263"/>
      <c r="L87" s="262"/>
    </row>
    <row r="88" spans="2:12" s="261" customFormat="1" ht="12" customHeight="1" x14ac:dyDescent="0.2">
      <c r="B88" s="262"/>
      <c r="C88" s="258" t="s">
        <v>136</v>
      </c>
      <c r="L88" s="262"/>
    </row>
    <row r="89" spans="2:12" s="261" customFormat="1" ht="16.5" customHeight="1" x14ac:dyDescent="0.2">
      <c r="B89" s="262"/>
      <c r="E89" s="264" t="str">
        <f>E11</f>
        <v>2.5 - Technológia</v>
      </c>
      <c r="F89" s="263"/>
      <c r="G89" s="263"/>
      <c r="H89" s="263"/>
      <c r="L89" s="262"/>
    </row>
    <row r="90" spans="2:12" s="261" customFormat="1" ht="7" customHeight="1" x14ac:dyDescent="0.2">
      <c r="B90" s="262"/>
      <c r="L90" s="262"/>
    </row>
    <row r="91" spans="2:12" s="261" customFormat="1" ht="12" customHeight="1" x14ac:dyDescent="0.2">
      <c r="B91" s="262"/>
      <c r="C91" s="258" t="s">
        <v>19</v>
      </c>
      <c r="F91" s="265" t="str">
        <f>F14</f>
        <v>Jacovce- Hôrka, parc. č. 1627/6</v>
      </c>
      <c r="I91" s="258" t="s">
        <v>21</v>
      </c>
      <c r="J91" s="266" t="str">
        <f>IF(J14="","",J14)</f>
        <v>28. 12. 2023</v>
      </c>
      <c r="L91" s="262"/>
    </row>
    <row r="92" spans="2:12" s="261" customFormat="1" ht="7" customHeight="1" x14ac:dyDescent="0.2">
      <c r="B92" s="262"/>
      <c r="L92" s="262"/>
    </row>
    <row r="93" spans="2:12" s="261" customFormat="1" ht="15.15" customHeight="1" x14ac:dyDescent="0.2">
      <c r="B93" s="262"/>
      <c r="C93" s="258" t="s">
        <v>23</v>
      </c>
      <c r="F93" s="265" t="str">
        <f>E17</f>
        <v>PPD Prašice so sídlom Jacovce</v>
      </c>
      <c r="I93" s="258" t="s">
        <v>29</v>
      </c>
      <c r="J93" s="301" t="str">
        <f>E23</f>
        <v>Ing. Pavol Meluš</v>
      </c>
      <c r="L93" s="262"/>
    </row>
    <row r="94" spans="2:12" s="261" customFormat="1" ht="15.15" customHeight="1" x14ac:dyDescent="0.2">
      <c r="B94" s="262"/>
      <c r="C94" s="258" t="s">
        <v>27</v>
      </c>
      <c r="F94" s="265" t="str">
        <f>IF(E20="","",E20)</f>
        <v>Vyplň údaj</v>
      </c>
      <c r="I94" s="258" t="s">
        <v>32</v>
      </c>
      <c r="J94" s="301" t="str">
        <f>E26</f>
        <v xml:space="preserve"> </v>
      </c>
      <c r="L94" s="262"/>
    </row>
    <row r="95" spans="2:12" s="261" customFormat="1" ht="10.25" customHeight="1" x14ac:dyDescent="0.2">
      <c r="B95" s="262"/>
      <c r="L95" s="262"/>
    </row>
    <row r="96" spans="2:12" s="261" customFormat="1" ht="29.25" customHeight="1" x14ac:dyDescent="0.2">
      <c r="B96" s="262"/>
      <c r="C96" s="302" t="s">
        <v>139</v>
      </c>
      <c r="D96" s="284"/>
      <c r="E96" s="284"/>
      <c r="F96" s="284"/>
      <c r="G96" s="284"/>
      <c r="H96" s="284"/>
      <c r="I96" s="284"/>
      <c r="J96" s="303" t="s">
        <v>140</v>
      </c>
      <c r="K96" s="284"/>
      <c r="L96" s="262"/>
    </row>
    <row r="97" spans="2:47" s="261" customFormat="1" ht="10.25" customHeight="1" x14ac:dyDescent="0.2">
      <c r="B97" s="262"/>
      <c r="L97" s="262"/>
    </row>
    <row r="98" spans="2:47" s="261" customFormat="1" ht="22.75" customHeight="1" x14ac:dyDescent="0.2">
      <c r="B98" s="262"/>
      <c r="C98" s="304" t="s">
        <v>141</v>
      </c>
      <c r="J98" s="275">
        <f>J128</f>
        <v>0</v>
      </c>
      <c r="L98" s="262"/>
      <c r="AU98" s="252" t="s">
        <v>142</v>
      </c>
    </row>
    <row r="99" spans="2:47" s="305" customFormat="1" ht="25" customHeight="1" x14ac:dyDescent="0.2">
      <c r="B99" s="306"/>
      <c r="D99" s="307" t="s">
        <v>157</v>
      </c>
      <c r="E99" s="308"/>
      <c r="F99" s="308"/>
      <c r="G99" s="308"/>
      <c r="H99" s="308"/>
      <c r="I99" s="308"/>
      <c r="J99" s="309">
        <f>J129</f>
        <v>0</v>
      </c>
      <c r="L99" s="306"/>
    </row>
    <row r="100" spans="2:47" s="310" customFormat="1" ht="19.899999999999999" customHeight="1" x14ac:dyDescent="0.2">
      <c r="B100" s="311"/>
      <c r="D100" s="312" t="s">
        <v>1469</v>
      </c>
      <c r="E100" s="313"/>
      <c r="F100" s="313"/>
      <c r="G100" s="313"/>
      <c r="H100" s="313"/>
      <c r="I100" s="313"/>
      <c r="J100" s="314">
        <f>J130</f>
        <v>0</v>
      </c>
      <c r="L100" s="311"/>
    </row>
    <row r="101" spans="2:47" s="305" customFormat="1" ht="25" customHeight="1" x14ac:dyDescent="0.2">
      <c r="B101" s="306"/>
      <c r="D101" s="307" t="s">
        <v>1470</v>
      </c>
      <c r="E101" s="308"/>
      <c r="F101" s="308"/>
      <c r="G101" s="308"/>
      <c r="H101" s="308"/>
      <c r="I101" s="308"/>
      <c r="J101" s="309">
        <f>J133</f>
        <v>0</v>
      </c>
      <c r="L101" s="306"/>
    </row>
    <row r="102" spans="2:47" s="310" customFormat="1" ht="19.899999999999999" customHeight="1" x14ac:dyDescent="0.2">
      <c r="B102" s="311"/>
      <c r="D102" s="312" t="s">
        <v>1471</v>
      </c>
      <c r="E102" s="313"/>
      <c r="F102" s="313"/>
      <c r="G102" s="313"/>
      <c r="H102" s="313"/>
      <c r="I102" s="313"/>
      <c r="J102" s="314">
        <f>J134</f>
        <v>0</v>
      </c>
      <c r="L102" s="311"/>
    </row>
    <row r="103" spans="2:47" s="310" customFormat="1" ht="19.899999999999999" customHeight="1" x14ac:dyDescent="0.2">
      <c r="B103" s="311"/>
      <c r="D103" s="312" t="s">
        <v>1472</v>
      </c>
      <c r="E103" s="313"/>
      <c r="F103" s="313"/>
      <c r="G103" s="313"/>
      <c r="H103" s="313"/>
      <c r="I103" s="313"/>
      <c r="J103" s="314">
        <f>J142</f>
        <v>0</v>
      </c>
      <c r="L103" s="311"/>
    </row>
    <row r="104" spans="2:47" s="310" customFormat="1" ht="19.899999999999999" customHeight="1" x14ac:dyDescent="0.2">
      <c r="B104" s="311"/>
      <c r="D104" s="312" t="s">
        <v>1473</v>
      </c>
      <c r="E104" s="313"/>
      <c r="F104" s="313"/>
      <c r="G104" s="313"/>
      <c r="H104" s="313"/>
      <c r="I104" s="313"/>
      <c r="J104" s="314">
        <f>J149</f>
        <v>0</v>
      </c>
      <c r="L104" s="311"/>
    </row>
    <row r="105" spans="2:47" s="310" customFormat="1" ht="19.899999999999999" customHeight="1" x14ac:dyDescent="0.2">
      <c r="B105" s="311"/>
      <c r="D105" s="312" t="s">
        <v>1474</v>
      </c>
      <c r="E105" s="313"/>
      <c r="F105" s="313"/>
      <c r="G105" s="313"/>
      <c r="H105" s="313"/>
      <c r="I105" s="313"/>
      <c r="J105" s="314">
        <f>J169</f>
        <v>0</v>
      </c>
      <c r="L105" s="311"/>
    </row>
    <row r="106" spans="2:47" s="310" customFormat="1" ht="19.899999999999999" customHeight="1" x14ac:dyDescent="0.2">
      <c r="B106" s="311"/>
      <c r="D106" s="312" t="s">
        <v>1475</v>
      </c>
      <c r="E106" s="313"/>
      <c r="F106" s="313"/>
      <c r="G106" s="313"/>
      <c r="H106" s="313"/>
      <c r="I106" s="313"/>
      <c r="J106" s="314">
        <f>J173</f>
        <v>0</v>
      </c>
      <c r="L106" s="311"/>
    </row>
    <row r="107" spans="2:47" s="261" customFormat="1" ht="21.75" customHeight="1" x14ac:dyDescent="0.2">
      <c r="B107" s="262"/>
      <c r="L107" s="262"/>
    </row>
    <row r="108" spans="2:47" s="261" customFormat="1" ht="7" customHeight="1" x14ac:dyDescent="0.2">
      <c r="B108" s="297"/>
      <c r="C108" s="298"/>
      <c r="D108" s="298"/>
      <c r="E108" s="298"/>
      <c r="F108" s="298"/>
      <c r="G108" s="298"/>
      <c r="H108" s="298"/>
      <c r="I108" s="298"/>
      <c r="J108" s="298"/>
      <c r="K108" s="298"/>
      <c r="L108" s="262"/>
    </row>
    <row r="112" spans="2:47" s="261" customFormat="1" ht="7" customHeight="1" x14ac:dyDescent="0.2">
      <c r="B112" s="299"/>
      <c r="C112" s="300"/>
      <c r="D112" s="300"/>
      <c r="E112" s="300"/>
      <c r="F112" s="300"/>
      <c r="G112" s="300"/>
      <c r="H112" s="300"/>
      <c r="I112" s="300"/>
      <c r="J112" s="300"/>
      <c r="K112" s="300"/>
      <c r="L112" s="262"/>
    </row>
    <row r="113" spans="2:63" s="261" customFormat="1" ht="25" customHeight="1" x14ac:dyDescent="0.2">
      <c r="B113" s="262"/>
      <c r="C113" s="256" t="s">
        <v>159</v>
      </c>
      <c r="L113" s="262"/>
    </row>
    <row r="114" spans="2:63" s="261" customFormat="1" ht="7" customHeight="1" x14ac:dyDescent="0.2">
      <c r="B114" s="262"/>
      <c r="L114" s="262"/>
    </row>
    <row r="115" spans="2:63" s="261" customFormat="1" ht="12" customHeight="1" x14ac:dyDescent="0.2">
      <c r="B115" s="262"/>
      <c r="C115" s="258" t="s">
        <v>15</v>
      </c>
      <c r="L115" s="262"/>
    </row>
    <row r="116" spans="2:63" s="261" customFormat="1" ht="16.5" customHeight="1" x14ac:dyDescent="0.2">
      <c r="B116" s="262"/>
      <c r="E116" s="259" t="str">
        <f>E7</f>
        <v>HALY NA CHOV BROJLEROVÝCH KURČIAT</v>
      </c>
      <c r="F116" s="260"/>
      <c r="G116" s="260"/>
      <c r="H116" s="260"/>
      <c r="L116" s="262"/>
    </row>
    <row r="117" spans="2:63" ht="12" customHeight="1" x14ac:dyDescent="0.2">
      <c r="B117" s="255"/>
      <c r="C117" s="258" t="s">
        <v>134</v>
      </c>
      <c r="L117" s="255"/>
    </row>
    <row r="118" spans="2:63" s="261" customFormat="1" ht="16.5" customHeight="1" x14ac:dyDescent="0.2">
      <c r="B118" s="262"/>
      <c r="E118" s="259" t="s">
        <v>1607</v>
      </c>
      <c r="F118" s="263"/>
      <c r="G118" s="263"/>
      <c r="H118" s="263"/>
      <c r="L118" s="262"/>
    </row>
    <row r="119" spans="2:63" s="261" customFormat="1" ht="12" customHeight="1" x14ac:dyDescent="0.2">
      <c r="B119" s="262"/>
      <c r="C119" s="258" t="s">
        <v>136</v>
      </c>
      <c r="L119" s="262"/>
    </row>
    <row r="120" spans="2:63" s="261" customFormat="1" ht="16.5" customHeight="1" x14ac:dyDescent="0.2">
      <c r="B120" s="262"/>
      <c r="E120" s="264" t="str">
        <f>E11</f>
        <v>2.5 - Technológia</v>
      </c>
      <c r="F120" s="263"/>
      <c r="G120" s="263"/>
      <c r="H120" s="263"/>
      <c r="L120" s="262"/>
    </row>
    <row r="121" spans="2:63" s="261" customFormat="1" ht="7" customHeight="1" x14ac:dyDescent="0.2">
      <c r="B121" s="262"/>
      <c r="L121" s="262"/>
    </row>
    <row r="122" spans="2:63" s="261" customFormat="1" ht="12" customHeight="1" x14ac:dyDescent="0.2">
      <c r="B122" s="262"/>
      <c r="C122" s="258" t="s">
        <v>19</v>
      </c>
      <c r="F122" s="265" t="str">
        <f>F14</f>
        <v>Jacovce- Hôrka, parc. č. 1627/6</v>
      </c>
      <c r="I122" s="258" t="s">
        <v>21</v>
      </c>
      <c r="J122" s="266" t="str">
        <f>IF(J14="","",J14)</f>
        <v>28. 12. 2023</v>
      </c>
      <c r="L122" s="262"/>
    </row>
    <row r="123" spans="2:63" s="261" customFormat="1" ht="7" customHeight="1" x14ac:dyDescent="0.2">
      <c r="B123" s="262"/>
      <c r="L123" s="262"/>
    </row>
    <row r="124" spans="2:63" s="261" customFormat="1" ht="15.15" customHeight="1" x14ac:dyDescent="0.2">
      <c r="B124" s="262"/>
      <c r="C124" s="258" t="s">
        <v>23</v>
      </c>
      <c r="F124" s="265" t="str">
        <f>E17</f>
        <v>PPD Prašice so sídlom Jacovce</v>
      </c>
      <c r="I124" s="258" t="s">
        <v>29</v>
      </c>
      <c r="J124" s="301" t="str">
        <f>E23</f>
        <v>Ing. Pavol Meluš</v>
      </c>
      <c r="L124" s="262"/>
    </row>
    <row r="125" spans="2:63" s="261" customFormat="1" ht="15.15" customHeight="1" x14ac:dyDescent="0.2">
      <c r="B125" s="262"/>
      <c r="C125" s="258" t="s">
        <v>27</v>
      </c>
      <c r="F125" s="265" t="str">
        <f>IF(E20="","",E20)</f>
        <v>Vyplň údaj</v>
      </c>
      <c r="I125" s="258" t="s">
        <v>32</v>
      </c>
      <c r="J125" s="301" t="str">
        <f>E26</f>
        <v xml:space="preserve"> </v>
      </c>
      <c r="L125" s="262"/>
    </row>
    <row r="126" spans="2:63" s="261" customFormat="1" ht="10.25" customHeight="1" x14ac:dyDescent="0.2">
      <c r="B126" s="262"/>
      <c r="L126" s="262"/>
    </row>
    <row r="127" spans="2:63" s="315" customFormat="1" ht="29.25" customHeight="1" x14ac:dyDescent="0.2">
      <c r="B127" s="316"/>
      <c r="C127" s="317" t="s">
        <v>160</v>
      </c>
      <c r="D127" s="318" t="s">
        <v>60</v>
      </c>
      <c r="E127" s="318" t="s">
        <v>56</v>
      </c>
      <c r="F127" s="318" t="s">
        <v>57</v>
      </c>
      <c r="G127" s="318" t="s">
        <v>161</v>
      </c>
      <c r="H127" s="318" t="s">
        <v>162</v>
      </c>
      <c r="I127" s="318" t="s">
        <v>163</v>
      </c>
      <c r="J127" s="319" t="s">
        <v>140</v>
      </c>
      <c r="K127" s="320" t="s">
        <v>164</v>
      </c>
      <c r="L127" s="316"/>
      <c r="M127" s="321" t="s">
        <v>1</v>
      </c>
      <c r="N127" s="322" t="s">
        <v>39</v>
      </c>
      <c r="O127" s="322" t="s">
        <v>165</v>
      </c>
      <c r="P127" s="322" t="s">
        <v>166</v>
      </c>
      <c r="Q127" s="322" t="s">
        <v>167</v>
      </c>
      <c r="R127" s="322" t="s">
        <v>168</v>
      </c>
      <c r="S127" s="322" t="s">
        <v>169</v>
      </c>
      <c r="T127" s="323" t="s">
        <v>170</v>
      </c>
    </row>
    <row r="128" spans="2:63" s="261" customFormat="1" ht="22.75" customHeight="1" x14ac:dyDescent="0.35">
      <c r="B128" s="262"/>
      <c r="C128" s="324" t="s">
        <v>141</v>
      </c>
      <c r="J128" s="325">
        <f>BK128</f>
        <v>0</v>
      </c>
      <c r="L128" s="262"/>
      <c r="M128" s="326"/>
      <c r="N128" s="273"/>
      <c r="O128" s="273"/>
      <c r="P128" s="327">
        <f>P129+P133</f>
        <v>0</v>
      </c>
      <c r="Q128" s="273"/>
      <c r="R128" s="327">
        <f>R129+R133</f>
        <v>0</v>
      </c>
      <c r="S128" s="273"/>
      <c r="T128" s="328">
        <f>T129+T133</f>
        <v>0</v>
      </c>
      <c r="AT128" s="252" t="s">
        <v>74</v>
      </c>
      <c r="AU128" s="252" t="s">
        <v>142</v>
      </c>
      <c r="BK128" s="329">
        <f>BK129+BK133</f>
        <v>0</v>
      </c>
    </row>
    <row r="129" spans="2:65" s="330" customFormat="1" ht="25.9" customHeight="1" x14ac:dyDescent="0.35">
      <c r="B129" s="331"/>
      <c r="D129" s="332" t="s">
        <v>74</v>
      </c>
      <c r="E129" s="333" t="s">
        <v>332</v>
      </c>
      <c r="F129" s="333" t="s">
        <v>538</v>
      </c>
      <c r="J129" s="334">
        <f>BK129</f>
        <v>0</v>
      </c>
      <c r="L129" s="331"/>
      <c r="M129" s="335"/>
      <c r="P129" s="336">
        <f>P130</f>
        <v>0</v>
      </c>
      <c r="R129" s="336">
        <f>R130</f>
        <v>0</v>
      </c>
      <c r="T129" s="337">
        <f>T130</f>
        <v>0</v>
      </c>
      <c r="AR129" s="332" t="s">
        <v>187</v>
      </c>
      <c r="AT129" s="338" t="s">
        <v>74</v>
      </c>
      <c r="AU129" s="338" t="s">
        <v>75</v>
      </c>
      <c r="AY129" s="332" t="s">
        <v>173</v>
      </c>
      <c r="BK129" s="339">
        <f>BK130</f>
        <v>0</v>
      </c>
    </row>
    <row r="130" spans="2:65" s="330" customFormat="1" ht="22.75" customHeight="1" x14ac:dyDescent="0.25">
      <c r="B130" s="331"/>
      <c r="D130" s="332" t="s">
        <v>74</v>
      </c>
      <c r="E130" s="340" t="s">
        <v>843</v>
      </c>
      <c r="F130" s="340" t="s">
        <v>1476</v>
      </c>
      <c r="J130" s="341">
        <f>BK130</f>
        <v>0</v>
      </c>
      <c r="L130" s="331"/>
      <c r="M130" s="335"/>
      <c r="P130" s="336">
        <f>SUM(P131:P132)</f>
        <v>0</v>
      </c>
      <c r="R130" s="336">
        <f>SUM(R131:R132)</f>
        <v>0</v>
      </c>
      <c r="T130" s="337">
        <f>SUM(T131:T132)</f>
        <v>0</v>
      </c>
      <c r="AR130" s="332" t="s">
        <v>187</v>
      </c>
      <c r="AT130" s="338" t="s">
        <v>74</v>
      </c>
      <c r="AU130" s="338" t="s">
        <v>82</v>
      </c>
      <c r="AY130" s="332" t="s">
        <v>173</v>
      </c>
      <c r="BK130" s="339">
        <f>SUM(BK131:BK132)</f>
        <v>0</v>
      </c>
    </row>
    <row r="131" spans="2:65" s="261" customFormat="1" ht="16.5" customHeight="1" x14ac:dyDescent="0.2">
      <c r="B131" s="262"/>
      <c r="C131" s="356" t="s">
        <v>82</v>
      </c>
      <c r="D131" s="356" t="s">
        <v>332</v>
      </c>
      <c r="E131" s="357" t="s">
        <v>1477</v>
      </c>
      <c r="F131" s="358" t="s">
        <v>1478</v>
      </c>
      <c r="G131" s="359" t="s">
        <v>379</v>
      </c>
      <c r="H131" s="360">
        <v>1</v>
      </c>
      <c r="I131" s="361"/>
      <c r="J131" s="362">
        <f>ROUND(I131*H131,2)</f>
        <v>0</v>
      </c>
      <c r="K131" s="363"/>
      <c r="L131" s="364"/>
      <c r="M131" s="365" t="s">
        <v>1</v>
      </c>
      <c r="N131" s="366" t="s">
        <v>41</v>
      </c>
      <c r="P131" s="352">
        <f>O131*H131</f>
        <v>0</v>
      </c>
      <c r="Q131" s="352">
        <v>0</v>
      </c>
      <c r="R131" s="352">
        <f>Q131*H131</f>
        <v>0</v>
      </c>
      <c r="S131" s="352">
        <v>0</v>
      </c>
      <c r="T131" s="353">
        <f>S131*H131</f>
        <v>0</v>
      </c>
      <c r="AR131" s="354" t="s">
        <v>850</v>
      </c>
      <c r="AT131" s="354" t="s">
        <v>332</v>
      </c>
      <c r="AU131" s="354" t="s">
        <v>88</v>
      </c>
      <c r="AY131" s="252" t="s">
        <v>173</v>
      </c>
      <c r="BE131" s="355">
        <f>IF(N131="základná",J131,0)</f>
        <v>0</v>
      </c>
      <c r="BF131" s="355">
        <f>IF(N131="znížená",J131,0)</f>
        <v>0</v>
      </c>
      <c r="BG131" s="355">
        <f>IF(N131="zákl. prenesená",J131,0)</f>
        <v>0</v>
      </c>
      <c r="BH131" s="355">
        <f>IF(N131="zníž. prenesená",J131,0)</f>
        <v>0</v>
      </c>
      <c r="BI131" s="355">
        <f>IF(N131="nulová",J131,0)</f>
        <v>0</v>
      </c>
      <c r="BJ131" s="252" t="s">
        <v>88</v>
      </c>
      <c r="BK131" s="355">
        <f>ROUND(I131*H131,2)</f>
        <v>0</v>
      </c>
      <c r="BL131" s="252" t="s">
        <v>506</v>
      </c>
      <c r="BM131" s="354" t="s">
        <v>1953</v>
      </c>
    </row>
    <row r="132" spans="2:65" s="261" customFormat="1" ht="16.5" customHeight="1" x14ac:dyDescent="0.2">
      <c r="B132" s="262"/>
      <c r="C132" s="356" t="s">
        <v>88</v>
      </c>
      <c r="D132" s="356" t="s">
        <v>332</v>
      </c>
      <c r="E132" s="357" t="s">
        <v>1480</v>
      </c>
      <c r="F132" s="358" t="s">
        <v>1481</v>
      </c>
      <c r="G132" s="359" t="s">
        <v>379</v>
      </c>
      <c r="H132" s="360">
        <v>1</v>
      </c>
      <c r="I132" s="361"/>
      <c r="J132" s="362">
        <f>ROUND(I132*H132,2)</f>
        <v>0</v>
      </c>
      <c r="K132" s="363"/>
      <c r="L132" s="364"/>
      <c r="M132" s="365" t="s">
        <v>1</v>
      </c>
      <c r="N132" s="366" t="s">
        <v>41</v>
      </c>
      <c r="P132" s="352">
        <f>O132*H132</f>
        <v>0</v>
      </c>
      <c r="Q132" s="352">
        <v>0</v>
      </c>
      <c r="R132" s="352">
        <f>Q132*H132</f>
        <v>0</v>
      </c>
      <c r="S132" s="352">
        <v>0</v>
      </c>
      <c r="T132" s="353">
        <f>S132*H132</f>
        <v>0</v>
      </c>
      <c r="AR132" s="354" t="s">
        <v>850</v>
      </c>
      <c r="AT132" s="354" t="s">
        <v>332</v>
      </c>
      <c r="AU132" s="354" t="s">
        <v>88</v>
      </c>
      <c r="AY132" s="252" t="s">
        <v>173</v>
      </c>
      <c r="BE132" s="355">
        <f>IF(N132="základná",J132,0)</f>
        <v>0</v>
      </c>
      <c r="BF132" s="355">
        <f>IF(N132="znížená",J132,0)</f>
        <v>0</v>
      </c>
      <c r="BG132" s="355">
        <f>IF(N132="zákl. prenesená",J132,0)</f>
        <v>0</v>
      </c>
      <c r="BH132" s="355">
        <f>IF(N132="zníž. prenesená",J132,0)</f>
        <v>0</v>
      </c>
      <c r="BI132" s="355">
        <f>IF(N132="nulová",J132,0)</f>
        <v>0</v>
      </c>
      <c r="BJ132" s="252" t="s">
        <v>88</v>
      </c>
      <c r="BK132" s="355">
        <f>ROUND(I132*H132,2)</f>
        <v>0</v>
      </c>
      <c r="BL132" s="252" t="s">
        <v>506</v>
      </c>
      <c r="BM132" s="354" t="s">
        <v>1954</v>
      </c>
    </row>
    <row r="133" spans="2:65" s="330" customFormat="1" ht="25.9" customHeight="1" x14ac:dyDescent="0.35">
      <c r="B133" s="331"/>
      <c r="D133" s="332" t="s">
        <v>74</v>
      </c>
      <c r="E133" s="333" t="s">
        <v>1483</v>
      </c>
      <c r="F133" s="333" t="s">
        <v>1484</v>
      </c>
      <c r="J133" s="334">
        <f>BK133</f>
        <v>0</v>
      </c>
      <c r="L133" s="331"/>
      <c r="M133" s="335"/>
      <c r="P133" s="336">
        <f>P134+P142+P149+P169+P173</f>
        <v>0</v>
      </c>
      <c r="R133" s="336">
        <f>R134+R142+R149+R169+R173</f>
        <v>0</v>
      </c>
      <c r="T133" s="337">
        <f>T134+T142+T149+T169+T173</f>
        <v>0</v>
      </c>
      <c r="AR133" s="332" t="s">
        <v>179</v>
      </c>
      <c r="AT133" s="338" t="s">
        <v>74</v>
      </c>
      <c r="AU133" s="338" t="s">
        <v>75</v>
      </c>
      <c r="AY133" s="332" t="s">
        <v>173</v>
      </c>
      <c r="BK133" s="339">
        <f>BK134+BK142+BK149+BK169+BK173</f>
        <v>0</v>
      </c>
    </row>
    <row r="134" spans="2:65" s="330" customFormat="1" ht="22.75" customHeight="1" x14ac:dyDescent="0.25">
      <c r="B134" s="331"/>
      <c r="D134" s="332" t="s">
        <v>74</v>
      </c>
      <c r="E134" s="340" t="s">
        <v>1485</v>
      </c>
      <c r="F134" s="340" t="s">
        <v>1486</v>
      </c>
      <c r="J134" s="341">
        <f>BK134</f>
        <v>0</v>
      </c>
      <c r="L134" s="331"/>
      <c r="M134" s="335"/>
      <c r="P134" s="336">
        <f>SUM(P135:P141)</f>
        <v>0</v>
      </c>
      <c r="R134" s="336">
        <f>SUM(R135:R141)</f>
        <v>0</v>
      </c>
      <c r="T134" s="337">
        <f>SUM(T135:T141)</f>
        <v>0</v>
      </c>
      <c r="AR134" s="332" t="s">
        <v>179</v>
      </c>
      <c r="AT134" s="338" t="s">
        <v>74</v>
      </c>
      <c r="AU134" s="338" t="s">
        <v>82</v>
      </c>
      <c r="AY134" s="332" t="s">
        <v>173</v>
      </c>
      <c r="BK134" s="339">
        <f>SUM(BK135:BK141)</f>
        <v>0</v>
      </c>
    </row>
    <row r="135" spans="2:65" s="261" customFormat="1" ht="16.5" customHeight="1" x14ac:dyDescent="0.2">
      <c r="B135" s="262"/>
      <c r="C135" s="356" t="s">
        <v>187</v>
      </c>
      <c r="D135" s="356" t="s">
        <v>332</v>
      </c>
      <c r="E135" s="357" t="s">
        <v>1487</v>
      </c>
      <c r="F135" s="358" t="s">
        <v>1488</v>
      </c>
      <c r="G135" s="359" t="s">
        <v>379</v>
      </c>
      <c r="H135" s="360">
        <v>2</v>
      </c>
      <c r="I135" s="361"/>
      <c r="J135" s="362">
        <f t="shared" ref="J135:J141" si="0">ROUND(I135*H135,2)</f>
        <v>0</v>
      </c>
      <c r="K135" s="363"/>
      <c r="L135" s="364"/>
      <c r="M135" s="365" t="s">
        <v>1</v>
      </c>
      <c r="N135" s="366" t="s">
        <v>41</v>
      </c>
      <c r="P135" s="352">
        <f t="shared" ref="P135:P141" si="1">O135*H135</f>
        <v>0</v>
      </c>
      <c r="Q135" s="352">
        <v>0</v>
      </c>
      <c r="R135" s="352">
        <f t="shared" ref="R135:R141" si="2">Q135*H135</f>
        <v>0</v>
      </c>
      <c r="S135" s="352">
        <v>0</v>
      </c>
      <c r="T135" s="353">
        <f t="shared" ref="T135:T141" si="3">S135*H135</f>
        <v>0</v>
      </c>
      <c r="AR135" s="354" t="s">
        <v>1489</v>
      </c>
      <c r="AT135" s="354" t="s">
        <v>332</v>
      </c>
      <c r="AU135" s="354" t="s">
        <v>88</v>
      </c>
      <c r="AY135" s="252" t="s">
        <v>173</v>
      </c>
      <c r="BE135" s="355">
        <f t="shared" ref="BE135:BE141" si="4">IF(N135="základná",J135,0)</f>
        <v>0</v>
      </c>
      <c r="BF135" s="355">
        <f t="shared" ref="BF135:BF141" si="5">IF(N135="znížená",J135,0)</f>
        <v>0</v>
      </c>
      <c r="BG135" s="355">
        <f t="shared" ref="BG135:BG141" si="6">IF(N135="zákl. prenesená",J135,0)</f>
        <v>0</v>
      </c>
      <c r="BH135" s="355">
        <f t="shared" ref="BH135:BH141" si="7">IF(N135="zníž. prenesená",J135,0)</f>
        <v>0</v>
      </c>
      <c r="BI135" s="355">
        <f t="shared" ref="BI135:BI141" si="8">IF(N135="nulová",J135,0)</f>
        <v>0</v>
      </c>
      <c r="BJ135" s="252" t="s">
        <v>88</v>
      </c>
      <c r="BK135" s="355">
        <f t="shared" ref="BK135:BK141" si="9">ROUND(I135*H135,2)</f>
        <v>0</v>
      </c>
      <c r="BL135" s="252" t="s">
        <v>1489</v>
      </c>
      <c r="BM135" s="354" t="s">
        <v>1955</v>
      </c>
    </row>
    <row r="136" spans="2:65" s="261" customFormat="1" ht="16.5" customHeight="1" x14ac:dyDescent="0.2">
      <c r="B136" s="262"/>
      <c r="C136" s="356" t="s">
        <v>179</v>
      </c>
      <c r="D136" s="356" t="s">
        <v>332</v>
      </c>
      <c r="E136" s="357" t="s">
        <v>1491</v>
      </c>
      <c r="F136" s="358" t="s">
        <v>1492</v>
      </c>
      <c r="G136" s="359" t="s">
        <v>379</v>
      </c>
      <c r="H136" s="360">
        <v>2</v>
      </c>
      <c r="I136" s="361"/>
      <c r="J136" s="362">
        <f t="shared" si="0"/>
        <v>0</v>
      </c>
      <c r="K136" s="363"/>
      <c r="L136" s="364"/>
      <c r="M136" s="365" t="s">
        <v>1</v>
      </c>
      <c r="N136" s="366" t="s">
        <v>41</v>
      </c>
      <c r="P136" s="352">
        <f t="shared" si="1"/>
        <v>0</v>
      </c>
      <c r="Q136" s="352">
        <v>0</v>
      </c>
      <c r="R136" s="352">
        <f t="shared" si="2"/>
        <v>0</v>
      </c>
      <c r="S136" s="352">
        <v>0</v>
      </c>
      <c r="T136" s="353">
        <f t="shared" si="3"/>
        <v>0</v>
      </c>
      <c r="AR136" s="354" t="s">
        <v>1489</v>
      </c>
      <c r="AT136" s="354" t="s">
        <v>332</v>
      </c>
      <c r="AU136" s="354" t="s">
        <v>88</v>
      </c>
      <c r="AY136" s="252" t="s">
        <v>173</v>
      </c>
      <c r="BE136" s="355">
        <f t="shared" si="4"/>
        <v>0</v>
      </c>
      <c r="BF136" s="355">
        <f t="shared" si="5"/>
        <v>0</v>
      </c>
      <c r="BG136" s="355">
        <f t="shared" si="6"/>
        <v>0</v>
      </c>
      <c r="BH136" s="355">
        <f t="shared" si="7"/>
        <v>0</v>
      </c>
      <c r="BI136" s="355">
        <f t="shared" si="8"/>
        <v>0</v>
      </c>
      <c r="BJ136" s="252" t="s">
        <v>88</v>
      </c>
      <c r="BK136" s="355">
        <f t="shared" si="9"/>
        <v>0</v>
      </c>
      <c r="BL136" s="252" t="s">
        <v>1489</v>
      </c>
      <c r="BM136" s="354" t="s">
        <v>1956</v>
      </c>
    </row>
    <row r="137" spans="2:65" s="261" customFormat="1" ht="16.5" customHeight="1" x14ac:dyDescent="0.2">
      <c r="B137" s="262"/>
      <c r="C137" s="356" t="s">
        <v>198</v>
      </c>
      <c r="D137" s="356" t="s">
        <v>332</v>
      </c>
      <c r="E137" s="357" t="s">
        <v>1494</v>
      </c>
      <c r="F137" s="358" t="s">
        <v>1495</v>
      </c>
      <c r="G137" s="359" t="s">
        <v>379</v>
      </c>
      <c r="H137" s="360">
        <v>4</v>
      </c>
      <c r="I137" s="361"/>
      <c r="J137" s="362">
        <f t="shared" si="0"/>
        <v>0</v>
      </c>
      <c r="K137" s="363"/>
      <c r="L137" s="364"/>
      <c r="M137" s="365" t="s">
        <v>1</v>
      </c>
      <c r="N137" s="366" t="s">
        <v>41</v>
      </c>
      <c r="P137" s="352">
        <f t="shared" si="1"/>
        <v>0</v>
      </c>
      <c r="Q137" s="352">
        <v>0</v>
      </c>
      <c r="R137" s="352">
        <f t="shared" si="2"/>
        <v>0</v>
      </c>
      <c r="S137" s="352">
        <v>0</v>
      </c>
      <c r="T137" s="353">
        <f t="shared" si="3"/>
        <v>0</v>
      </c>
      <c r="AR137" s="354" t="s">
        <v>1489</v>
      </c>
      <c r="AT137" s="354" t="s">
        <v>332</v>
      </c>
      <c r="AU137" s="354" t="s">
        <v>88</v>
      </c>
      <c r="AY137" s="252" t="s">
        <v>173</v>
      </c>
      <c r="BE137" s="355">
        <f t="shared" si="4"/>
        <v>0</v>
      </c>
      <c r="BF137" s="355">
        <f t="shared" si="5"/>
        <v>0</v>
      </c>
      <c r="BG137" s="355">
        <f t="shared" si="6"/>
        <v>0</v>
      </c>
      <c r="BH137" s="355">
        <f t="shared" si="7"/>
        <v>0</v>
      </c>
      <c r="BI137" s="355">
        <f t="shared" si="8"/>
        <v>0</v>
      </c>
      <c r="BJ137" s="252" t="s">
        <v>88</v>
      </c>
      <c r="BK137" s="355">
        <f t="shared" si="9"/>
        <v>0</v>
      </c>
      <c r="BL137" s="252" t="s">
        <v>1489</v>
      </c>
      <c r="BM137" s="354" t="s">
        <v>1957</v>
      </c>
    </row>
    <row r="138" spans="2:65" s="261" customFormat="1" ht="16.5" customHeight="1" x14ac:dyDescent="0.2">
      <c r="B138" s="262"/>
      <c r="C138" s="356" t="s">
        <v>205</v>
      </c>
      <c r="D138" s="356" t="s">
        <v>332</v>
      </c>
      <c r="E138" s="357" t="s">
        <v>1497</v>
      </c>
      <c r="F138" s="358" t="s">
        <v>1498</v>
      </c>
      <c r="G138" s="359" t="s">
        <v>379</v>
      </c>
      <c r="H138" s="360">
        <v>8</v>
      </c>
      <c r="I138" s="361"/>
      <c r="J138" s="362">
        <f t="shared" si="0"/>
        <v>0</v>
      </c>
      <c r="K138" s="363"/>
      <c r="L138" s="364"/>
      <c r="M138" s="365" t="s">
        <v>1</v>
      </c>
      <c r="N138" s="366" t="s">
        <v>41</v>
      </c>
      <c r="P138" s="352">
        <f t="shared" si="1"/>
        <v>0</v>
      </c>
      <c r="Q138" s="352">
        <v>0</v>
      </c>
      <c r="R138" s="352">
        <f t="shared" si="2"/>
        <v>0</v>
      </c>
      <c r="S138" s="352">
        <v>0</v>
      </c>
      <c r="T138" s="353">
        <f t="shared" si="3"/>
        <v>0</v>
      </c>
      <c r="AR138" s="354" t="s">
        <v>1489</v>
      </c>
      <c r="AT138" s="354" t="s">
        <v>332</v>
      </c>
      <c r="AU138" s="354" t="s">
        <v>88</v>
      </c>
      <c r="AY138" s="252" t="s">
        <v>173</v>
      </c>
      <c r="BE138" s="355">
        <f t="shared" si="4"/>
        <v>0</v>
      </c>
      <c r="BF138" s="355">
        <f t="shared" si="5"/>
        <v>0</v>
      </c>
      <c r="BG138" s="355">
        <f t="shared" si="6"/>
        <v>0</v>
      </c>
      <c r="BH138" s="355">
        <f t="shared" si="7"/>
        <v>0</v>
      </c>
      <c r="BI138" s="355">
        <f t="shared" si="8"/>
        <v>0</v>
      </c>
      <c r="BJ138" s="252" t="s">
        <v>88</v>
      </c>
      <c r="BK138" s="355">
        <f t="shared" si="9"/>
        <v>0</v>
      </c>
      <c r="BL138" s="252" t="s">
        <v>1489</v>
      </c>
      <c r="BM138" s="354" t="s">
        <v>1958</v>
      </c>
    </row>
    <row r="139" spans="2:65" s="261" customFormat="1" ht="16.5" customHeight="1" x14ac:dyDescent="0.2">
      <c r="B139" s="262"/>
      <c r="C139" s="356" t="s">
        <v>210</v>
      </c>
      <c r="D139" s="356" t="s">
        <v>332</v>
      </c>
      <c r="E139" s="357" t="s">
        <v>1500</v>
      </c>
      <c r="F139" s="358" t="s">
        <v>1501</v>
      </c>
      <c r="G139" s="359" t="s">
        <v>379</v>
      </c>
      <c r="H139" s="360">
        <v>2</v>
      </c>
      <c r="I139" s="361"/>
      <c r="J139" s="362">
        <f t="shared" si="0"/>
        <v>0</v>
      </c>
      <c r="K139" s="363"/>
      <c r="L139" s="364"/>
      <c r="M139" s="365" t="s">
        <v>1</v>
      </c>
      <c r="N139" s="366" t="s">
        <v>41</v>
      </c>
      <c r="P139" s="352">
        <f t="shared" si="1"/>
        <v>0</v>
      </c>
      <c r="Q139" s="352">
        <v>0</v>
      </c>
      <c r="R139" s="352">
        <f t="shared" si="2"/>
        <v>0</v>
      </c>
      <c r="S139" s="352">
        <v>0</v>
      </c>
      <c r="T139" s="353">
        <f t="shared" si="3"/>
        <v>0</v>
      </c>
      <c r="AR139" s="354" t="s">
        <v>1489</v>
      </c>
      <c r="AT139" s="354" t="s">
        <v>332</v>
      </c>
      <c r="AU139" s="354" t="s">
        <v>88</v>
      </c>
      <c r="AY139" s="252" t="s">
        <v>173</v>
      </c>
      <c r="BE139" s="355">
        <f t="shared" si="4"/>
        <v>0</v>
      </c>
      <c r="BF139" s="355">
        <f t="shared" si="5"/>
        <v>0</v>
      </c>
      <c r="BG139" s="355">
        <f t="shared" si="6"/>
        <v>0</v>
      </c>
      <c r="BH139" s="355">
        <f t="shared" si="7"/>
        <v>0</v>
      </c>
      <c r="BI139" s="355">
        <f t="shared" si="8"/>
        <v>0</v>
      </c>
      <c r="BJ139" s="252" t="s">
        <v>88</v>
      </c>
      <c r="BK139" s="355">
        <f t="shared" si="9"/>
        <v>0</v>
      </c>
      <c r="BL139" s="252" t="s">
        <v>1489</v>
      </c>
      <c r="BM139" s="354" t="s">
        <v>1959</v>
      </c>
    </row>
    <row r="140" spans="2:65" s="261" customFormat="1" ht="16.5" customHeight="1" x14ac:dyDescent="0.2">
      <c r="B140" s="262"/>
      <c r="C140" s="356" t="s">
        <v>215</v>
      </c>
      <c r="D140" s="356" t="s">
        <v>332</v>
      </c>
      <c r="E140" s="357" t="s">
        <v>1503</v>
      </c>
      <c r="F140" s="358" t="s">
        <v>1504</v>
      </c>
      <c r="G140" s="359" t="s">
        <v>379</v>
      </c>
      <c r="H140" s="360">
        <v>1</v>
      </c>
      <c r="I140" s="361"/>
      <c r="J140" s="362">
        <f t="shared" si="0"/>
        <v>0</v>
      </c>
      <c r="K140" s="363"/>
      <c r="L140" s="364"/>
      <c r="M140" s="365" t="s">
        <v>1</v>
      </c>
      <c r="N140" s="366" t="s">
        <v>41</v>
      </c>
      <c r="P140" s="352">
        <f t="shared" si="1"/>
        <v>0</v>
      </c>
      <c r="Q140" s="352">
        <v>0</v>
      </c>
      <c r="R140" s="352">
        <f t="shared" si="2"/>
        <v>0</v>
      </c>
      <c r="S140" s="352">
        <v>0</v>
      </c>
      <c r="T140" s="353">
        <f t="shared" si="3"/>
        <v>0</v>
      </c>
      <c r="AR140" s="354" t="s">
        <v>1489</v>
      </c>
      <c r="AT140" s="354" t="s">
        <v>332</v>
      </c>
      <c r="AU140" s="354" t="s">
        <v>88</v>
      </c>
      <c r="AY140" s="252" t="s">
        <v>173</v>
      </c>
      <c r="BE140" s="355">
        <f t="shared" si="4"/>
        <v>0</v>
      </c>
      <c r="BF140" s="355">
        <f t="shared" si="5"/>
        <v>0</v>
      </c>
      <c r="BG140" s="355">
        <f t="shared" si="6"/>
        <v>0</v>
      </c>
      <c r="BH140" s="355">
        <f t="shared" si="7"/>
        <v>0</v>
      </c>
      <c r="BI140" s="355">
        <f t="shared" si="8"/>
        <v>0</v>
      </c>
      <c r="BJ140" s="252" t="s">
        <v>88</v>
      </c>
      <c r="BK140" s="355">
        <f t="shared" si="9"/>
        <v>0</v>
      </c>
      <c r="BL140" s="252" t="s">
        <v>1489</v>
      </c>
      <c r="BM140" s="354" t="s">
        <v>1960</v>
      </c>
    </row>
    <row r="141" spans="2:65" s="261" customFormat="1" ht="16.5" customHeight="1" x14ac:dyDescent="0.2">
      <c r="B141" s="262"/>
      <c r="C141" s="342" t="s">
        <v>220</v>
      </c>
      <c r="D141" s="342" t="s">
        <v>175</v>
      </c>
      <c r="E141" s="343" t="s">
        <v>1506</v>
      </c>
      <c r="F141" s="344" t="s">
        <v>1507</v>
      </c>
      <c r="G141" s="345" t="s">
        <v>379</v>
      </c>
      <c r="H141" s="346">
        <v>1</v>
      </c>
      <c r="I141" s="347"/>
      <c r="J141" s="348">
        <f t="shared" si="0"/>
        <v>0</v>
      </c>
      <c r="K141" s="349"/>
      <c r="L141" s="262"/>
      <c r="M141" s="350" t="s">
        <v>1</v>
      </c>
      <c r="N141" s="351" t="s">
        <v>41</v>
      </c>
      <c r="P141" s="352">
        <f t="shared" si="1"/>
        <v>0</v>
      </c>
      <c r="Q141" s="352">
        <v>0</v>
      </c>
      <c r="R141" s="352">
        <f t="shared" si="2"/>
        <v>0</v>
      </c>
      <c r="S141" s="352">
        <v>0</v>
      </c>
      <c r="T141" s="353">
        <f t="shared" si="3"/>
        <v>0</v>
      </c>
      <c r="AR141" s="354" t="s">
        <v>1489</v>
      </c>
      <c r="AT141" s="354" t="s">
        <v>175</v>
      </c>
      <c r="AU141" s="354" t="s">
        <v>88</v>
      </c>
      <c r="AY141" s="252" t="s">
        <v>173</v>
      </c>
      <c r="BE141" s="355">
        <f t="shared" si="4"/>
        <v>0</v>
      </c>
      <c r="BF141" s="355">
        <f t="shared" si="5"/>
        <v>0</v>
      </c>
      <c r="BG141" s="355">
        <f t="shared" si="6"/>
        <v>0</v>
      </c>
      <c r="BH141" s="355">
        <f t="shared" si="7"/>
        <v>0</v>
      </c>
      <c r="BI141" s="355">
        <f t="shared" si="8"/>
        <v>0</v>
      </c>
      <c r="BJ141" s="252" t="s">
        <v>88</v>
      </c>
      <c r="BK141" s="355">
        <f t="shared" si="9"/>
        <v>0</v>
      </c>
      <c r="BL141" s="252" t="s">
        <v>1489</v>
      </c>
      <c r="BM141" s="354" t="s">
        <v>1961</v>
      </c>
    </row>
    <row r="142" spans="2:65" s="330" customFormat="1" ht="22.75" customHeight="1" x14ac:dyDescent="0.25">
      <c r="B142" s="331"/>
      <c r="D142" s="332" t="s">
        <v>74</v>
      </c>
      <c r="E142" s="340" t="s">
        <v>1509</v>
      </c>
      <c r="F142" s="340" t="s">
        <v>1510</v>
      </c>
      <c r="J142" s="341">
        <f>BK142</f>
        <v>0</v>
      </c>
      <c r="L142" s="331"/>
      <c r="M142" s="335"/>
      <c r="P142" s="336">
        <f>SUM(P143:P148)</f>
        <v>0</v>
      </c>
      <c r="R142" s="336">
        <f>SUM(R143:R148)</f>
        <v>0</v>
      </c>
      <c r="T142" s="337">
        <f>SUM(T143:T148)</f>
        <v>0</v>
      </c>
      <c r="AR142" s="332" t="s">
        <v>179</v>
      </c>
      <c r="AT142" s="338" t="s">
        <v>74</v>
      </c>
      <c r="AU142" s="338" t="s">
        <v>82</v>
      </c>
      <c r="AY142" s="332" t="s">
        <v>173</v>
      </c>
      <c r="BK142" s="339">
        <f>SUM(BK143:BK148)</f>
        <v>0</v>
      </c>
    </row>
    <row r="143" spans="2:65" s="261" customFormat="1" ht="16.5" customHeight="1" x14ac:dyDescent="0.2">
      <c r="B143" s="262"/>
      <c r="C143" s="356" t="s">
        <v>224</v>
      </c>
      <c r="D143" s="356" t="s">
        <v>332</v>
      </c>
      <c r="E143" s="357" t="s">
        <v>1511</v>
      </c>
      <c r="F143" s="358" t="s">
        <v>1512</v>
      </c>
      <c r="G143" s="359" t="s">
        <v>379</v>
      </c>
      <c r="H143" s="360">
        <v>5</v>
      </c>
      <c r="I143" s="361"/>
      <c r="J143" s="362">
        <f t="shared" ref="J143:J148" si="10">ROUND(I143*H143,2)</f>
        <v>0</v>
      </c>
      <c r="K143" s="363"/>
      <c r="L143" s="364"/>
      <c r="M143" s="365" t="s">
        <v>1</v>
      </c>
      <c r="N143" s="366" t="s">
        <v>41</v>
      </c>
      <c r="P143" s="352">
        <f t="shared" ref="P143:P148" si="11">O143*H143</f>
        <v>0</v>
      </c>
      <c r="Q143" s="352">
        <v>0</v>
      </c>
      <c r="R143" s="352">
        <f t="shared" ref="R143:R148" si="12">Q143*H143</f>
        <v>0</v>
      </c>
      <c r="S143" s="352">
        <v>0</v>
      </c>
      <c r="T143" s="353">
        <f t="shared" ref="T143:T148" si="13">S143*H143</f>
        <v>0</v>
      </c>
      <c r="AR143" s="354" t="s">
        <v>1489</v>
      </c>
      <c r="AT143" s="354" t="s">
        <v>332</v>
      </c>
      <c r="AU143" s="354" t="s">
        <v>88</v>
      </c>
      <c r="AY143" s="252" t="s">
        <v>173</v>
      </c>
      <c r="BE143" s="355">
        <f t="shared" ref="BE143:BE148" si="14">IF(N143="základná",J143,0)</f>
        <v>0</v>
      </c>
      <c r="BF143" s="355">
        <f t="shared" ref="BF143:BF148" si="15">IF(N143="znížená",J143,0)</f>
        <v>0</v>
      </c>
      <c r="BG143" s="355">
        <f t="shared" ref="BG143:BG148" si="16">IF(N143="zákl. prenesená",J143,0)</f>
        <v>0</v>
      </c>
      <c r="BH143" s="355">
        <f t="shared" ref="BH143:BH148" si="17">IF(N143="zníž. prenesená",J143,0)</f>
        <v>0</v>
      </c>
      <c r="BI143" s="355">
        <f t="shared" ref="BI143:BI148" si="18">IF(N143="nulová",J143,0)</f>
        <v>0</v>
      </c>
      <c r="BJ143" s="252" t="s">
        <v>88</v>
      </c>
      <c r="BK143" s="355">
        <f t="shared" ref="BK143:BK148" si="19">ROUND(I143*H143,2)</f>
        <v>0</v>
      </c>
      <c r="BL143" s="252" t="s">
        <v>1489</v>
      </c>
      <c r="BM143" s="354" t="s">
        <v>1962</v>
      </c>
    </row>
    <row r="144" spans="2:65" s="261" customFormat="1" ht="16.5" customHeight="1" x14ac:dyDescent="0.2">
      <c r="B144" s="262"/>
      <c r="C144" s="356" t="s">
        <v>231</v>
      </c>
      <c r="D144" s="356" t="s">
        <v>332</v>
      </c>
      <c r="E144" s="357" t="s">
        <v>1514</v>
      </c>
      <c r="F144" s="358" t="s">
        <v>1515</v>
      </c>
      <c r="G144" s="359" t="s">
        <v>379</v>
      </c>
      <c r="H144" s="360">
        <v>1</v>
      </c>
      <c r="I144" s="361"/>
      <c r="J144" s="362">
        <f t="shared" si="10"/>
        <v>0</v>
      </c>
      <c r="K144" s="363"/>
      <c r="L144" s="364"/>
      <c r="M144" s="365" t="s">
        <v>1</v>
      </c>
      <c r="N144" s="366" t="s">
        <v>41</v>
      </c>
      <c r="P144" s="352">
        <f t="shared" si="11"/>
        <v>0</v>
      </c>
      <c r="Q144" s="352">
        <v>0</v>
      </c>
      <c r="R144" s="352">
        <f t="shared" si="12"/>
        <v>0</v>
      </c>
      <c r="S144" s="352">
        <v>0</v>
      </c>
      <c r="T144" s="353">
        <f t="shared" si="13"/>
        <v>0</v>
      </c>
      <c r="AR144" s="354" t="s">
        <v>1489</v>
      </c>
      <c r="AT144" s="354" t="s">
        <v>332</v>
      </c>
      <c r="AU144" s="354" t="s">
        <v>88</v>
      </c>
      <c r="AY144" s="252" t="s">
        <v>173</v>
      </c>
      <c r="BE144" s="355">
        <f t="shared" si="14"/>
        <v>0</v>
      </c>
      <c r="BF144" s="355">
        <f t="shared" si="15"/>
        <v>0</v>
      </c>
      <c r="BG144" s="355">
        <f t="shared" si="16"/>
        <v>0</v>
      </c>
      <c r="BH144" s="355">
        <f t="shared" si="17"/>
        <v>0</v>
      </c>
      <c r="BI144" s="355">
        <f t="shared" si="18"/>
        <v>0</v>
      </c>
      <c r="BJ144" s="252" t="s">
        <v>88</v>
      </c>
      <c r="BK144" s="355">
        <f t="shared" si="19"/>
        <v>0</v>
      </c>
      <c r="BL144" s="252" t="s">
        <v>1489</v>
      </c>
      <c r="BM144" s="354" t="s">
        <v>1963</v>
      </c>
    </row>
    <row r="145" spans="2:65" s="261" customFormat="1" ht="16.5" customHeight="1" x14ac:dyDescent="0.2">
      <c r="B145" s="262"/>
      <c r="C145" s="356" t="s">
        <v>237</v>
      </c>
      <c r="D145" s="356" t="s">
        <v>332</v>
      </c>
      <c r="E145" s="357" t="s">
        <v>1517</v>
      </c>
      <c r="F145" s="358" t="s">
        <v>1518</v>
      </c>
      <c r="G145" s="359" t="s">
        <v>370</v>
      </c>
      <c r="H145" s="360">
        <v>68</v>
      </c>
      <c r="I145" s="361"/>
      <c r="J145" s="362">
        <f t="shared" si="10"/>
        <v>0</v>
      </c>
      <c r="K145" s="363"/>
      <c r="L145" s="364"/>
      <c r="M145" s="365" t="s">
        <v>1</v>
      </c>
      <c r="N145" s="366" t="s">
        <v>41</v>
      </c>
      <c r="P145" s="352">
        <f t="shared" si="11"/>
        <v>0</v>
      </c>
      <c r="Q145" s="352">
        <v>0</v>
      </c>
      <c r="R145" s="352">
        <f t="shared" si="12"/>
        <v>0</v>
      </c>
      <c r="S145" s="352">
        <v>0</v>
      </c>
      <c r="T145" s="353">
        <f t="shared" si="13"/>
        <v>0</v>
      </c>
      <c r="AR145" s="354" t="s">
        <v>1489</v>
      </c>
      <c r="AT145" s="354" t="s">
        <v>332</v>
      </c>
      <c r="AU145" s="354" t="s">
        <v>88</v>
      </c>
      <c r="AY145" s="252" t="s">
        <v>173</v>
      </c>
      <c r="BE145" s="355">
        <f t="shared" si="14"/>
        <v>0</v>
      </c>
      <c r="BF145" s="355">
        <f t="shared" si="15"/>
        <v>0</v>
      </c>
      <c r="BG145" s="355">
        <f t="shared" si="16"/>
        <v>0</v>
      </c>
      <c r="BH145" s="355">
        <f t="shared" si="17"/>
        <v>0</v>
      </c>
      <c r="BI145" s="355">
        <f t="shared" si="18"/>
        <v>0</v>
      </c>
      <c r="BJ145" s="252" t="s">
        <v>88</v>
      </c>
      <c r="BK145" s="355">
        <f t="shared" si="19"/>
        <v>0</v>
      </c>
      <c r="BL145" s="252" t="s">
        <v>1489</v>
      </c>
      <c r="BM145" s="354" t="s">
        <v>1964</v>
      </c>
    </row>
    <row r="146" spans="2:65" s="261" customFormat="1" ht="16.5" customHeight="1" x14ac:dyDescent="0.2">
      <c r="B146" s="262"/>
      <c r="C146" s="356" t="s">
        <v>247</v>
      </c>
      <c r="D146" s="356" t="s">
        <v>332</v>
      </c>
      <c r="E146" s="357" t="s">
        <v>1520</v>
      </c>
      <c r="F146" s="358" t="s">
        <v>1521</v>
      </c>
      <c r="G146" s="359" t="s">
        <v>379</v>
      </c>
      <c r="H146" s="360">
        <v>3</v>
      </c>
      <c r="I146" s="361"/>
      <c r="J146" s="362">
        <f t="shared" si="10"/>
        <v>0</v>
      </c>
      <c r="K146" s="363"/>
      <c r="L146" s="364"/>
      <c r="M146" s="365" t="s">
        <v>1</v>
      </c>
      <c r="N146" s="366" t="s">
        <v>41</v>
      </c>
      <c r="P146" s="352">
        <f t="shared" si="11"/>
        <v>0</v>
      </c>
      <c r="Q146" s="352">
        <v>0</v>
      </c>
      <c r="R146" s="352">
        <f t="shared" si="12"/>
        <v>0</v>
      </c>
      <c r="S146" s="352">
        <v>0</v>
      </c>
      <c r="T146" s="353">
        <f t="shared" si="13"/>
        <v>0</v>
      </c>
      <c r="AR146" s="354" t="s">
        <v>1489</v>
      </c>
      <c r="AT146" s="354" t="s">
        <v>332</v>
      </c>
      <c r="AU146" s="354" t="s">
        <v>88</v>
      </c>
      <c r="AY146" s="252" t="s">
        <v>173</v>
      </c>
      <c r="BE146" s="355">
        <f t="shared" si="14"/>
        <v>0</v>
      </c>
      <c r="BF146" s="355">
        <f t="shared" si="15"/>
        <v>0</v>
      </c>
      <c r="BG146" s="355">
        <f t="shared" si="16"/>
        <v>0</v>
      </c>
      <c r="BH146" s="355">
        <f t="shared" si="17"/>
        <v>0</v>
      </c>
      <c r="BI146" s="355">
        <f t="shared" si="18"/>
        <v>0</v>
      </c>
      <c r="BJ146" s="252" t="s">
        <v>88</v>
      </c>
      <c r="BK146" s="355">
        <f t="shared" si="19"/>
        <v>0</v>
      </c>
      <c r="BL146" s="252" t="s">
        <v>1489</v>
      </c>
      <c r="BM146" s="354" t="s">
        <v>1965</v>
      </c>
    </row>
    <row r="147" spans="2:65" s="261" customFormat="1" ht="16.5" customHeight="1" x14ac:dyDescent="0.2">
      <c r="B147" s="262"/>
      <c r="C147" s="356" t="s">
        <v>254</v>
      </c>
      <c r="D147" s="356" t="s">
        <v>332</v>
      </c>
      <c r="E147" s="357" t="s">
        <v>1523</v>
      </c>
      <c r="F147" s="358" t="s">
        <v>1524</v>
      </c>
      <c r="G147" s="359" t="s">
        <v>379</v>
      </c>
      <c r="H147" s="360">
        <v>1</v>
      </c>
      <c r="I147" s="361"/>
      <c r="J147" s="362">
        <f t="shared" si="10"/>
        <v>0</v>
      </c>
      <c r="K147" s="363"/>
      <c r="L147" s="364"/>
      <c r="M147" s="365" t="s">
        <v>1</v>
      </c>
      <c r="N147" s="366" t="s">
        <v>41</v>
      </c>
      <c r="P147" s="352">
        <f t="shared" si="11"/>
        <v>0</v>
      </c>
      <c r="Q147" s="352">
        <v>0</v>
      </c>
      <c r="R147" s="352">
        <f t="shared" si="12"/>
        <v>0</v>
      </c>
      <c r="S147" s="352">
        <v>0</v>
      </c>
      <c r="T147" s="353">
        <f t="shared" si="13"/>
        <v>0</v>
      </c>
      <c r="AR147" s="354" t="s">
        <v>1489</v>
      </c>
      <c r="AT147" s="354" t="s">
        <v>332</v>
      </c>
      <c r="AU147" s="354" t="s">
        <v>88</v>
      </c>
      <c r="AY147" s="252" t="s">
        <v>173</v>
      </c>
      <c r="BE147" s="355">
        <f t="shared" si="14"/>
        <v>0</v>
      </c>
      <c r="BF147" s="355">
        <f t="shared" si="15"/>
        <v>0</v>
      </c>
      <c r="BG147" s="355">
        <f t="shared" si="16"/>
        <v>0</v>
      </c>
      <c r="BH147" s="355">
        <f t="shared" si="17"/>
        <v>0</v>
      </c>
      <c r="BI147" s="355">
        <f t="shared" si="18"/>
        <v>0</v>
      </c>
      <c r="BJ147" s="252" t="s">
        <v>88</v>
      </c>
      <c r="BK147" s="355">
        <f t="shared" si="19"/>
        <v>0</v>
      </c>
      <c r="BL147" s="252" t="s">
        <v>1489</v>
      </c>
      <c r="BM147" s="354" t="s">
        <v>1966</v>
      </c>
    </row>
    <row r="148" spans="2:65" s="261" customFormat="1" ht="16.5" customHeight="1" x14ac:dyDescent="0.2">
      <c r="B148" s="262"/>
      <c r="C148" s="342" t="s">
        <v>261</v>
      </c>
      <c r="D148" s="342" t="s">
        <v>175</v>
      </c>
      <c r="E148" s="343" t="s">
        <v>1526</v>
      </c>
      <c r="F148" s="344" t="s">
        <v>1527</v>
      </c>
      <c r="G148" s="345" t="s">
        <v>379</v>
      </c>
      <c r="H148" s="346">
        <v>1</v>
      </c>
      <c r="I148" s="347"/>
      <c r="J148" s="348">
        <f t="shared" si="10"/>
        <v>0</v>
      </c>
      <c r="K148" s="349"/>
      <c r="L148" s="262"/>
      <c r="M148" s="350" t="s">
        <v>1</v>
      </c>
      <c r="N148" s="351" t="s">
        <v>41</v>
      </c>
      <c r="P148" s="352">
        <f t="shared" si="11"/>
        <v>0</v>
      </c>
      <c r="Q148" s="352">
        <v>0</v>
      </c>
      <c r="R148" s="352">
        <f t="shared" si="12"/>
        <v>0</v>
      </c>
      <c r="S148" s="352">
        <v>0</v>
      </c>
      <c r="T148" s="353">
        <f t="shared" si="13"/>
        <v>0</v>
      </c>
      <c r="AR148" s="354" t="s">
        <v>1489</v>
      </c>
      <c r="AT148" s="354" t="s">
        <v>175</v>
      </c>
      <c r="AU148" s="354" t="s">
        <v>88</v>
      </c>
      <c r="AY148" s="252" t="s">
        <v>173</v>
      </c>
      <c r="BE148" s="355">
        <f t="shared" si="14"/>
        <v>0</v>
      </c>
      <c r="BF148" s="355">
        <f t="shared" si="15"/>
        <v>0</v>
      </c>
      <c r="BG148" s="355">
        <f t="shared" si="16"/>
        <v>0</v>
      </c>
      <c r="BH148" s="355">
        <f t="shared" si="17"/>
        <v>0</v>
      </c>
      <c r="BI148" s="355">
        <f t="shared" si="18"/>
        <v>0</v>
      </c>
      <c r="BJ148" s="252" t="s">
        <v>88</v>
      </c>
      <c r="BK148" s="355">
        <f t="shared" si="19"/>
        <v>0</v>
      </c>
      <c r="BL148" s="252" t="s">
        <v>1489</v>
      </c>
      <c r="BM148" s="354" t="s">
        <v>1967</v>
      </c>
    </row>
    <row r="149" spans="2:65" s="330" customFormat="1" ht="22.75" customHeight="1" x14ac:dyDescent="0.25">
      <c r="B149" s="331"/>
      <c r="D149" s="332" t="s">
        <v>74</v>
      </c>
      <c r="E149" s="340" t="s">
        <v>1529</v>
      </c>
      <c r="F149" s="340" t="s">
        <v>1530</v>
      </c>
      <c r="J149" s="341">
        <f>BK149</f>
        <v>0</v>
      </c>
      <c r="L149" s="331"/>
      <c r="M149" s="335"/>
      <c r="P149" s="336">
        <f>SUM(P150:P168)</f>
        <v>0</v>
      </c>
      <c r="R149" s="336">
        <f>SUM(R150:R168)</f>
        <v>0</v>
      </c>
      <c r="T149" s="337">
        <f>SUM(T150:T168)</f>
        <v>0</v>
      </c>
      <c r="AR149" s="332" t="s">
        <v>179</v>
      </c>
      <c r="AT149" s="338" t="s">
        <v>74</v>
      </c>
      <c r="AU149" s="338" t="s">
        <v>82</v>
      </c>
      <c r="AY149" s="332" t="s">
        <v>173</v>
      </c>
      <c r="BK149" s="339">
        <f>SUM(BK150:BK168)</f>
        <v>0</v>
      </c>
    </row>
    <row r="150" spans="2:65" s="261" customFormat="1" ht="16.5" customHeight="1" x14ac:dyDescent="0.2">
      <c r="B150" s="262"/>
      <c r="C150" s="356" t="s">
        <v>265</v>
      </c>
      <c r="D150" s="356" t="s">
        <v>332</v>
      </c>
      <c r="E150" s="357" t="s">
        <v>1531</v>
      </c>
      <c r="F150" s="358" t="s">
        <v>1532</v>
      </c>
      <c r="G150" s="359" t="s">
        <v>379</v>
      </c>
      <c r="H150" s="360">
        <v>13</v>
      </c>
      <c r="I150" s="361"/>
      <c r="J150" s="362">
        <f t="shared" ref="J150:J168" si="20">ROUND(I150*H150,2)</f>
        <v>0</v>
      </c>
      <c r="K150" s="363"/>
      <c r="L150" s="364"/>
      <c r="M150" s="365" t="s">
        <v>1</v>
      </c>
      <c r="N150" s="366" t="s">
        <v>41</v>
      </c>
      <c r="P150" s="352">
        <f t="shared" ref="P150:P168" si="21">O150*H150</f>
        <v>0</v>
      </c>
      <c r="Q150" s="352">
        <v>0</v>
      </c>
      <c r="R150" s="352">
        <f t="shared" ref="R150:R168" si="22">Q150*H150</f>
        <v>0</v>
      </c>
      <c r="S150" s="352">
        <v>0</v>
      </c>
      <c r="T150" s="353">
        <f t="shared" ref="T150:T168" si="23">S150*H150</f>
        <v>0</v>
      </c>
      <c r="AR150" s="354" t="s">
        <v>1489</v>
      </c>
      <c r="AT150" s="354" t="s">
        <v>332</v>
      </c>
      <c r="AU150" s="354" t="s">
        <v>88</v>
      </c>
      <c r="AY150" s="252" t="s">
        <v>173</v>
      </c>
      <c r="BE150" s="355">
        <f t="shared" ref="BE150:BE168" si="24">IF(N150="základná",J150,0)</f>
        <v>0</v>
      </c>
      <c r="BF150" s="355">
        <f t="shared" ref="BF150:BF168" si="25">IF(N150="znížená",J150,0)</f>
        <v>0</v>
      </c>
      <c r="BG150" s="355">
        <f t="shared" ref="BG150:BG168" si="26">IF(N150="zákl. prenesená",J150,0)</f>
        <v>0</v>
      </c>
      <c r="BH150" s="355">
        <f t="shared" ref="BH150:BH168" si="27">IF(N150="zníž. prenesená",J150,0)</f>
        <v>0</v>
      </c>
      <c r="BI150" s="355">
        <f t="shared" ref="BI150:BI168" si="28">IF(N150="nulová",J150,0)</f>
        <v>0</v>
      </c>
      <c r="BJ150" s="252" t="s">
        <v>88</v>
      </c>
      <c r="BK150" s="355">
        <f t="shared" ref="BK150:BK168" si="29">ROUND(I150*H150,2)</f>
        <v>0</v>
      </c>
      <c r="BL150" s="252" t="s">
        <v>1489</v>
      </c>
      <c r="BM150" s="354" t="s">
        <v>1968</v>
      </c>
    </row>
    <row r="151" spans="2:65" s="261" customFormat="1" ht="16.5" customHeight="1" x14ac:dyDescent="0.2">
      <c r="B151" s="262"/>
      <c r="C151" s="356" t="s">
        <v>272</v>
      </c>
      <c r="D151" s="356" t="s">
        <v>332</v>
      </c>
      <c r="E151" s="357" t="s">
        <v>1534</v>
      </c>
      <c r="F151" s="358" t="s">
        <v>1535</v>
      </c>
      <c r="G151" s="359" t="s">
        <v>379</v>
      </c>
      <c r="H151" s="360">
        <v>1</v>
      </c>
      <c r="I151" s="361"/>
      <c r="J151" s="362">
        <f t="shared" si="20"/>
        <v>0</v>
      </c>
      <c r="K151" s="363"/>
      <c r="L151" s="364"/>
      <c r="M151" s="365" t="s">
        <v>1</v>
      </c>
      <c r="N151" s="366" t="s">
        <v>41</v>
      </c>
      <c r="P151" s="352">
        <f t="shared" si="21"/>
        <v>0</v>
      </c>
      <c r="Q151" s="352">
        <v>0</v>
      </c>
      <c r="R151" s="352">
        <f t="shared" si="22"/>
        <v>0</v>
      </c>
      <c r="S151" s="352">
        <v>0</v>
      </c>
      <c r="T151" s="353">
        <f t="shared" si="23"/>
        <v>0</v>
      </c>
      <c r="AR151" s="354" t="s">
        <v>1489</v>
      </c>
      <c r="AT151" s="354" t="s">
        <v>332</v>
      </c>
      <c r="AU151" s="354" t="s">
        <v>88</v>
      </c>
      <c r="AY151" s="252" t="s">
        <v>173</v>
      </c>
      <c r="BE151" s="355">
        <f t="shared" si="24"/>
        <v>0</v>
      </c>
      <c r="BF151" s="355">
        <f t="shared" si="25"/>
        <v>0</v>
      </c>
      <c r="BG151" s="355">
        <f t="shared" si="26"/>
        <v>0</v>
      </c>
      <c r="BH151" s="355">
        <f t="shared" si="27"/>
        <v>0</v>
      </c>
      <c r="BI151" s="355">
        <f t="shared" si="28"/>
        <v>0</v>
      </c>
      <c r="BJ151" s="252" t="s">
        <v>88</v>
      </c>
      <c r="BK151" s="355">
        <f t="shared" si="29"/>
        <v>0</v>
      </c>
      <c r="BL151" s="252" t="s">
        <v>1489</v>
      </c>
      <c r="BM151" s="354" t="s">
        <v>1969</v>
      </c>
    </row>
    <row r="152" spans="2:65" s="261" customFormat="1" ht="16.5" customHeight="1" x14ac:dyDescent="0.2">
      <c r="B152" s="262"/>
      <c r="C152" s="356" t="s">
        <v>278</v>
      </c>
      <c r="D152" s="356" t="s">
        <v>332</v>
      </c>
      <c r="E152" s="357" t="s">
        <v>1537</v>
      </c>
      <c r="F152" s="358" t="s">
        <v>1538</v>
      </c>
      <c r="G152" s="359" t="s">
        <v>379</v>
      </c>
      <c r="H152" s="360">
        <v>1</v>
      </c>
      <c r="I152" s="361"/>
      <c r="J152" s="362">
        <f t="shared" si="20"/>
        <v>0</v>
      </c>
      <c r="K152" s="363"/>
      <c r="L152" s="364"/>
      <c r="M152" s="365" t="s">
        <v>1</v>
      </c>
      <c r="N152" s="366" t="s">
        <v>41</v>
      </c>
      <c r="P152" s="352">
        <f t="shared" si="21"/>
        <v>0</v>
      </c>
      <c r="Q152" s="352">
        <v>0</v>
      </c>
      <c r="R152" s="352">
        <f t="shared" si="22"/>
        <v>0</v>
      </c>
      <c r="S152" s="352">
        <v>0</v>
      </c>
      <c r="T152" s="353">
        <f t="shared" si="23"/>
        <v>0</v>
      </c>
      <c r="AR152" s="354" t="s">
        <v>1489</v>
      </c>
      <c r="AT152" s="354" t="s">
        <v>332</v>
      </c>
      <c r="AU152" s="354" t="s">
        <v>88</v>
      </c>
      <c r="AY152" s="252" t="s">
        <v>173</v>
      </c>
      <c r="BE152" s="355">
        <f t="shared" si="24"/>
        <v>0</v>
      </c>
      <c r="BF152" s="355">
        <f t="shared" si="25"/>
        <v>0</v>
      </c>
      <c r="BG152" s="355">
        <f t="shared" si="26"/>
        <v>0</v>
      </c>
      <c r="BH152" s="355">
        <f t="shared" si="27"/>
        <v>0</v>
      </c>
      <c r="BI152" s="355">
        <f t="shared" si="28"/>
        <v>0</v>
      </c>
      <c r="BJ152" s="252" t="s">
        <v>88</v>
      </c>
      <c r="BK152" s="355">
        <f t="shared" si="29"/>
        <v>0</v>
      </c>
      <c r="BL152" s="252" t="s">
        <v>1489</v>
      </c>
      <c r="BM152" s="354" t="s">
        <v>1970</v>
      </c>
    </row>
    <row r="153" spans="2:65" s="261" customFormat="1" ht="16.5" customHeight="1" x14ac:dyDescent="0.2">
      <c r="B153" s="262"/>
      <c r="C153" s="356" t="s">
        <v>283</v>
      </c>
      <c r="D153" s="356" t="s">
        <v>332</v>
      </c>
      <c r="E153" s="357" t="s">
        <v>1540</v>
      </c>
      <c r="F153" s="358" t="s">
        <v>1541</v>
      </c>
      <c r="G153" s="359" t="s">
        <v>379</v>
      </c>
      <c r="H153" s="360">
        <v>1</v>
      </c>
      <c r="I153" s="361"/>
      <c r="J153" s="362">
        <f t="shared" si="20"/>
        <v>0</v>
      </c>
      <c r="K153" s="363"/>
      <c r="L153" s="364"/>
      <c r="M153" s="365" t="s">
        <v>1</v>
      </c>
      <c r="N153" s="366" t="s">
        <v>41</v>
      </c>
      <c r="P153" s="352">
        <f t="shared" si="21"/>
        <v>0</v>
      </c>
      <c r="Q153" s="352">
        <v>0</v>
      </c>
      <c r="R153" s="352">
        <f t="shared" si="22"/>
        <v>0</v>
      </c>
      <c r="S153" s="352">
        <v>0</v>
      </c>
      <c r="T153" s="353">
        <f t="shared" si="23"/>
        <v>0</v>
      </c>
      <c r="AR153" s="354" t="s">
        <v>1489</v>
      </c>
      <c r="AT153" s="354" t="s">
        <v>332</v>
      </c>
      <c r="AU153" s="354" t="s">
        <v>88</v>
      </c>
      <c r="AY153" s="252" t="s">
        <v>173</v>
      </c>
      <c r="BE153" s="355">
        <f t="shared" si="24"/>
        <v>0</v>
      </c>
      <c r="BF153" s="355">
        <f t="shared" si="25"/>
        <v>0</v>
      </c>
      <c r="BG153" s="355">
        <f t="shared" si="26"/>
        <v>0</v>
      </c>
      <c r="BH153" s="355">
        <f t="shared" si="27"/>
        <v>0</v>
      </c>
      <c r="BI153" s="355">
        <f t="shared" si="28"/>
        <v>0</v>
      </c>
      <c r="BJ153" s="252" t="s">
        <v>88</v>
      </c>
      <c r="BK153" s="355">
        <f t="shared" si="29"/>
        <v>0</v>
      </c>
      <c r="BL153" s="252" t="s">
        <v>1489</v>
      </c>
      <c r="BM153" s="354" t="s">
        <v>1971</v>
      </c>
    </row>
    <row r="154" spans="2:65" s="261" customFormat="1" ht="16.5" customHeight="1" x14ac:dyDescent="0.2">
      <c r="B154" s="262"/>
      <c r="C154" s="356" t="s">
        <v>7</v>
      </c>
      <c r="D154" s="356" t="s">
        <v>332</v>
      </c>
      <c r="E154" s="357" t="s">
        <v>1543</v>
      </c>
      <c r="F154" s="358" t="s">
        <v>1544</v>
      </c>
      <c r="G154" s="359" t="s">
        <v>379</v>
      </c>
      <c r="H154" s="360">
        <v>2</v>
      </c>
      <c r="I154" s="361"/>
      <c r="J154" s="362">
        <f t="shared" si="20"/>
        <v>0</v>
      </c>
      <c r="K154" s="363"/>
      <c r="L154" s="364"/>
      <c r="M154" s="365" t="s">
        <v>1</v>
      </c>
      <c r="N154" s="366" t="s">
        <v>41</v>
      </c>
      <c r="P154" s="352">
        <f t="shared" si="21"/>
        <v>0</v>
      </c>
      <c r="Q154" s="352">
        <v>0</v>
      </c>
      <c r="R154" s="352">
        <f t="shared" si="22"/>
        <v>0</v>
      </c>
      <c r="S154" s="352">
        <v>0</v>
      </c>
      <c r="T154" s="353">
        <f t="shared" si="23"/>
        <v>0</v>
      </c>
      <c r="AR154" s="354" t="s">
        <v>1489</v>
      </c>
      <c r="AT154" s="354" t="s">
        <v>332</v>
      </c>
      <c r="AU154" s="354" t="s">
        <v>88</v>
      </c>
      <c r="AY154" s="252" t="s">
        <v>173</v>
      </c>
      <c r="BE154" s="355">
        <f t="shared" si="24"/>
        <v>0</v>
      </c>
      <c r="BF154" s="355">
        <f t="shared" si="25"/>
        <v>0</v>
      </c>
      <c r="BG154" s="355">
        <f t="shared" si="26"/>
        <v>0</v>
      </c>
      <c r="BH154" s="355">
        <f t="shared" si="27"/>
        <v>0</v>
      </c>
      <c r="BI154" s="355">
        <f t="shared" si="28"/>
        <v>0</v>
      </c>
      <c r="BJ154" s="252" t="s">
        <v>88</v>
      </c>
      <c r="BK154" s="355">
        <f t="shared" si="29"/>
        <v>0</v>
      </c>
      <c r="BL154" s="252" t="s">
        <v>1489</v>
      </c>
      <c r="BM154" s="354" t="s">
        <v>1972</v>
      </c>
    </row>
    <row r="155" spans="2:65" s="261" customFormat="1" ht="16.5" customHeight="1" x14ac:dyDescent="0.2">
      <c r="B155" s="262"/>
      <c r="C155" s="356" t="s">
        <v>292</v>
      </c>
      <c r="D155" s="356" t="s">
        <v>332</v>
      </c>
      <c r="E155" s="357" t="s">
        <v>1546</v>
      </c>
      <c r="F155" s="358" t="s">
        <v>1547</v>
      </c>
      <c r="G155" s="359" t="s">
        <v>379</v>
      </c>
      <c r="H155" s="360">
        <v>1</v>
      </c>
      <c r="I155" s="361"/>
      <c r="J155" s="362">
        <f t="shared" si="20"/>
        <v>0</v>
      </c>
      <c r="K155" s="363"/>
      <c r="L155" s="364"/>
      <c r="M155" s="365" t="s">
        <v>1</v>
      </c>
      <c r="N155" s="366" t="s">
        <v>41</v>
      </c>
      <c r="P155" s="352">
        <f t="shared" si="21"/>
        <v>0</v>
      </c>
      <c r="Q155" s="352">
        <v>0</v>
      </c>
      <c r="R155" s="352">
        <f t="shared" si="22"/>
        <v>0</v>
      </c>
      <c r="S155" s="352">
        <v>0</v>
      </c>
      <c r="T155" s="353">
        <f t="shared" si="23"/>
        <v>0</v>
      </c>
      <c r="AR155" s="354" t="s">
        <v>1489</v>
      </c>
      <c r="AT155" s="354" t="s">
        <v>332</v>
      </c>
      <c r="AU155" s="354" t="s">
        <v>88</v>
      </c>
      <c r="AY155" s="252" t="s">
        <v>173</v>
      </c>
      <c r="BE155" s="355">
        <f t="shared" si="24"/>
        <v>0</v>
      </c>
      <c r="BF155" s="355">
        <f t="shared" si="25"/>
        <v>0</v>
      </c>
      <c r="BG155" s="355">
        <f t="shared" si="26"/>
        <v>0</v>
      </c>
      <c r="BH155" s="355">
        <f t="shared" si="27"/>
        <v>0</v>
      </c>
      <c r="BI155" s="355">
        <f t="shared" si="28"/>
        <v>0</v>
      </c>
      <c r="BJ155" s="252" t="s">
        <v>88</v>
      </c>
      <c r="BK155" s="355">
        <f t="shared" si="29"/>
        <v>0</v>
      </c>
      <c r="BL155" s="252" t="s">
        <v>1489</v>
      </c>
      <c r="BM155" s="354" t="s">
        <v>1973</v>
      </c>
    </row>
    <row r="156" spans="2:65" s="261" customFormat="1" ht="16.5" customHeight="1" x14ac:dyDescent="0.2">
      <c r="B156" s="262"/>
      <c r="C156" s="356" t="s">
        <v>297</v>
      </c>
      <c r="D156" s="356" t="s">
        <v>332</v>
      </c>
      <c r="E156" s="357" t="s">
        <v>1549</v>
      </c>
      <c r="F156" s="358" t="s">
        <v>1550</v>
      </c>
      <c r="G156" s="359" t="s">
        <v>379</v>
      </c>
      <c r="H156" s="360">
        <v>2</v>
      </c>
      <c r="I156" s="361"/>
      <c r="J156" s="362">
        <f t="shared" si="20"/>
        <v>0</v>
      </c>
      <c r="K156" s="363"/>
      <c r="L156" s="364"/>
      <c r="M156" s="365" t="s">
        <v>1</v>
      </c>
      <c r="N156" s="366" t="s">
        <v>41</v>
      </c>
      <c r="P156" s="352">
        <f t="shared" si="21"/>
        <v>0</v>
      </c>
      <c r="Q156" s="352">
        <v>0</v>
      </c>
      <c r="R156" s="352">
        <f t="shared" si="22"/>
        <v>0</v>
      </c>
      <c r="S156" s="352">
        <v>0</v>
      </c>
      <c r="T156" s="353">
        <f t="shared" si="23"/>
        <v>0</v>
      </c>
      <c r="AR156" s="354" t="s">
        <v>1489</v>
      </c>
      <c r="AT156" s="354" t="s">
        <v>332</v>
      </c>
      <c r="AU156" s="354" t="s">
        <v>88</v>
      </c>
      <c r="AY156" s="252" t="s">
        <v>173</v>
      </c>
      <c r="BE156" s="355">
        <f t="shared" si="24"/>
        <v>0</v>
      </c>
      <c r="BF156" s="355">
        <f t="shared" si="25"/>
        <v>0</v>
      </c>
      <c r="BG156" s="355">
        <f t="shared" si="26"/>
        <v>0</v>
      </c>
      <c r="BH156" s="355">
        <f t="shared" si="27"/>
        <v>0</v>
      </c>
      <c r="BI156" s="355">
        <f t="shared" si="28"/>
        <v>0</v>
      </c>
      <c r="BJ156" s="252" t="s">
        <v>88</v>
      </c>
      <c r="BK156" s="355">
        <f t="shared" si="29"/>
        <v>0</v>
      </c>
      <c r="BL156" s="252" t="s">
        <v>1489</v>
      </c>
      <c r="BM156" s="354" t="s">
        <v>1974</v>
      </c>
    </row>
    <row r="157" spans="2:65" s="261" customFormat="1" ht="16.5" customHeight="1" x14ac:dyDescent="0.2">
      <c r="B157" s="262"/>
      <c r="C157" s="356" t="s">
        <v>303</v>
      </c>
      <c r="D157" s="356" t="s">
        <v>332</v>
      </c>
      <c r="E157" s="357" t="s">
        <v>1552</v>
      </c>
      <c r="F157" s="358" t="s">
        <v>1553</v>
      </c>
      <c r="G157" s="359" t="s">
        <v>379</v>
      </c>
      <c r="H157" s="360">
        <v>2</v>
      </c>
      <c r="I157" s="361"/>
      <c r="J157" s="362">
        <f t="shared" si="20"/>
        <v>0</v>
      </c>
      <c r="K157" s="363"/>
      <c r="L157" s="364"/>
      <c r="M157" s="365" t="s">
        <v>1</v>
      </c>
      <c r="N157" s="366" t="s">
        <v>41</v>
      </c>
      <c r="P157" s="352">
        <f t="shared" si="21"/>
        <v>0</v>
      </c>
      <c r="Q157" s="352">
        <v>0</v>
      </c>
      <c r="R157" s="352">
        <f t="shared" si="22"/>
        <v>0</v>
      </c>
      <c r="S157" s="352">
        <v>0</v>
      </c>
      <c r="T157" s="353">
        <f t="shared" si="23"/>
        <v>0</v>
      </c>
      <c r="AR157" s="354" t="s">
        <v>1489</v>
      </c>
      <c r="AT157" s="354" t="s">
        <v>332</v>
      </c>
      <c r="AU157" s="354" t="s">
        <v>88</v>
      </c>
      <c r="AY157" s="252" t="s">
        <v>173</v>
      </c>
      <c r="BE157" s="355">
        <f t="shared" si="24"/>
        <v>0</v>
      </c>
      <c r="BF157" s="355">
        <f t="shared" si="25"/>
        <v>0</v>
      </c>
      <c r="BG157" s="355">
        <f t="shared" si="26"/>
        <v>0</v>
      </c>
      <c r="BH157" s="355">
        <f t="shared" si="27"/>
        <v>0</v>
      </c>
      <c r="BI157" s="355">
        <f t="shared" si="28"/>
        <v>0</v>
      </c>
      <c r="BJ157" s="252" t="s">
        <v>88</v>
      </c>
      <c r="BK157" s="355">
        <f t="shared" si="29"/>
        <v>0</v>
      </c>
      <c r="BL157" s="252" t="s">
        <v>1489</v>
      </c>
      <c r="BM157" s="354" t="s">
        <v>1975</v>
      </c>
    </row>
    <row r="158" spans="2:65" s="261" customFormat="1" ht="16.5" customHeight="1" x14ac:dyDescent="0.2">
      <c r="B158" s="262"/>
      <c r="C158" s="356" t="s">
        <v>308</v>
      </c>
      <c r="D158" s="356" t="s">
        <v>332</v>
      </c>
      <c r="E158" s="357" t="s">
        <v>1555</v>
      </c>
      <c r="F158" s="358" t="s">
        <v>1556</v>
      </c>
      <c r="G158" s="359" t="s">
        <v>379</v>
      </c>
      <c r="H158" s="360">
        <v>1</v>
      </c>
      <c r="I158" s="361"/>
      <c r="J158" s="362">
        <f t="shared" si="20"/>
        <v>0</v>
      </c>
      <c r="K158" s="363"/>
      <c r="L158" s="364"/>
      <c r="M158" s="365" t="s">
        <v>1</v>
      </c>
      <c r="N158" s="366" t="s">
        <v>41</v>
      </c>
      <c r="P158" s="352">
        <f t="shared" si="21"/>
        <v>0</v>
      </c>
      <c r="Q158" s="352">
        <v>0</v>
      </c>
      <c r="R158" s="352">
        <f t="shared" si="22"/>
        <v>0</v>
      </c>
      <c r="S158" s="352">
        <v>0</v>
      </c>
      <c r="T158" s="353">
        <f t="shared" si="23"/>
        <v>0</v>
      </c>
      <c r="AR158" s="354" t="s">
        <v>1489</v>
      </c>
      <c r="AT158" s="354" t="s">
        <v>332</v>
      </c>
      <c r="AU158" s="354" t="s">
        <v>88</v>
      </c>
      <c r="AY158" s="252" t="s">
        <v>173</v>
      </c>
      <c r="BE158" s="355">
        <f t="shared" si="24"/>
        <v>0</v>
      </c>
      <c r="BF158" s="355">
        <f t="shared" si="25"/>
        <v>0</v>
      </c>
      <c r="BG158" s="355">
        <f t="shared" si="26"/>
        <v>0</v>
      </c>
      <c r="BH158" s="355">
        <f t="shared" si="27"/>
        <v>0</v>
      </c>
      <c r="BI158" s="355">
        <f t="shared" si="28"/>
        <v>0</v>
      </c>
      <c r="BJ158" s="252" t="s">
        <v>88</v>
      </c>
      <c r="BK158" s="355">
        <f t="shared" si="29"/>
        <v>0</v>
      </c>
      <c r="BL158" s="252" t="s">
        <v>1489</v>
      </c>
      <c r="BM158" s="354" t="s">
        <v>1976</v>
      </c>
    </row>
    <row r="159" spans="2:65" s="261" customFormat="1" ht="16.5" customHeight="1" x14ac:dyDescent="0.2">
      <c r="B159" s="262"/>
      <c r="C159" s="356" t="s">
        <v>312</v>
      </c>
      <c r="D159" s="356" t="s">
        <v>332</v>
      </c>
      <c r="E159" s="357" t="s">
        <v>1558</v>
      </c>
      <c r="F159" s="358" t="s">
        <v>1559</v>
      </c>
      <c r="G159" s="359" t="s">
        <v>379</v>
      </c>
      <c r="H159" s="360">
        <v>13</v>
      </c>
      <c r="I159" s="361"/>
      <c r="J159" s="362">
        <f t="shared" si="20"/>
        <v>0</v>
      </c>
      <c r="K159" s="363"/>
      <c r="L159" s="364"/>
      <c r="M159" s="365" t="s">
        <v>1</v>
      </c>
      <c r="N159" s="366" t="s">
        <v>41</v>
      </c>
      <c r="P159" s="352">
        <f t="shared" si="21"/>
        <v>0</v>
      </c>
      <c r="Q159" s="352">
        <v>0</v>
      </c>
      <c r="R159" s="352">
        <f t="shared" si="22"/>
        <v>0</v>
      </c>
      <c r="S159" s="352">
        <v>0</v>
      </c>
      <c r="T159" s="353">
        <f t="shared" si="23"/>
        <v>0</v>
      </c>
      <c r="AR159" s="354" t="s">
        <v>1489</v>
      </c>
      <c r="AT159" s="354" t="s">
        <v>332</v>
      </c>
      <c r="AU159" s="354" t="s">
        <v>88</v>
      </c>
      <c r="AY159" s="252" t="s">
        <v>173</v>
      </c>
      <c r="BE159" s="355">
        <f t="shared" si="24"/>
        <v>0</v>
      </c>
      <c r="BF159" s="355">
        <f t="shared" si="25"/>
        <v>0</v>
      </c>
      <c r="BG159" s="355">
        <f t="shared" si="26"/>
        <v>0</v>
      </c>
      <c r="BH159" s="355">
        <f t="shared" si="27"/>
        <v>0</v>
      </c>
      <c r="BI159" s="355">
        <f t="shared" si="28"/>
        <v>0</v>
      </c>
      <c r="BJ159" s="252" t="s">
        <v>88</v>
      </c>
      <c r="BK159" s="355">
        <f t="shared" si="29"/>
        <v>0</v>
      </c>
      <c r="BL159" s="252" t="s">
        <v>1489</v>
      </c>
      <c r="BM159" s="354" t="s">
        <v>1977</v>
      </c>
    </row>
    <row r="160" spans="2:65" s="261" customFormat="1" ht="16.5" customHeight="1" x14ac:dyDescent="0.2">
      <c r="B160" s="262"/>
      <c r="C160" s="356" t="s">
        <v>319</v>
      </c>
      <c r="D160" s="356" t="s">
        <v>332</v>
      </c>
      <c r="E160" s="357" t="s">
        <v>1561</v>
      </c>
      <c r="F160" s="358" t="s">
        <v>1562</v>
      </c>
      <c r="G160" s="359" t="s">
        <v>379</v>
      </c>
      <c r="H160" s="360">
        <v>75</v>
      </c>
      <c r="I160" s="361"/>
      <c r="J160" s="362">
        <f t="shared" si="20"/>
        <v>0</v>
      </c>
      <c r="K160" s="363"/>
      <c r="L160" s="364"/>
      <c r="M160" s="365" t="s">
        <v>1</v>
      </c>
      <c r="N160" s="366" t="s">
        <v>41</v>
      </c>
      <c r="P160" s="352">
        <f t="shared" si="21"/>
        <v>0</v>
      </c>
      <c r="Q160" s="352">
        <v>0</v>
      </c>
      <c r="R160" s="352">
        <f t="shared" si="22"/>
        <v>0</v>
      </c>
      <c r="S160" s="352">
        <v>0</v>
      </c>
      <c r="T160" s="353">
        <f t="shared" si="23"/>
        <v>0</v>
      </c>
      <c r="AR160" s="354" t="s">
        <v>1489</v>
      </c>
      <c r="AT160" s="354" t="s">
        <v>332</v>
      </c>
      <c r="AU160" s="354" t="s">
        <v>88</v>
      </c>
      <c r="AY160" s="252" t="s">
        <v>173</v>
      </c>
      <c r="BE160" s="355">
        <f t="shared" si="24"/>
        <v>0</v>
      </c>
      <c r="BF160" s="355">
        <f t="shared" si="25"/>
        <v>0</v>
      </c>
      <c r="BG160" s="355">
        <f t="shared" si="26"/>
        <v>0</v>
      </c>
      <c r="BH160" s="355">
        <f t="shared" si="27"/>
        <v>0</v>
      </c>
      <c r="BI160" s="355">
        <f t="shared" si="28"/>
        <v>0</v>
      </c>
      <c r="BJ160" s="252" t="s">
        <v>88</v>
      </c>
      <c r="BK160" s="355">
        <f t="shared" si="29"/>
        <v>0</v>
      </c>
      <c r="BL160" s="252" t="s">
        <v>1489</v>
      </c>
      <c r="BM160" s="354" t="s">
        <v>1978</v>
      </c>
    </row>
    <row r="161" spans="2:65" s="261" customFormat="1" ht="16.5" customHeight="1" x14ac:dyDescent="0.2">
      <c r="B161" s="262"/>
      <c r="C161" s="356" t="s">
        <v>327</v>
      </c>
      <c r="D161" s="356" t="s">
        <v>332</v>
      </c>
      <c r="E161" s="357" t="s">
        <v>1564</v>
      </c>
      <c r="F161" s="358" t="s">
        <v>1565</v>
      </c>
      <c r="G161" s="359" t="s">
        <v>379</v>
      </c>
      <c r="H161" s="360">
        <v>75</v>
      </c>
      <c r="I161" s="361"/>
      <c r="J161" s="362">
        <f t="shared" si="20"/>
        <v>0</v>
      </c>
      <c r="K161" s="363"/>
      <c r="L161" s="364"/>
      <c r="M161" s="365" t="s">
        <v>1</v>
      </c>
      <c r="N161" s="366" t="s">
        <v>41</v>
      </c>
      <c r="P161" s="352">
        <f t="shared" si="21"/>
        <v>0</v>
      </c>
      <c r="Q161" s="352">
        <v>0</v>
      </c>
      <c r="R161" s="352">
        <f t="shared" si="22"/>
        <v>0</v>
      </c>
      <c r="S161" s="352">
        <v>0</v>
      </c>
      <c r="T161" s="353">
        <f t="shared" si="23"/>
        <v>0</v>
      </c>
      <c r="AR161" s="354" t="s">
        <v>1489</v>
      </c>
      <c r="AT161" s="354" t="s">
        <v>332</v>
      </c>
      <c r="AU161" s="354" t="s">
        <v>88</v>
      </c>
      <c r="AY161" s="252" t="s">
        <v>173</v>
      </c>
      <c r="BE161" s="355">
        <f t="shared" si="24"/>
        <v>0</v>
      </c>
      <c r="BF161" s="355">
        <f t="shared" si="25"/>
        <v>0</v>
      </c>
      <c r="BG161" s="355">
        <f t="shared" si="26"/>
        <v>0</v>
      </c>
      <c r="BH161" s="355">
        <f t="shared" si="27"/>
        <v>0</v>
      </c>
      <c r="BI161" s="355">
        <f t="shared" si="28"/>
        <v>0</v>
      </c>
      <c r="BJ161" s="252" t="s">
        <v>88</v>
      </c>
      <c r="BK161" s="355">
        <f t="shared" si="29"/>
        <v>0</v>
      </c>
      <c r="BL161" s="252" t="s">
        <v>1489</v>
      </c>
      <c r="BM161" s="354" t="s">
        <v>1979</v>
      </c>
    </row>
    <row r="162" spans="2:65" s="261" customFormat="1" ht="16.5" customHeight="1" x14ac:dyDescent="0.2">
      <c r="B162" s="262"/>
      <c r="C162" s="356" t="s">
        <v>331</v>
      </c>
      <c r="D162" s="356" t="s">
        <v>332</v>
      </c>
      <c r="E162" s="357" t="s">
        <v>1567</v>
      </c>
      <c r="F162" s="358" t="s">
        <v>1568</v>
      </c>
      <c r="G162" s="359" t="s">
        <v>379</v>
      </c>
      <c r="H162" s="360">
        <v>2</v>
      </c>
      <c r="I162" s="361"/>
      <c r="J162" s="362">
        <f t="shared" si="20"/>
        <v>0</v>
      </c>
      <c r="K162" s="363"/>
      <c r="L162" s="364"/>
      <c r="M162" s="365" t="s">
        <v>1</v>
      </c>
      <c r="N162" s="366" t="s">
        <v>41</v>
      </c>
      <c r="P162" s="352">
        <f t="shared" si="21"/>
        <v>0</v>
      </c>
      <c r="Q162" s="352">
        <v>0</v>
      </c>
      <c r="R162" s="352">
        <f t="shared" si="22"/>
        <v>0</v>
      </c>
      <c r="S162" s="352">
        <v>0</v>
      </c>
      <c r="T162" s="353">
        <f t="shared" si="23"/>
        <v>0</v>
      </c>
      <c r="AR162" s="354" t="s">
        <v>1489</v>
      </c>
      <c r="AT162" s="354" t="s">
        <v>332</v>
      </c>
      <c r="AU162" s="354" t="s">
        <v>88</v>
      </c>
      <c r="AY162" s="252" t="s">
        <v>173</v>
      </c>
      <c r="BE162" s="355">
        <f t="shared" si="24"/>
        <v>0</v>
      </c>
      <c r="BF162" s="355">
        <f t="shared" si="25"/>
        <v>0</v>
      </c>
      <c r="BG162" s="355">
        <f t="shared" si="26"/>
        <v>0</v>
      </c>
      <c r="BH162" s="355">
        <f t="shared" si="27"/>
        <v>0</v>
      </c>
      <c r="BI162" s="355">
        <f t="shared" si="28"/>
        <v>0</v>
      </c>
      <c r="BJ162" s="252" t="s">
        <v>88</v>
      </c>
      <c r="BK162" s="355">
        <f t="shared" si="29"/>
        <v>0</v>
      </c>
      <c r="BL162" s="252" t="s">
        <v>1489</v>
      </c>
      <c r="BM162" s="354" t="s">
        <v>1980</v>
      </c>
    </row>
    <row r="163" spans="2:65" s="261" customFormat="1" ht="16.5" customHeight="1" x14ac:dyDescent="0.2">
      <c r="B163" s="262"/>
      <c r="C163" s="356" t="s">
        <v>338</v>
      </c>
      <c r="D163" s="356" t="s">
        <v>332</v>
      </c>
      <c r="E163" s="357" t="s">
        <v>1570</v>
      </c>
      <c r="F163" s="358" t="s">
        <v>1571</v>
      </c>
      <c r="G163" s="359" t="s">
        <v>379</v>
      </c>
      <c r="H163" s="360">
        <v>2</v>
      </c>
      <c r="I163" s="361"/>
      <c r="J163" s="362">
        <f t="shared" si="20"/>
        <v>0</v>
      </c>
      <c r="K163" s="363"/>
      <c r="L163" s="364"/>
      <c r="M163" s="365" t="s">
        <v>1</v>
      </c>
      <c r="N163" s="366" t="s">
        <v>41</v>
      </c>
      <c r="P163" s="352">
        <f t="shared" si="21"/>
        <v>0</v>
      </c>
      <c r="Q163" s="352">
        <v>0</v>
      </c>
      <c r="R163" s="352">
        <f t="shared" si="22"/>
        <v>0</v>
      </c>
      <c r="S163" s="352">
        <v>0</v>
      </c>
      <c r="T163" s="353">
        <f t="shared" si="23"/>
        <v>0</v>
      </c>
      <c r="AR163" s="354" t="s">
        <v>1489</v>
      </c>
      <c r="AT163" s="354" t="s">
        <v>332</v>
      </c>
      <c r="AU163" s="354" t="s">
        <v>88</v>
      </c>
      <c r="AY163" s="252" t="s">
        <v>173</v>
      </c>
      <c r="BE163" s="355">
        <f t="shared" si="24"/>
        <v>0</v>
      </c>
      <c r="BF163" s="355">
        <f t="shared" si="25"/>
        <v>0</v>
      </c>
      <c r="BG163" s="355">
        <f t="shared" si="26"/>
        <v>0</v>
      </c>
      <c r="BH163" s="355">
        <f t="shared" si="27"/>
        <v>0</v>
      </c>
      <c r="BI163" s="355">
        <f t="shared" si="28"/>
        <v>0</v>
      </c>
      <c r="BJ163" s="252" t="s">
        <v>88</v>
      </c>
      <c r="BK163" s="355">
        <f t="shared" si="29"/>
        <v>0</v>
      </c>
      <c r="BL163" s="252" t="s">
        <v>1489</v>
      </c>
      <c r="BM163" s="354" t="s">
        <v>1981</v>
      </c>
    </row>
    <row r="164" spans="2:65" s="261" customFormat="1" ht="16.5" customHeight="1" x14ac:dyDescent="0.2">
      <c r="B164" s="262"/>
      <c r="C164" s="356" t="s">
        <v>342</v>
      </c>
      <c r="D164" s="356" t="s">
        <v>332</v>
      </c>
      <c r="E164" s="357" t="s">
        <v>1573</v>
      </c>
      <c r="F164" s="358" t="s">
        <v>1574</v>
      </c>
      <c r="G164" s="359" t="s">
        <v>379</v>
      </c>
      <c r="H164" s="360">
        <v>1</v>
      </c>
      <c r="I164" s="361"/>
      <c r="J164" s="362">
        <f t="shared" si="20"/>
        <v>0</v>
      </c>
      <c r="K164" s="363"/>
      <c r="L164" s="364"/>
      <c r="M164" s="365" t="s">
        <v>1</v>
      </c>
      <c r="N164" s="366" t="s">
        <v>41</v>
      </c>
      <c r="P164" s="352">
        <f t="shared" si="21"/>
        <v>0</v>
      </c>
      <c r="Q164" s="352">
        <v>0</v>
      </c>
      <c r="R164" s="352">
        <f t="shared" si="22"/>
        <v>0</v>
      </c>
      <c r="S164" s="352">
        <v>0</v>
      </c>
      <c r="T164" s="353">
        <f t="shared" si="23"/>
        <v>0</v>
      </c>
      <c r="AR164" s="354" t="s">
        <v>1489</v>
      </c>
      <c r="AT164" s="354" t="s">
        <v>332</v>
      </c>
      <c r="AU164" s="354" t="s">
        <v>88</v>
      </c>
      <c r="AY164" s="252" t="s">
        <v>173</v>
      </c>
      <c r="BE164" s="355">
        <f t="shared" si="24"/>
        <v>0</v>
      </c>
      <c r="BF164" s="355">
        <f t="shared" si="25"/>
        <v>0</v>
      </c>
      <c r="BG164" s="355">
        <f t="shared" si="26"/>
        <v>0</v>
      </c>
      <c r="BH164" s="355">
        <f t="shared" si="27"/>
        <v>0</v>
      </c>
      <c r="BI164" s="355">
        <f t="shared" si="28"/>
        <v>0</v>
      </c>
      <c r="BJ164" s="252" t="s">
        <v>88</v>
      </c>
      <c r="BK164" s="355">
        <f t="shared" si="29"/>
        <v>0</v>
      </c>
      <c r="BL164" s="252" t="s">
        <v>1489</v>
      </c>
      <c r="BM164" s="354" t="s">
        <v>1982</v>
      </c>
    </row>
    <row r="165" spans="2:65" s="261" customFormat="1" ht="16.5" customHeight="1" x14ac:dyDescent="0.2">
      <c r="B165" s="262"/>
      <c r="C165" s="356" t="s">
        <v>345</v>
      </c>
      <c r="D165" s="356" t="s">
        <v>332</v>
      </c>
      <c r="E165" s="357" t="s">
        <v>1576</v>
      </c>
      <c r="F165" s="358" t="s">
        <v>1577</v>
      </c>
      <c r="G165" s="359" t="s">
        <v>379</v>
      </c>
      <c r="H165" s="360">
        <v>0.5</v>
      </c>
      <c r="I165" s="361"/>
      <c r="J165" s="362">
        <f t="shared" si="20"/>
        <v>0</v>
      </c>
      <c r="K165" s="363"/>
      <c r="L165" s="364"/>
      <c r="M165" s="365" t="s">
        <v>1</v>
      </c>
      <c r="N165" s="366" t="s">
        <v>41</v>
      </c>
      <c r="P165" s="352">
        <f t="shared" si="21"/>
        <v>0</v>
      </c>
      <c r="Q165" s="352">
        <v>0</v>
      </c>
      <c r="R165" s="352">
        <f t="shared" si="22"/>
        <v>0</v>
      </c>
      <c r="S165" s="352">
        <v>0</v>
      </c>
      <c r="T165" s="353">
        <f t="shared" si="23"/>
        <v>0</v>
      </c>
      <c r="AR165" s="354" t="s">
        <v>1489</v>
      </c>
      <c r="AT165" s="354" t="s">
        <v>332</v>
      </c>
      <c r="AU165" s="354" t="s">
        <v>88</v>
      </c>
      <c r="AY165" s="252" t="s">
        <v>173</v>
      </c>
      <c r="BE165" s="355">
        <f t="shared" si="24"/>
        <v>0</v>
      </c>
      <c r="BF165" s="355">
        <f t="shared" si="25"/>
        <v>0</v>
      </c>
      <c r="BG165" s="355">
        <f t="shared" si="26"/>
        <v>0</v>
      </c>
      <c r="BH165" s="355">
        <f t="shared" si="27"/>
        <v>0</v>
      </c>
      <c r="BI165" s="355">
        <f t="shared" si="28"/>
        <v>0</v>
      </c>
      <c r="BJ165" s="252" t="s">
        <v>88</v>
      </c>
      <c r="BK165" s="355">
        <f t="shared" si="29"/>
        <v>0</v>
      </c>
      <c r="BL165" s="252" t="s">
        <v>1489</v>
      </c>
      <c r="BM165" s="354" t="s">
        <v>1983</v>
      </c>
    </row>
    <row r="166" spans="2:65" s="261" customFormat="1" ht="16.5" customHeight="1" x14ac:dyDescent="0.2">
      <c r="B166" s="262"/>
      <c r="C166" s="356" t="s">
        <v>335</v>
      </c>
      <c r="D166" s="356" t="s">
        <v>332</v>
      </c>
      <c r="E166" s="357" t="s">
        <v>1579</v>
      </c>
      <c r="F166" s="358" t="s">
        <v>1580</v>
      </c>
      <c r="G166" s="359" t="s">
        <v>379</v>
      </c>
      <c r="H166" s="360">
        <v>0.5</v>
      </c>
      <c r="I166" s="361"/>
      <c r="J166" s="362">
        <f t="shared" si="20"/>
        <v>0</v>
      </c>
      <c r="K166" s="363"/>
      <c r="L166" s="364"/>
      <c r="M166" s="365" t="s">
        <v>1</v>
      </c>
      <c r="N166" s="366" t="s">
        <v>41</v>
      </c>
      <c r="P166" s="352">
        <f t="shared" si="21"/>
        <v>0</v>
      </c>
      <c r="Q166" s="352">
        <v>0</v>
      </c>
      <c r="R166" s="352">
        <f t="shared" si="22"/>
        <v>0</v>
      </c>
      <c r="S166" s="352">
        <v>0</v>
      </c>
      <c r="T166" s="353">
        <f t="shared" si="23"/>
        <v>0</v>
      </c>
      <c r="AR166" s="354" t="s">
        <v>1489</v>
      </c>
      <c r="AT166" s="354" t="s">
        <v>332</v>
      </c>
      <c r="AU166" s="354" t="s">
        <v>88</v>
      </c>
      <c r="AY166" s="252" t="s">
        <v>173</v>
      </c>
      <c r="BE166" s="355">
        <f t="shared" si="24"/>
        <v>0</v>
      </c>
      <c r="BF166" s="355">
        <f t="shared" si="25"/>
        <v>0</v>
      </c>
      <c r="BG166" s="355">
        <f t="shared" si="26"/>
        <v>0</v>
      </c>
      <c r="BH166" s="355">
        <f t="shared" si="27"/>
        <v>0</v>
      </c>
      <c r="BI166" s="355">
        <f t="shared" si="28"/>
        <v>0</v>
      </c>
      <c r="BJ166" s="252" t="s">
        <v>88</v>
      </c>
      <c r="BK166" s="355">
        <f t="shared" si="29"/>
        <v>0</v>
      </c>
      <c r="BL166" s="252" t="s">
        <v>1489</v>
      </c>
      <c r="BM166" s="354" t="s">
        <v>1984</v>
      </c>
    </row>
    <row r="167" spans="2:65" s="261" customFormat="1" ht="16.5" customHeight="1" x14ac:dyDescent="0.2">
      <c r="B167" s="262"/>
      <c r="C167" s="356" t="s">
        <v>353</v>
      </c>
      <c r="D167" s="356" t="s">
        <v>332</v>
      </c>
      <c r="E167" s="357" t="s">
        <v>1582</v>
      </c>
      <c r="F167" s="358" t="s">
        <v>1583</v>
      </c>
      <c r="G167" s="359" t="s">
        <v>379</v>
      </c>
      <c r="H167" s="360">
        <v>5</v>
      </c>
      <c r="I167" s="361"/>
      <c r="J167" s="362">
        <f t="shared" si="20"/>
        <v>0</v>
      </c>
      <c r="K167" s="363"/>
      <c r="L167" s="364"/>
      <c r="M167" s="365" t="s">
        <v>1</v>
      </c>
      <c r="N167" s="366" t="s">
        <v>41</v>
      </c>
      <c r="P167" s="352">
        <f t="shared" si="21"/>
        <v>0</v>
      </c>
      <c r="Q167" s="352">
        <v>0</v>
      </c>
      <c r="R167" s="352">
        <f t="shared" si="22"/>
        <v>0</v>
      </c>
      <c r="S167" s="352">
        <v>0</v>
      </c>
      <c r="T167" s="353">
        <f t="shared" si="23"/>
        <v>0</v>
      </c>
      <c r="AR167" s="354" t="s">
        <v>1489</v>
      </c>
      <c r="AT167" s="354" t="s">
        <v>332</v>
      </c>
      <c r="AU167" s="354" t="s">
        <v>88</v>
      </c>
      <c r="AY167" s="252" t="s">
        <v>173</v>
      </c>
      <c r="BE167" s="355">
        <f t="shared" si="24"/>
        <v>0</v>
      </c>
      <c r="BF167" s="355">
        <f t="shared" si="25"/>
        <v>0</v>
      </c>
      <c r="BG167" s="355">
        <f t="shared" si="26"/>
        <v>0</v>
      </c>
      <c r="BH167" s="355">
        <f t="shared" si="27"/>
        <v>0</v>
      </c>
      <c r="BI167" s="355">
        <f t="shared" si="28"/>
        <v>0</v>
      </c>
      <c r="BJ167" s="252" t="s">
        <v>88</v>
      </c>
      <c r="BK167" s="355">
        <f t="shared" si="29"/>
        <v>0</v>
      </c>
      <c r="BL167" s="252" t="s">
        <v>1489</v>
      </c>
      <c r="BM167" s="354" t="s">
        <v>1985</v>
      </c>
    </row>
    <row r="168" spans="2:65" s="261" customFormat="1" ht="16.5" customHeight="1" x14ac:dyDescent="0.2">
      <c r="B168" s="262"/>
      <c r="C168" s="342" t="s">
        <v>358</v>
      </c>
      <c r="D168" s="342" t="s">
        <v>175</v>
      </c>
      <c r="E168" s="343" t="s">
        <v>1585</v>
      </c>
      <c r="F168" s="344" t="s">
        <v>1586</v>
      </c>
      <c r="G168" s="345" t="s">
        <v>379</v>
      </c>
      <c r="H168" s="346">
        <v>1</v>
      </c>
      <c r="I168" s="347"/>
      <c r="J168" s="348">
        <f t="shared" si="20"/>
        <v>0</v>
      </c>
      <c r="K168" s="349"/>
      <c r="L168" s="262"/>
      <c r="M168" s="350" t="s">
        <v>1</v>
      </c>
      <c r="N168" s="351" t="s">
        <v>41</v>
      </c>
      <c r="P168" s="352">
        <f t="shared" si="21"/>
        <v>0</v>
      </c>
      <c r="Q168" s="352">
        <v>0</v>
      </c>
      <c r="R168" s="352">
        <f t="shared" si="22"/>
        <v>0</v>
      </c>
      <c r="S168" s="352">
        <v>0</v>
      </c>
      <c r="T168" s="353">
        <f t="shared" si="23"/>
        <v>0</v>
      </c>
      <c r="AR168" s="354" t="s">
        <v>1489</v>
      </c>
      <c r="AT168" s="354" t="s">
        <v>175</v>
      </c>
      <c r="AU168" s="354" t="s">
        <v>88</v>
      </c>
      <c r="AY168" s="252" t="s">
        <v>173</v>
      </c>
      <c r="BE168" s="355">
        <f t="shared" si="24"/>
        <v>0</v>
      </c>
      <c r="BF168" s="355">
        <f t="shared" si="25"/>
        <v>0</v>
      </c>
      <c r="BG168" s="355">
        <f t="shared" si="26"/>
        <v>0</v>
      </c>
      <c r="BH168" s="355">
        <f t="shared" si="27"/>
        <v>0</v>
      </c>
      <c r="BI168" s="355">
        <f t="shared" si="28"/>
        <v>0</v>
      </c>
      <c r="BJ168" s="252" t="s">
        <v>88</v>
      </c>
      <c r="BK168" s="355">
        <f t="shared" si="29"/>
        <v>0</v>
      </c>
      <c r="BL168" s="252" t="s">
        <v>1489</v>
      </c>
      <c r="BM168" s="354" t="s">
        <v>1986</v>
      </c>
    </row>
    <row r="169" spans="2:65" s="330" customFormat="1" ht="22.75" customHeight="1" x14ac:dyDescent="0.25">
      <c r="B169" s="331"/>
      <c r="D169" s="332" t="s">
        <v>74</v>
      </c>
      <c r="E169" s="340" t="s">
        <v>1588</v>
      </c>
      <c r="F169" s="340" t="s">
        <v>1589</v>
      </c>
      <c r="J169" s="341">
        <f>BK169</f>
        <v>0</v>
      </c>
      <c r="L169" s="331"/>
      <c r="M169" s="335"/>
      <c r="P169" s="336">
        <f>SUM(P170:P172)</f>
        <v>0</v>
      </c>
      <c r="R169" s="336">
        <f>SUM(R170:R172)</f>
        <v>0</v>
      </c>
      <c r="T169" s="337">
        <f>SUM(T170:T172)</f>
        <v>0</v>
      </c>
      <c r="AR169" s="332" t="s">
        <v>179</v>
      </c>
      <c r="AT169" s="338" t="s">
        <v>74</v>
      </c>
      <c r="AU169" s="338" t="s">
        <v>82</v>
      </c>
      <c r="AY169" s="332" t="s">
        <v>173</v>
      </c>
      <c r="BK169" s="339">
        <f>SUM(BK170:BK172)</f>
        <v>0</v>
      </c>
    </row>
    <row r="170" spans="2:65" s="261" customFormat="1" ht="16.5" customHeight="1" x14ac:dyDescent="0.2">
      <c r="B170" s="262"/>
      <c r="C170" s="356" t="s">
        <v>360</v>
      </c>
      <c r="D170" s="356" t="s">
        <v>332</v>
      </c>
      <c r="E170" s="357" t="s">
        <v>1590</v>
      </c>
      <c r="F170" s="358" t="s">
        <v>1591</v>
      </c>
      <c r="G170" s="359" t="s">
        <v>379</v>
      </c>
      <c r="H170" s="360">
        <v>4</v>
      </c>
      <c r="I170" s="361"/>
      <c r="J170" s="362">
        <f>ROUND(I170*H170,2)</f>
        <v>0</v>
      </c>
      <c r="K170" s="363"/>
      <c r="L170" s="364"/>
      <c r="M170" s="365" t="s">
        <v>1</v>
      </c>
      <c r="N170" s="366" t="s">
        <v>41</v>
      </c>
      <c r="P170" s="352">
        <f>O170*H170</f>
        <v>0</v>
      </c>
      <c r="Q170" s="352">
        <v>0</v>
      </c>
      <c r="R170" s="352">
        <f>Q170*H170</f>
        <v>0</v>
      </c>
      <c r="S170" s="352">
        <v>0</v>
      </c>
      <c r="T170" s="353">
        <f>S170*H170</f>
        <v>0</v>
      </c>
      <c r="AR170" s="354" t="s">
        <v>1489</v>
      </c>
      <c r="AT170" s="354" t="s">
        <v>332</v>
      </c>
      <c r="AU170" s="354" t="s">
        <v>88</v>
      </c>
      <c r="AY170" s="252" t="s">
        <v>173</v>
      </c>
      <c r="BE170" s="355">
        <f>IF(N170="základná",J170,0)</f>
        <v>0</v>
      </c>
      <c r="BF170" s="355">
        <f>IF(N170="znížená",J170,0)</f>
        <v>0</v>
      </c>
      <c r="BG170" s="355">
        <f>IF(N170="zákl. prenesená",J170,0)</f>
        <v>0</v>
      </c>
      <c r="BH170" s="355">
        <f>IF(N170="zníž. prenesená",J170,0)</f>
        <v>0</v>
      </c>
      <c r="BI170" s="355">
        <f>IF(N170="nulová",J170,0)</f>
        <v>0</v>
      </c>
      <c r="BJ170" s="252" t="s">
        <v>88</v>
      </c>
      <c r="BK170" s="355">
        <f>ROUND(I170*H170,2)</f>
        <v>0</v>
      </c>
      <c r="BL170" s="252" t="s">
        <v>1489</v>
      </c>
      <c r="BM170" s="354" t="s">
        <v>1987</v>
      </c>
    </row>
    <row r="171" spans="2:65" s="261" customFormat="1" ht="16.5" customHeight="1" x14ac:dyDescent="0.2">
      <c r="B171" s="262"/>
      <c r="C171" s="356" t="s">
        <v>367</v>
      </c>
      <c r="D171" s="356" t="s">
        <v>332</v>
      </c>
      <c r="E171" s="357" t="s">
        <v>1593</v>
      </c>
      <c r="F171" s="358" t="s">
        <v>1594</v>
      </c>
      <c r="G171" s="359" t="s">
        <v>379</v>
      </c>
      <c r="H171" s="360">
        <v>1</v>
      </c>
      <c r="I171" s="361"/>
      <c r="J171" s="362">
        <f>ROUND(I171*H171,2)</f>
        <v>0</v>
      </c>
      <c r="K171" s="363"/>
      <c r="L171" s="364"/>
      <c r="M171" s="365" t="s">
        <v>1</v>
      </c>
      <c r="N171" s="366" t="s">
        <v>41</v>
      </c>
      <c r="P171" s="352">
        <f>O171*H171</f>
        <v>0</v>
      </c>
      <c r="Q171" s="352">
        <v>0</v>
      </c>
      <c r="R171" s="352">
        <f>Q171*H171</f>
        <v>0</v>
      </c>
      <c r="S171" s="352">
        <v>0</v>
      </c>
      <c r="T171" s="353">
        <f>S171*H171</f>
        <v>0</v>
      </c>
      <c r="AR171" s="354" t="s">
        <v>1489</v>
      </c>
      <c r="AT171" s="354" t="s">
        <v>332</v>
      </c>
      <c r="AU171" s="354" t="s">
        <v>88</v>
      </c>
      <c r="AY171" s="252" t="s">
        <v>173</v>
      </c>
      <c r="BE171" s="355">
        <f>IF(N171="základná",J171,0)</f>
        <v>0</v>
      </c>
      <c r="BF171" s="355">
        <f>IF(N171="znížená",J171,0)</f>
        <v>0</v>
      </c>
      <c r="BG171" s="355">
        <f>IF(N171="zákl. prenesená",J171,0)</f>
        <v>0</v>
      </c>
      <c r="BH171" s="355">
        <f>IF(N171="zníž. prenesená",J171,0)</f>
        <v>0</v>
      </c>
      <c r="BI171" s="355">
        <f>IF(N171="nulová",J171,0)</f>
        <v>0</v>
      </c>
      <c r="BJ171" s="252" t="s">
        <v>88</v>
      </c>
      <c r="BK171" s="355">
        <f>ROUND(I171*H171,2)</f>
        <v>0</v>
      </c>
      <c r="BL171" s="252" t="s">
        <v>1489</v>
      </c>
      <c r="BM171" s="354" t="s">
        <v>1988</v>
      </c>
    </row>
    <row r="172" spans="2:65" s="261" customFormat="1" ht="16.5" customHeight="1" x14ac:dyDescent="0.2">
      <c r="B172" s="262"/>
      <c r="C172" s="342" t="s">
        <v>376</v>
      </c>
      <c r="D172" s="342" t="s">
        <v>175</v>
      </c>
      <c r="E172" s="343" t="s">
        <v>1596</v>
      </c>
      <c r="F172" s="344" t="s">
        <v>1597</v>
      </c>
      <c r="G172" s="345" t="s">
        <v>379</v>
      </c>
      <c r="H172" s="346">
        <v>2</v>
      </c>
      <c r="I172" s="347"/>
      <c r="J172" s="348">
        <f>ROUND(I172*H172,2)</f>
        <v>0</v>
      </c>
      <c r="K172" s="349"/>
      <c r="L172" s="262"/>
      <c r="M172" s="350" t="s">
        <v>1</v>
      </c>
      <c r="N172" s="351" t="s">
        <v>41</v>
      </c>
      <c r="P172" s="352">
        <f>O172*H172</f>
        <v>0</v>
      </c>
      <c r="Q172" s="352">
        <v>0</v>
      </c>
      <c r="R172" s="352">
        <f>Q172*H172</f>
        <v>0</v>
      </c>
      <c r="S172" s="352">
        <v>0</v>
      </c>
      <c r="T172" s="353">
        <f>S172*H172</f>
        <v>0</v>
      </c>
      <c r="AR172" s="354" t="s">
        <v>1489</v>
      </c>
      <c r="AT172" s="354" t="s">
        <v>175</v>
      </c>
      <c r="AU172" s="354" t="s">
        <v>88</v>
      </c>
      <c r="AY172" s="252" t="s">
        <v>173</v>
      </c>
      <c r="BE172" s="355">
        <f>IF(N172="základná",J172,0)</f>
        <v>0</v>
      </c>
      <c r="BF172" s="355">
        <f>IF(N172="znížená",J172,0)</f>
        <v>0</v>
      </c>
      <c r="BG172" s="355">
        <f>IF(N172="zákl. prenesená",J172,0)</f>
        <v>0</v>
      </c>
      <c r="BH172" s="355">
        <f>IF(N172="zníž. prenesená",J172,0)</f>
        <v>0</v>
      </c>
      <c r="BI172" s="355">
        <f>IF(N172="nulová",J172,0)</f>
        <v>0</v>
      </c>
      <c r="BJ172" s="252" t="s">
        <v>88</v>
      </c>
      <c r="BK172" s="355">
        <f>ROUND(I172*H172,2)</f>
        <v>0</v>
      </c>
      <c r="BL172" s="252" t="s">
        <v>1489</v>
      </c>
      <c r="BM172" s="354" t="s">
        <v>1989</v>
      </c>
    </row>
    <row r="173" spans="2:65" s="330" customFormat="1" ht="22.75" customHeight="1" x14ac:dyDescent="0.25">
      <c r="B173" s="331"/>
      <c r="D173" s="332" t="s">
        <v>74</v>
      </c>
      <c r="E173" s="340" t="s">
        <v>1599</v>
      </c>
      <c r="F173" s="340" t="s">
        <v>1600</v>
      </c>
      <c r="J173" s="341">
        <f>BK173</f>
        <v>0</v>
      </c>
      <c r="L173" s="331"/>
      <c r="M173" s="335"/>
      <c r="P173" s="336">
        <f>SUM(P174:P175)</f>
        <v>0</v>
      </c>
      <c r="R173" s="336">
        <f>SUM(R174:R175)</f>
        <v>0</v>
      </c>
      <c r="T173" s="337">
        <f>SUM(T174:T175)</f>
        <v>0</v>
      </c>
      <c r="AR173" s="332" t="s">
        <v>179</v>
      </c>
      <c r="AT173" s="338" t="s">
        <v>74</v>
      </c>
      <c r="AU173" s="338" t="s">
        <v>82</v>
      </c>
      <c r="AY173" s="332" t="s">
        <v>173</v>
      </c>
      <c r="BK173" s="339">
        <f>SUM(BK174:BK175)</f>
        <v>0</v>
      </c>
    </row>
    <row r="174" spans="2:65" s="261" customFormat="1" ht="16.5" customHeight="1" x14ac:dyDescent="0.2">
      <c r="B174" s="262"/>
      <c r="C174" s="356" t="s">
        <v>381</v>
      </c>
      <c r="D174" s="356" t="s">
        <v>332</v>
      </c>
      <c r="E174" s="357" t="s">
        <v>1601</v>
      </c>
      <c r="F174" s="358" t="s">
        <v>1602</v>
      </c>
      <c r="G174" s="359" t="s">
        <v>379</v>
      </c>
      <c r="H174" s="360">
        <v>1</v>
      </c>
      <c r="I174" s="361"/>
      <c r="J174" s="362">
        <f>ROUND(I174*H174,2)</f>
        <v>0</v>
      </c>
      <c r="K174" s="363"/>
      <c r="L174" s="364"/>
      <c r="M174" s="365" t="s">
        <v>1</v>
      </c>
      <c r="N174" s="366" t="s">
        <v>41</v>
      </c>
      <c r="P174" s="352">
        <f>O174*H174</f>
        <v>0</v>
      </c>
      <c r="Q174" s="352">
        <v>0</v>
      </c>
      <c r="R174" s="352">
        <f>Q174*H174</f>
        <v>0</v>
      </c>
      <c r="S174" s="352">
        <v>0</v>
      </c>
      <c r="T174" s="353">
        <f>S174*H174</f>
        <v>0</v>
      </c>
      <c r="AR174" s="354" t="s">
        <v>1489</v>
      </c>
      <c r="AT174" s="354" t="s">
        <v>332</v>
      </c>
      <c r="AU174" s="354" t="s">
        <v>88</v>
      </c>
      <c r="AY174" s="252" t="s">
        <v>173</v>
      </c>
      <c r="BE174" s="355">
        <f>IF(N174="základná",J174,0)</f>
        <v>0</v>
      </c>
      <c r="BF174" s="355">
        <f>IF(N174="znížená",J174,0)</f>
        <v>0</v>
      </c>
      <c r="BG174" s="355">
        <f>IF(N174="zákl. prenesená",J174,0)</f>
        <v>0</v>
      </c>
      <c r="BH174" s="355">
        <f>IF(N174="zníž. prenesená",J174,0)</f>
        <v>0</v>
      </c>
      <c r="BI174" s="355">
        <f>IF(N174="nulová",J174,0)</f>
        <v>0</v>
      </c>
      <c r="BJ174" s="252" t="s">
        <v>88</v>
      </c>
      <c r="BK174" s="355">
        <f>ROUND(I174*H174,2)</f>
        <v>0</v>
      </c>
      <c r="BL174" s="252" t="s">
        <v>1489</v>
      </c>
      <c r="BM174" s="354" t="s">
        <v>1990</v>
      </c>
    </row>
    <row r="175" spans="2:65" s="261" customFormat="1" ht="16.5" customHeight="1" x14ac:dyDescent="0.2">
      <c r="B175" s="262"/>
      <c r="C175" s="342" t="s">
        <v>385</v>
      </c>
      <c r="D175" s="342" t="s">
        <v>175</v>
      </c>
      <c r="E175" s="343" t="s">
        <v>1604</v>
      </c>
      <c r="F175" s="344" t="s">
        <v>1605</v>
      </c>
      <c r="G175" s="345" t="s">
        <v>379</v>
      </c>
      <c r="H175" s="346">
        <v>1</v>
      </c>
      <c r="I175" s="347"/>
      <c r="J175" s="348">
        <f>ROUND(I175*H175,2)</f>
        <v>0</v>
      </c>
      <c r="K175" s="349"/>
      <c r="L175" s="262"/>
      <c r="M175" s="368" t="s">
        <v>1</v>
      </c>
      <c r="N175" s="369" t="s">
        <v>41</v>
      </c>
      <c r="O175" s="370"/>
      <c r="P175" s="371">
        <f>O175*H175</f>
        <v>0</v>
      </c>
      <c r="Q175" s="371">
        <v>0</v>
      </c>
      <c r="R175" s="371">
        <f>Q175*H175</f>
        <v>0</v>
      </c>
      <c r="S175" s="371">
        <v>0</v>
      </c>
      <c r="T175" s="372">
        <f>S175*H175</f>
        <v>0</v>
      </c>
      <c r="AR175" s="354" t="s">
        <v>1489</v>
      </c>
      <c r="AT175" s="354" t="s">
        <v>175</v>
      </c>
      <c r="AU175" s="354" t="s">
        <v>88</v>
      </c>
      <c r="AY175" s="252" t="s">
        <v>173</v>
      </c>
      <c r="BE175" s="355">
        <f>IF(N175="základná",J175,0)</f>
        <v>0</v>
      </c>
      <c r="BF175" s="355">
        <f>IF(N175="znížená",J175,0)</f>
        <v>0</v>
      </c>
      <c r="BG175" s="355">
        <f>IF(N175="zákl. prenesená",J175,0)</f>
        <v>0</v>
      </c>
      <c r="BH175" s="355">
        <f>IF(N175="zníž. prenesená",J175,0)</f>
        <v>0</v>
      </c>
      <c r="BI175" s="355">
        <f>IF(N175="nulová",J175,0)</f>
        <v>0</v>
      </c>
      <c r="BJ175" s="252" t="s">
        <v>88</v>
      </c>
      <c r="BK175" s="355">
        <f>ROUND(I175*H175,2)</f>
        <v>0</v>
      </c>
      <c r="BL175" s="252" t="s">
        <v>1489</v>
      </c>
      <c r="BM175" s="354" t="s">
        <v>1991</v>
      </c>
    </row>
    <row r="176" spans="2:65" s="261" customFormat="1" ht="7" customHeight="1" x14ac:dyDescent="0.2">
      <c r="B176" s="297"/>
      <c r="C176" s="298"/>
      <c r="D176" s="298"/>
      <c r="E176" s="298"/>
      <c r="F176" s="298"/>
      <c r="G176" s="298"/>
      <c r="H176" s="298"/>
      <c r="I176" s="298"/>
      <c r="J176" s="298"/>
      <c r="K176" s="298"/>
      <c r="L176" s="262"/>
    </row>
  </sheetData>
  <sheetProtection algorithmName="SHA-512" hashValue="cdQRHoN+aePQ0/dTswhb8PftRD4DAsyD+aTe7NWIasJrnZDwmLjqDsquuy8qbXqsvuWXez5UhO3O8rUmE98K6g==" saltValue="/gaS4q+LnASOe3b6qd36vA==" spinCount="100000" sheet="1" objects="1" scenarios="1"/>
  <autoFilter ref="C127:K175" xr:uid="{00000000-0009-0000-0000-00000A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52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117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s="1" customFormat="1" ht="12" customHeight="1" x14ac:dyDescent="0.2">
      <c r="B8" s="31"/>
      <c r="D8" s="26" t="s">
        <v>134</v>
      </c>
      <c r="L8" s="31"/>
    </row>
    <row r="9" spans="2:46" s="1" customFormat="1" ht="16.5" customHeight="1" x14ac:dyDescent="0.2">
      <c r="B9" s="31"/>
      <c r="E9" s="204" t="s">
        <v>1992</v>
      </c>
      <c r="F9" s="247"/>
      <c r="G9" s="247"/>
      <c r="H9" s="247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28. 12. 2023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8" t="str">
        <f>'Rekapitulácia stavby'!E14</f>
        <v>Vyplň údaj</v>
      </c>
      <c r="F18" s="210"/>
      <c r="G18" s="210"/>
      <c r="H18" s="210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34</v>
      </c>
      <c r="L26" s="31"/>
    </row>
    <row r="27" spans="2:12" s="7" customFormat="1" ht="16.5" customHeight="1" x14ac:dyDescent="0.2">
      <c r="B27" s="96"/>
      <c r="E27" s="215" t="s">
        <v>1</v>
      </c>
      <c r="F27" s="215"/>
      <c r="G27" s="215"/>
      <c r="H27" s="215"/>
      <c r="L27" s="96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7" t="s">
        <v>35</v>
      </c>
      <c r="J30" s="68">
        <f>ROUND(J121,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 x14ac:dyDescent="0.2">
      <c r="B33" s="31"/>
      <c r="D33" s="57" t="s">
        <v>39</v>
      </c>
      <c r="E33" s="36" t="s">
        <v>40</v>
      </c>
      <c r="F33" s="98">
        <f>ROUND((SUM(BE121:BE151)),  2)</f>
        <v>0</v>
      </c>
      <c r="G33" s="99"/>
      <c r="H33" s="99"/>
      <c r="I33" s="100">
        <v>0.2</v>
      </c>
      <c r="J33" s="98">
        <f>ROUND(((SUM(BE121:BE151))*I33),  2)</f>
        <v>0</v>
      </c>
      <c r="L33" s="31"/>
    </row>
    <row r="34" spans="2:12" s="1" customFormat="1" ht="14.4" customHeight="1" x14ac:dyDescent="0.2">
      <c r="B34" s="31"/>
      <c r="E34" s="36" t="s">
        <v>41</v>
      </c>
      <c r="F34" s="98">
        <f>ROUND((SUM(BF121:BF151)),  2)</f>
        <v>0</v>
      </c>
      <c r="G34" s="99"/>
      <c r="H34" s="99"/>
      <c r="I34" s="100">
        <v>0.2</v>
      </c>
      <c r="J34" s="98">
        <f>ROUND(((SUM(BF121:BF151))*I34),  2)</f>
        <v>0</v>
      </c>
      <c r="L34" s="31"/>
    </row>
    <row r="35" spans="2:12" s="1" customFormat="1" ht="14.4" hidden="1" customHeight="1" x14ac:dyDescent="0.2">
      <c r="B35" s="31"/>
      <c r="E35" s="26" t="s">
        <v>42</v>
      </c>
      <c r="F35" s="88">
        <f>ROUND((SUM(BG121:BG151)),  2)</f>
        <v>0</v>
      </c>
      <c r="I35" s="101">
        <v>0.2</v>
      </c>
      <c r="J35" s="88">
        <f>0</f>
        <v>0</v>
      </c>
      <c r="L35" s="31"/>
    </row>
    <row r="36" spans="2:12" s="1" customFormat="1" ht="14.4" hidden="1" customHeight="1" x14ac:dyDescent="0.2">
      <c r="B36" s="31"/>
      <c r="E36" s="26" t="s">
        <v>43</v>
      </c>
      <c r="F36" s="88">
        <f>ROUND((SUM(BH121:BH151)),  2)</f>
        <v>0</v>
      </c>
      <c r="I36" s="101">
        <v>0.2</v>
      </c>
      <c r="J36" s="88">
        <f>0</f>
        <v>0</v>
      </c>
      <c r="L36" s="31"/>
    </row>
    <row r="37" spans="2:12" s="1" customFormat="1" ht="14.4" hidden="1" customHeight="1" x14ac:dyDescent="0.2">
      <c r="B37" s="31"/>
      <c r="E37" s="36" t="s">
        <v>44</v>
      </c>
      <c r="F37" s="98">
        <f>ROUND((SUM(BI121:BI151)),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138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47" s="1" customFormat="1" ht="12" customHeight="1" x14ac:dyDescent="0.2">
      <c r="B86" s="31"/>
      <c r="C86" s="26" t="s">
        <v>134</v>
      </c>
      <c r="L86" s="31"/>
    </row>
    <row r="87" spans="2:47" s="1" customFormat="1" ht="16.5" customHeight="1" x14ac:dyDescent="0.2">
      <c r="B87" s="31"/>
      <c r="E87" s="204" t="str">
        <f>E9</f>
        <v>SO 3 - Žumpa 20 m3</v>
      </c>
      <c r="F87" s="247"/>
      <c r="G87" s="247"/>
      <c r="H87" s="247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Jacovce- Hôrka, parc. č. 1627/6</v>
      </c>
      <c r="I89" s="26" t="s">
        <v>21</v>
      </c>
      <c r="J89" s="54" t="str">
        <f>IF(J12="","",J12)</f>
        <v>28. 12. 2023</v>
      </c>
      <c r="L89" s="31"/>
    </row>
    <row r="90" spans="2:47" s="1" customFormat="1" ht="7" customHeight="1" x14ac:dyDescent="0.2">
      <c r="B90" s="31"/>
      <c r="L90" s="31"/>
    </row>
    <row r="91" spans="2:47" s="1" customFormat="1" ht="15.15" customHeight="1" x14ac:dyDescent="0.2">
      <c r="B91" s="31"/>
      <c r="C91" s="26" t="s">
        <v>23</v>
      </c>
      <c r="F91" s="24" t="str">
        <f>E15</f>
        <v>PPD Prašice so sídlom Jacovce</v>
      </c>
      <c r="I91" s="26" t="s">
        <v>29</v>
      </c>
      <c r="J91" s="29" t="str">
        <f>E21</f>
        <v>Ing. Pavol Meluš</v>
      </c>
      <c r="L91" s="31"/>
    </row>
    <row r="92" spans="2:47" s="1" customFormat="1" ht="15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10" t="s">
        <v>139</v>
      </c>
      <c r="D94" s="102"/>
      <c r="E94" s="102"/>
      <c r="F94" s="102"/>
      <c r="G94" s="102"/>
      <c r="H94" s="102"/>
      <c r="I94" s="102"/>
      <c r="J94" s="111" t="s">
        <v>140</v>
      </c>
      <c r="K94" s="102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12" t="s">
        <v>141</v>
      </c>
      <c r="J96" s="68">
        <f>J121</f>
        <v>0</v>
      </c>
      <c r="L96" s="31"/>
      <c r="AU96" s="16" t="s">
        <v>142</v>
      </c>
    </row>
    <row r="97" spans="2:12" s="8" customFormat="1" ht="25" customHeight="1" x14ac:dyDescent="0.2">
      <c r="B97" s="113"/>
      <c r="D97" s="114" t="s">
        <v>143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2:12" s="9" customFormat="1" ht="19.899999999999999" customHeight="1" x14ac:dyDescent="0.2">
      <c r="B98" s="117"/>
      <c r="D98" s="118" t="s">
        <v>144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2:12" s="9" customFormat="1" ht="19.899999999999999" customHeight="1" x14ac:dyDescent="0.2">
      <c r="B99" s="117"/>
      <c r="D99" s="118" t="s">
        <v>146</v>
      </c>
      <c r="E99" s="119"/>
      <c r="F99" s="119"/>
      <c r="G99" s="119"/>
      <c r="H99" s="119"/>
      <c r="I99" s="119"/>
      <c r="J99" s="120">
        <f>J139</f>
        <v>0</v>
      </c>
      <c r="L99" s="117"/>
    </row>
    <row r="100" spans="2:12" s="9" customFormat="1" ht="19.899999999999999" customHeight="1" x14ac:dyDescent="0.2">
      <c r="B100" s="117"/>
      <c r="D100" s="118" t="s">
        <v>562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2:12" s="9" customFormat="1" ht="19.899999999999999" customHeight="1" x14ac:dyDescent="0.2">
      <c r="B101" s="117"/>
      <c r="D101" s="118" t="s">
        <v>149</v>
      </c>
      <c r="E101" s="119"/>
      <c r="F101" s="119"/>
      <c r="G101" s="119"/>
      <c r="H101" s="119"/>
      <c r="I101" s="119"/>
      <c r="J101" s="120">
        <f>J150</f>
        <v>0</v>
      </c>
      <c r="L101" s="117"/>
    </row>
    <row r="102" spans="2:12" s="1" customFormat="1" ht="21.75" customHeight="1" x14ac:dyDescent="0.2">
      <c r="B102" s="31"/>
      <c r="L102" s="31"/>
    </row>
    <row r="103" spans="2:12" s="1" customFormat="1" ht="7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7" customHeight="1" x14ac:dyDescent="0.2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5" customHeight="1" x14ac:dyDescent="0.2">
      <c r="B108" s="31"/>
      <c r="C108" s="20" t="s">
        <v>159</v>
      </c>
      <c r="L108" s="31"/>
    </row>
    <row r="109" spans="2:12" s="1" customFormat="1" ht="7" customHeight="1" x14ac:dyDescent="0.2">
      <c r="B109" s="31"/>
      <c r="L109" s="31"/>
    </row>
    <row r="110" spans="2:12" s="1" customFormat="1" ht="12" customHeight="1" x14ac:dyDescent="0.2">
      <c r="B110" s="31"/>
      <c r="C110" s="26" t="s">
        <v>15</v>
      </c>
      <c r="L110" s="31"/>
    </row>
    <row r="111" spans="2:12" s="1" customFormat="1" ht="16.5" customHeight="1" x14ac:dyDescent="0.2">
      <c r="B111" s="31"/>
      <c r="E111" s="245" t="str">
        <f>E7</f>
        <v>HALY NA CHOV BROJLEROVÝCH KURČIAT</v>
      </c>
      <c r="F111" s="246"/>
      <c r="G111" s="246"/>
      <c r="H111" s="246"/>
      <c r="L111" s="31"/>
    </row>
    <row r="112" spans="2:12" s="1" customFormat="1" ht="12" customHeight="1" x14ac:dyDescent="0.2">
      <c r="B112" s="31"/>
      <c r="C112" s="26" t="s">
        <v>134</v>
      </c>
      <c r="L112" s="31"/>
    </row>
    <row r="113" spans="2:65" s="1" customFormat="1" ht="16.5" customHeight="1" x14ac:dyDescent="0.2">
      <c r="B113" s="31"/>
      <c r="E113" s="204" t="str">
        <f>E9</f>
        <v>SO 3 - Žumpa 20 m3</v>
      </c>
      <c r="F113" s="247"/>
      <c r="G113" s="247"/>
      <c r="H113" s="247"/>
      <c r="L113" s="31"/>
    </row>
    <row r="114" spans="2:65" s="1" customFormat="1" ht="7" customHeight="1" x14ac:dyDescent="0.2">
      <c r="B114" s="31"/>
      <c r="L114" s="31"/>
    </row>
    <row r="115" spans="2:65" s="1" customFormat="1" ht="12" customHeight="1" x14ac:dyDescent="0.2">
      <c r="B115" s="31"/>
      <c r="C115" s="26" t="s">
        <v>19</v>
      </c>
      <c r="F115" s="24" t="str">
        <f>F12</f>
        <v>Jacovce- Hôrka, parc. č. 1627/6</v>
      </c>
      <c r="I115" s="26" t="s">
        <v>21</v>
      </c>
      <c r="J115" s="54" t="str">
        <f>IF(J12="","",J12)</f>
        <v>28. 12. 2023</v>
      </c>
      <c r="L115" s="31"/>
    </row>
    <row r="116" spans="2:65" s="1" customFormat="1" ht="7" customHeight="1" x14ac:dyDescent="0.2">
      <c r="B116" s="31"/>
      <c r="L116" s="31"/>
    </row>
    <row r="117" spans="2:65" s="1" customFormat="1" ht="15.15" customHeight="1" x14ac:dyDescent="0.2">
      <c r="B117" s="31"/>
      <c r="C117" s="26" t="s">
        <v>23</v>
      </c>
      <c r="F117" s="24" t="str">
        <f>E15</f>
        <v>PPD Prašice so sídlom Jacovce</v>
      </c>
      <c r="I117" s="26" t="s">
        <v>29</v>
      </c>
      <c r="J117" s="29" t="str">
        <f>E21</f>
        <v>Ing. Pavol Meluš</v>
      </c>
      <c r="L117" s="31"/>
    </row>
    <row r="118" spans="2:65" s="1" customFormat="1" ht="15.15" customHeight="1" x14ac:dyDescent="0.2">
      <c r="B118" s="31"/>
      <c r="C118" s="26" t="s">
        <v>27</v>
      </c>
      <c r="F118" s="24" t="str">
        <f>IF(E18="","",E18)</f>
        <v>Vyplň údaj</v>
      </c>
      <c r="I118" s="26" t="s">
        <v>32</v>
      </c>
      <c r="J118" s="29" t="str">
        <f>E24</f>
        <v xml:space="preserve"> </v>
      </c>
      <c r="L118" s="31"/>
    </row>
    <row r="119" spans="2:65" s="1" customFormat="1" ht="10.25" customHeight="1" x14ac:dyDescent="0.2">
      <c r="B119" s="31"/>
      <c r="L119" s="31"/>
    </row>
    <row r="120" spans="2:65" s="10" customFormat="1" ht="29.25" customHeight="1" x14ac:dyDescent="0.2">
      <c r="B120" s="121"/>
      <c r="C120" s="122" t="s">
        <v>160</v>
      </c>
      <c r="D120" s="123" t="s">
        <v>60</v>
      </c>
      <c r="E120" s="123" t="s">
        <v>56</v>
      </c>
      <c r="F120" s="123" t="s">
        <v>57</v>
      </c>
      <c r="G120" s="123" t="s">
        <v>161</v>
      </c>
      <c r="H120" s="123" t="s">
        <v>162</v>
      </c>
      <c r="I120" s="123" t="s">
        <v>163</v>
      </c>
      <c r="J120" s="124" t="s">
        <v>140</v>
      </c>
      <c r="K120" s="125" t="s">
        <v>164</v>
      </c>
      <c r="L120" s="121"/>
      <c r="M120" s="61" t="s">
        <v>1</v>
      </c>
      <c r="N120" s="62" t="s">
        <v>39</v>
      </c>
      <c r="O120" s="62" t="s">
        <v>165</v>
      </c>
      <c r="P120" s="62" t="s">
        <v>166</v>
      </c>
      <c r="Q120" s="62" t="s">
        <v>167</v>
      </c>
      <c r="R120" s="62" t="s">
        <v>168</v>
      </c>
      <c r="S120" s="62" t="s">
        <v>169</v>
      </c>
      <c r="T120" s="63" t="s">
        <v>170</v>
      </c>
    </row>
    <row r="121" spans="2:65" s="1" customFormat="1" ht="22.75" customHeight="1" x14ac:dyDescent="0.35">
      <c r="B121" s="31"/>
      <c r="C121" s="66" t="s">
        <v>141</v>
      </c>
      <c r="J121" s="126">
        <f>BK121</f>
        <v>0</v>
      </c>
      <c r="L121" s="31"/>
      <c r="M121" s="64"/>
      <c r="N121" s="55"/>
      <c r="O121" s="55"/>
      <c r="P121" s="127">
        <f>P122</f>
        <v>0</v>
      </c>
      <c r="Q121" s="55"/>
      <c r="R121" s="127">
        <f>R122</f>
        <v>25.095044059999999</v>
      </c>
      <c r="S121" s="55"/>
      <c r="T121" s="128">
        <f>T122</f>
        <v>0</v>
      </c>
      <c r="AT121" s="16" t="s">
        <v>74</v>
      </c>
      <c r="AU121" s="16" t="s">
        <v>142</v>
      </c>
      <c r="BK121" s="129">
        <f>BK122</f>
        <v>0</v>
      </c>
    </row>
    <row r="122" spans="2:65" s="11" customFormat="1" ht="25.9" customHeight="1" x14ac:dyDescent="0.35">
      <c r="B122" s="130"/>
      <c r="D122" s="131" t="s">
        <v>74</v>
      </c>
      <c r="E122" s="132" t="s">
        <v>171</v>
      </c>
      <c r="F122" s="132" t="s">
        <v>172</v>
      </c>
      <c r="I122" s="133"/>
      <c r="J122" s="134">
        <f>BK122</f>
        <v>0</v>
      </c>
      <c r="L122" s="130"/>
      <c r="M122" s="135"/>
      <c r="P122" s="136">
        <f>P123+P139+P145+P150</f>
        <v>0</v>
      </c>
      <c r="R122" s="136">
        <f>R123+R139+R145+R150</f>
        <v>25.095044059999999</v>
      </c>
      <c r="T122" s="137">
        <f>T123+T139+T145+T150</f>
        <v>0</v>
      </c>
      <c r="AR122" s="131" t="s">
        <v>82</v>
      </c>
      <c r="AT122" s="138" t="s">
        <v>74</v>
      </c>
      <c r="AU122" s="138" t="s">
        <v>75</v>
      </c>
      <c r="AY122" s="131" t="s">
        <v>173</v>
      </c>
      <c r="BK122" s="139">
        <f>BK123+BK139+BK145+BK150</f>
        <v>0</v>
      </c>
    </row>
    <row r="123" spans="2:65" s="11" customFormat="1" ht="22.75" customHeight="1" x14ac:dyDescent="0.25">
      <c r="B123" s="130"/>
      <c r="D123" s="131" t="s">
        <v>74</v>
      </c>
      <c r="E123" s="140" t="s">
        <v>82</v>
      </c>
      <c r="F123" s="140" t="s">
        <v>174</v>
      </c>
      <c r="I123" s="133"/>
      <c r="J123" s="141">
        <f>BK123</f>
        <v>0</v>
      </c>
      <c r="L123" s="130"/>
      <c r="M123" s="135"/>
      <c r="P123" s="136">
        <f>SUM(P124:P138)</f>
        <v>0</v>
      </c>
      <c r="R123" s="136">
        <f>SUM(R124:R138)</f>
        <v>0</v>
      </c>
      <c r="T123" s="137">
        <f>SUM(T124:T138)</f>
        <v>0</v>
      </c>
      <c r="AR123" s="131" t="s">
        <v>82</v>
      </c>
      <c r="AT123" s="138" t="s">
        <v>74</v>
      </c>
      <c r="AU123" s="138" t="s">
        <v>82</v>
      </c>
      <c r="AY123" s="131" t="s">
        <v>173</v>
      </c>
      <c r="BK123" s="139">
        <f>SUM(BK124:BK138)</f>
        <v>0</v>
      </c>
    </row>
    <row r="124" spans="2:65" s="1" customFormat="1" ht="21.75" customHeight="1" x14ac:dyDescent="0.2">
      <c r="B124" s="142"/>
      <c r="C124" s="143" t="s">
        <v>82</v>
      </c>
      <c r="D124" s="143" t="s">
        <v>175</v>
      </c>
      <c r="E124" s="144" t="s">
        <v>1993</v>
      </c>
      <c r="F124" s="145" t="s">
        <v>1994</v>
      </c>
      <c r="G124" s="146" t="s">
        <v>178</v>
      </c>
      <c r="H124" s="147">
        <v>85.933999999999997</v>
      </c>
      <c r="I124" s="148"/>
      <c r="J124" s="149">
        <f>ROUND(I124*H124,2)</f>
        <v>0</v>
      </c>
      <c r="K124" s="150"/>
      <c r="L124" s="31"/>
      <c r="M124" s="151" t="s">
        <v>1</v>
      </c>
      <c r="N124" s="152" t="s">
        <v>41</v>
      </c>
      <c r="P124" s="153">
        <f>O124*H124</f>
        <v>0</v>
      </c>
      <c r="Q124" s="153">
        <v>0</v>
      </c>
      <c r="R124" s="153">
        <f>Q124*H124</f>
        <v>0</v>
      </c>
      <c r="S124" s="153">
        <v>0</v>
      </c>
      <c r="T124" s="154">
        <f>S124*H124</f>
        <v>0</v>
      </c>
      <c r="AR124" s="155" t="s">
        <v>179</v>
      </c>
      <c r="AT124" s="155" t="s">
        <v>175</v>
      </c>
      <c r="AU124" s="155" t="s">
        <v>88</v>
      </c>
      <c r="AY124" s="16" t="s">
        <v>173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6" t="s">
        <v>88</v>
      </c>
      <c r="BK124" s="156">
        <f>ROUND(I124*H124,2)</f>
        <v>0</v>
      </c>
      <c r="BL124" s="16" t="s">
        <v>179</v>
      </c>
      <c r="BM124" s="155" t="s">
        <v>1995</v>
      </c>
    </row>
    <row r="125" spans="2:65" s="12" customFormat="1" ht="10" x14ac:dyDescent="0.2">
      <c r="B125" s="157"/>
      <c r="D125" s="158" t="s">
        <v>181</v>
      </c>
      <c r="E125" s="159" t="s">
        <v>1</v>
      </c>
      <c r="F125" s="160" t="s">
        <v>1996</v>
      </c>
      <c r="H125" s="161">
        <v>84.128</v>
      </c>
      <c r="I125" s="162"/>
      <c r="L125" s="157"/>
      <c r="M125" s="163"/>
      <c r="T125" s="164"/>
      <c r="AT125" s="159" t="s">
        <v>181</v>
      </c>
      <c r="AU125" s="159" t="s">
        <v>88</v>
      </c>
      <c r="AV125" s="12" t="s">
        <v>88</v>
      </c>
      <c r="AW125" s="12" t="s">
        <v>31</v>
      </c>
      <c r="AX125" s="12" t="s">
        <v>75</v>
      </c>
      <c r="AY125" s="159" t="s">
        <v>173</v>
      </c>
    </row>
    <row r="126" spans="2:65" s="12" customFormat="1" ht="10" x14ac:dyDescent="0.2">
      <c r="B126" s="157"/>
      <c r="D126" s="158" t="s">
        <v>181</v>
      </c>
      <c r="E126" s="159" t="s">
        <v>1</v>
      </c>
      <c r="F126" s="160" t="s">
        <v>1997</v>
      </c>
      <c r="H126" s="161">
        <v>1.806</v>
      </c>
      <c r="I126" s="162"/>
      <c r="L126" s="157"/>
      <c r="M126" s="163"/>
      <c r="T126" s="164"/>
      <c r="AT126" s="159" t="s">
        <v>181</v>
      </c>
      <c r="AU126" s="159" t="s">
        <v>88</v>
      </c>
      <c r="AV126" s="12" t="s">
        <v>88</v>
      </c>
      <c r="AW126" s="12" t="s">
        <v>31</v>
      </c>
      <c r="AX126" s="12" t="s">
        <v>75</v>
      </c>
      <c r="AY126" s="159" t="s">
        <v>173</v>
      </c>
    </row>
    <row r="127" spans="2:65" s="13" customFormat="1" ht="10" x14ac:dyDescent="0.2">
      <c r="B127" s="165"/>
      <c r="D127" s="158" t="s">
        <v>181</v>
      </c>
      <c r="E127" s="166" t="s">
        <v>1</v>
      </c>
      <c r="F127" s="167" t="s">
        <v>193</v>
      </c>
      <c r="H127" s="168">
        <v>85.933999999999997</v>
      </c>
      <c r="I127" s="169"/>
      <c r="L127" s="165"/>
      <c r="M127" s="170"/>
      <c r="T127" s="171"/>
      <c r="AT127" s="166" t="s">
        <v>181</v>
      </c>
      <c r="AU127" s="166" t="s">
        <v>88</v>
      </c>
      <c r="AV127" s="13" t="s">
        <v>179</v>
      </c>
      <c r="AW127" s="13" t="s">
        <v>31</v>
      </c>
      <c r="AX127" s="13" t="s">
        <v>82</v>
      </c>
      <c r="AY127" s="166" t="s">
        <v>173</v>
      </c>
    </row>
    <row r="128" spans="2:65" s="1" customFormat="1" ht="24.15" customHeight="1" x14ac:dyDescent="0.2">
      <c r="B128" s="142"/>
      <c r="C128" s="143" t="s">
        <v>88</v>
      </c>
      <c r="D128" s="143" t="s">
        <v>175</v>
      </c>
      <c r="E128" s="144" t="s">
        <v>1998</v>
      </c>
      <c r="F128" s="145" t="s">
        <v>1999</v>
      </c>
      <c r="G128" s="146" t="s">
        <v>178</v>
      </c>
      <c r="H128" s="147">
        <v>25.78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179</v>
      </c>
      <c r="AT128" s="155" t="s">
        <v>175</v>
      </c>
      <c r="AU128" s="155" t="s">
        <v>88</v>
      </c>
      <c r="AY128" s="16" t="s">
        <v>173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179</v>
      </c>
      <c r="BM128" s="155" t="s">
        <v>2000</v>
      </c>
    </row>
    <row r="129" spans="2:65" s="12" customFormat="1" ht="10" x14ac:dyDescent="0.2">
      <c r="B129" s="157"/>
      <c r="D129" s="158" t="s">
        <v>181</v>
      </c>
      <c r="E129" s="159" t="s">
        <v>1</v>
      </c>
      <c r="F129" s="160" t="s">
        <v>2001</v>
      </c>
      <c r="H129" s="161">
        <v>25.78</v>
      </c>
      <c r="I129" s="162"/>
      <c r="L129" s="157"/>
      <c r="M129" s="163"/>
      <c r="T129" s="164"/>
      <c r="AT129" s="159" t="s">
        <v>181</v>
      </c>
      <c r="AU129" s="159" t="s">
        <v>88</v>
      </c>
      <c r="AV129" s="12" t="s">
        <v>88</v>
      </c>
      <c r="AW129" s="12" t="s">
        <v>31</v>
      </c>
      <c r="AX129" s="12" t="s">
        <v>82</v>
      </c>
      <c r="AY129" s="159" t="s">
        <v>173</v>
      </c>
    </row>
    <row r="130" spans="2:65" s="1" customFormat="1" ht="33" customHeight="1" x14ac:dyDescent="0.2">
      <c r="B130" s="142"/>
      <c r="C130" s="143" t="s">
        <v>187</v>
      </c>
      <c r="D130" s="143" t="s">
        <v>175</v>
      </c>
      <c r="E130" s="144" t="s">
        <v>2002</v>
      </c>
      <c r="F130" s="145" t="s">
        <v>2003</v>
      </c>
      <c r="G130" s="146" t="s">
        <v>178</v>
      </c>
      <c r="H130" s="147">
        <v>29.664999999999999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41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179</v>
      </c>
      <c r="AT130" s="155" t="s">
        <v>175</v>
      </c>
      <c r="AU130" s="155" t="s">
        <v>88</v>
      </c>
      <c r="AY130" s="16" t="s">
        <v>173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179</v>
      </c>
      <c r="BM130" s="155" t="s">
        <v>2004</v>
      </c>
    </row>
    <row r="131" spans="2:65" s="12" customFormat="1" ht="10" x14ac:dyDescent="0.2">
      <c r="B131" s="157"/>
      <c r="D131" s="158" t="s">
        <v>181</v>
      </c>
      <c r="E131" s="159" t="s">
        <v>1</v>
      </c>
      <c r="F131" s="160" t="s">
        <v>2005</v>
      </c>
      <c r="H131" s="161">
        <v>29.664999999999999</v>
      </c>
      <c r="I131" s="162"/>
      <c r="L131" s="157"/>
      <c r="M131" s="163"/>
      <c r="T131" s="164"/>
      <c r="AT131" s="159" t="s">
        <v>181</v>
      </c>
      <c r="AU131" s="159" t="s">
        <v>88</v>
      </c>
      <c r="AV131" s="12" t="s">
        <v>88</v>
      </c>
      <c r="AW131" s="12" t="s">
        <v>31</v>
      </c>
      <c r="AX131" s="12" t="s">
        <v>82</v>
      </c>
      <c r="AY131" s="159" t="s">
        <v>173</v>
      </c>
    </row>
    <row r="132" spans="2:65" s="1" customFormat="1" ht="37.75" customHeight="1" x14ac:dyDescent="0.2">
      <c r="B132" s="142"/>
      <c r="C132" s="143" t="s">
        <v>179</v>
      </c>
      <c r="D132" s="143" t="s">
        <v>175</v>
      </c>
      <c r="E132" s="144" t="s">
        <v>2006</v>
      </c>
      <c r="F132" s="145" t="s">
        <v>2007</v>
      </c>
      <c r="G132" s="146" t="s">
        <v>178</v>
      </c>
      <c r="H132" s="147">
        <v>59.33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179</v>
      </c>
      <c r="BM132" s="155" t="s">
        <v>2008</v>
      </c>
    </row>
    <row r="133" spans="2:65" s="12" customFormat="1" ht="10" x14ac:dyDescent="0.2">
      <c r="B133" s="157"/>
      <c r="D133" s="158" t="s">
        <v>181</v>
      </c>
      <c r="F133" s="160" t="s">
        <v>2009</v>
      </c>
      <c r="H133" s="161">
        <v>59.33</v>
      </c>
      <c r="I133" s="162"/>
      <c r="L133" s="157"/>
      <c r="M133" s="163"/>
      <c r="T133" s="164"/>
      <c r="AT133" s="159" t="s">
        <v>181</v>
      </c>
      <c r="AU133" s="159" t="s">
        <v>88</v>
      </c>
      <c r="AV133" s="12" t="s">
        <v>88</v>
      </c>
      <c r="AW133" s="12" t="s">
        <v>3</v>
      </c>
      <c r="AX133" s="12" t="s">
        <v>82</v>
      </c>
      <c r="AY133" s="159" t="s">
        <v>173</v>
      </c>
    </row>
    <row r="134" spans="2:65" s="1" customFormat="1" ht="16.5" customHeight="1" x14ac:dyDescent="0.2">
      <c r="B134" s="142"/>
      <c r="C134" s="143" t="s">
        <v>198</v>
      </c>
      <c r="D134" s="143" t="s">
        <v>175</v>
      </c>
      <c r="E134" s="144" t="s">
        <v>2010</v>
      </c>
      <c r="F134" s="145" t="s">
        <v>2011</v>
      </c>
      <c r="G134" s="146" t="s">
        <v>178</v>
      </c>
      <c r="H134" s="147">
        <v>29.664999999999999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179</v>
      </c>
      <c r="BM134" s="155" t="s">
        <v>2012</v>
      </c>
    </row>
    <row r="135" spans="2:65" s="1" customFormat="1" ht="24.15" customHeight="1" x14ac:dyDescent="0.2">
      <c r="B135" s="142"/>
      <c r="C135" s="143" t="s">
        <v>205</v>
      </c>
      <c r="D135" s="143" t="s">
        <v>175</v>
      </c>
      <c r="E135" s="144" t="s">
        <v>225</v>
      </c>
      <c r="F135" s="145" t="s">
        <v>226</v>
      </c>
      <c r="G135" s="146" t="s">
        <v>227</v>
      </c>
      <c r="H135" s="147">
        <v>44.497999999999998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41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179</v>
      </c>
      <c r="AT135" s="155" t="s">
        <v>175</v>
      </c>
      <c r="AU135" s="155" t="s">
        <v>88</v>
      </c>
      <c r="AY135" s="16" t="s">
        <v>173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88</v>
      </c>
      <c r="BK135" s="156">
        <f>ROUND(I135*H135,2)</f>
        <v>0</v>
      </c>
      <c r="BL135" s="16" t="s">
        <v>179</v>
      </c>
      <c r="BM135" s="155" t="s">
        <v>2013</v>
      </c>
    </row>
    <row r="136" spans="2:65" s="12" customFormat="1" ht="10" x14ac:dyDescent="0.2">
      <c r="B136" s="157"/>
      <c r="D136" s="158" t="s">
        <v>181</v>
      </c>
      <c r="F136" s="160" t="s">
        <v>2014</v>
      </c>
      <c r="H136" s="161">
        <v>44.497999999999998</v>
      </c>
      <c r="I136" s="162"/>
      <c r="L136" s="157"/>
      <c r="M136" s="163"/>
      <c r="T136" s="164"/>
      <c r="AT136" s="159" t="s">
        <v>181</v>
      </c>
      <c r="AU136" s="159" t="s">
        <v>88</v>
      </c>
      <c r="AV136" s="12" t="s">
        <v>88</v>
      </c>
      <c r="AW136" s="12" t="s">
        <v>3</v>
      </c>
      <c r="AX136" s="12" t="s">
        <v>82</v>
      </c>
      <c r="AY136" s="159" t="s">
        <v>173</v>
      </c>
    </row>
    <row r="137" spans="2:65" s="1" customFormat="1" ht="24.15" customHeight="1" x14ac:dyDescent="0.2">
      <c r="B137" s="142"/>
      <c r="C137" s="143" t="s">
        <v>210</v>
      </c>
      <c r="D137" s="143" t="s">
        <v>175</v>
      </c>
      <c r="E137" s="144" t="s">
        <v>570</v>
      </c>
      <c r="F137" s="145" t="s">
        <v>571</v>
      </c>
      <c r="G137" s="146" t="s">
        <v>178</v>
      </c>
      <c r="H137" s="147">
        <v>56.268999999999998</v>
      </c>
      <c r="I137" s="148"/>
      <c r="J137" s="149">
        <f>ROUND(I137*H137,2)</f>
        <v>0</v>
      </c>
      <c r="K137" s="150"/>
      <c r="L137" s="31"/>
      <c r="M137" s="151" t="s">
        <v>1</v>
      </c>
      <c r="N137" s="152" t="s">
        <v>41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179</v>
      </c>
      <c r="AT137" s="155" t="s">
        <v>175</v>
      </c>
      <c r="AU137" s="155" t="s">
        <v>88</v>
      </c>
      <c r="AY137" s="16" t="s">
        <v>173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6" t="s">
        <v>88</v>
      </c>
      <c r="BK137" s="156">
        <f>ROUND(I137*H137,2)</f>
        <v>0</v>
      </c>
      <c r="BL137" s="16" t="s">
        <v>179</v>
      </c>
      <c r="BM137" s="155" t="s">
        <v>2015</v>
      </c>
    </row>
    <row r="138" spans="2:65" s="12" customFormat="1" ht="10" x14ac:dyDescent="0.2">
      <c r="B138" s="157"/>
      <c r="D138" s="158" t="s">
        <v>181</v>
      </c>
      <c r="E138" s="159" t="s">
        <v>1</v>
      </c>
      <c r="F138" s="160" t="s">
        <v>2016</v>
      </c>
      <c r="H138" s="161">
        <v>56.268999999999998</v>
      </c>
      <c r="I138" s="162"/>
      <c r="L138" s="157"/>
      <c r="M138" s="163"/>
      <c r="T138" s="164"/>
      <c r="AT138" s="159" t="s">
        <v>181</v>
      </c>
      <c r="AU138" s="159" t="s">
        <v>88</v>
      </c>
      <c r="AV138" s="12" t="s">
        <v>88</v>
      </c>
      <c r="AW138" s="12" t="s">
        <v>31</v>
      </c>
      <c r="AX138" s="12" t="s">
        <v>82</v>
      </c>
      <c r="AY138" s="159" t="s">
        <v>173</v>
      </c>
    </row>
    <row r="139" spans="2:65" s="11" customFormat="1" ht="22.75" customHeight="1" x14ac:dyDescent="0.25">
      <c r="B139" s="130"/>
      <c r="D139" s="131" t="s">
        <v>74</v>
      </c>
      <c r="E139" s="140" t="s">
        <v>187</v>
      </c>
      <c r="F139" s="140" t="s">
        <v>282</v>
      </c>
      <c r="I139" s="133"/>
      <c r="J139" s="141">
        <f>BK139</f>
        <v>0</v>
      </c>
      <c r="L139" s="130"/>
      <c r="M139" s="135"/>
      <c r="P139" s="136">
        <f>SUM(P140:P144)</f>
        <v>0</v>
      </c>
      <c r="R139" s="136">
        <f>SUM(R140:R144)</f>
        <v>21.48423</v>
      </c>
      <c r="T139" s="137">
        <f>SUM(T140:T144)</f>
        <v>0</v>
      </c>
      <c r="AR139" s="131" t="s">
        <v>82</v>
      </c>
      <c r="AT139" s="138" t="s">
        <v>74</v>
      </c>
      <c r="AU139" s="138" t="s">
        <v>82</v>
      </c>
      <c r="AY139" s="131" t="s">
        <v>173</v>
      </c>
      <c r="BK139" s="139">
        <f>SUM(BK140:BK144)</f>
        <v>0</v>
      </c>
    </row>
    <row r="140" spans="2:65" s="1" customFormat="1" ht="24.15" customHeight="1" x14ac:dyDescent="0.2">
      <c r="B140" s="142"/>
      <c r="C140" s="143" t="s">
        <v>215</v>
      </c>
      <c r="D140" s="143" t="s">
        <v>175</v>
      </c>
      <c r="E140" s="144" t="s">
        <v>2017</v>
      </c>
      <c r="F140" s="145" t="s">
        <v>2018</v>
      </c>
      <c r="G140" s="146" t="s">
        <v>379</v>
      </c>
      <c r="H140" s="147">
        <v>2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41</v>
      </c>
      <c r="P140" s="153">
        <f>O140*H140</f>
        <v>0</v>
      </c>
      <c r="Q140" s="153">
        <v>0.39512000000000003</v>
      </c>
      <c r="R140" s="153">
        <f>Q140*H140</f>
        <v>0.79024000000000005</v>
      </c>
      <c r="S140" s="153">
        <v>0</v>
      </c>
      <c r="T140" s="154">
        <f>S140*H140</f>
        <v>0</v>
      </c>
      <c r="AR140" s="155" t="s">
        <v>179</v>
      </c>
      <c r="AT140" s="155" t="s">
        <v>175</v>
      </c>
      <c r="AU140" s="155" t="s">
        <v>88</v>
      </c>
      <c r="AY140" s="16" t="s">
        <v>173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179</v>
      </c>
      <c r="BM140" s="155" t="s">
        <v>2019</v>
      </c>
    </row>
    <row r="141" spans="2:65" s="1" customFormat="1" ht="24.15" customHeight="1" x14ac:dyDescent="0.2">
      <c r="B141" s="142"/>
      <c r="C141" s="143" t="s">
        <v>220</v>
      </c>
      <c r="D141" s="143" t="s">
        <v>175</v>
      </c>
      <c r="E141" s="144" t="s">
        <v>2020</v>
      </c>
      <c r="F141" s="145" t="s">
        <v>2021</v>
      </c>
      <c r="G141" s="146" t="s">
        <v>379</v>
      </c>
      <c r="H141" s="147">
        <v>1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41</v>
      </c>
      <c r="P141" s="153">
        <f>O141*H141</f>
        <v>0</v>
      </c>
      <c r="Q141" s="153">
        <v>0.48670999999999998</v>
      </c>
      <c r="R141" s="153">
        <f>Q141*H141</f>
        <v>0.48670999999999998</v>
      </c>
      <c r="S141" s="153">
        <v>0</v>
      </c>
      <c r="T141" s="154">
        <f>S141*H141</f>
        <v>0</v>
      </c>
      <c r="AR141" s="155" t="s">
        <v>179</v>
      </c>
      <c r="AT141" s="155" t="s">
        <v>175</v>
      </c>
      <c r="AU141" s="155" t="s">
        <v>88</v>
      </c>
      <c r="AY141" s="16" t="s">
        <v>173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179</v>
      </c>
      <c r="BM141" s="155" t="s">
        <v>2022</v>
      </c>
    </row>
    <row r="142" spans="2:65" s="1" customFormat="1" ht="24.15" customHeight="1" x14ac:dyDescent="0.2">
      <c r="B142" s="142"/>
      <c r="C142" s="143" t="s">
        <v>224</v>
      </c>
      <c r="D142" s="143" t="s">
        <v>175</v>
      </c>
      <c r="E142" s="144" t="s">
        <v>2023</v>
      </c>
      <c r="F142" s="145" t="s">
        <v>2024</v>
      </c>
      <c r="G142" s="146" t="s">
        <v>379</v>
      </c>
      <c r="H142" s="147">
        <v>1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41</v>
      </c>
      <c r="P142" s="153">
        <f>O142*H142</f>
        <v>0</v>
      </c>
      <c r="Q142" s="153">
        <v>1.754E-2</v>
      </c>
      <c r="R142" s="153">
        <f>Q142*H142</f>
        <v>1.754E-2</v>
      </c>
      <c r="S142" s="153">
        <v>0</v>
      </c>
      <c r="T142" s="154">
        <f>S142*H142</f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179</v>
      </c>
      <c r="BM142" s="155" t="s">
        <v>2025</v>
      </c>
    </row>
    <row r="143" spans="2:65" s="1" customFormat="1" ht="24.15" customHeight="1" x14ac:dyDescent="0.2">
      <c r="B143" s="142"/>
      <c r="C143" s="143" t="s">
        <v>231</v>
      </c>
      <c r="D143" s="143" t="s">
        <v>175</v>
      </c>
      <c r="E143" s="144" t="s">
        <v>2026</v>
      </c>
      <c r="F143" s="145" t="s">
        <v>2027</v>
      </c>
      <c r="G143" s="146" t="s">
        <v>379</v>
      </c>
      <c r="H143" s="147">
        <v>1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41</v>
      </c>
      <c r="P143" s="153">
        <f>O143*H143</f>
        <v>0</v>
      </c>
      <c r="Q143" s="153">
        <v>0.18973999999999999</v>
      </c>
      <c r="R143" s="153">
        <f>Q143*H143</f>
        <v>0.18973999999999999</v>
      </c>
      <c r="S143" s="153">
        <v>0</v>
      </c>
      <c r="T143" s="154">
        <f>S143*H143</f>
        <v>0</v>
      </c>
      <c r="AR143" s="155" t="s">
        <v>179</v>
      </c>
      <c r="AT143" s="155" t="s">
        <v>175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2028</v>
      </c>
    </row>
    <row r="144" spans="2:65" s="1" customFormat="1" ht="24.15" customHeight="1" x14ac:dyDescent="0.2">
      <c r="B144" s="142"/>
      <c r="C144" s="178" t="s">
        <v>237</v>
      </c>
      <c r="D144" s="178" t="s">
        <v>332</v>
      </c>
      <c r="E144" s="179" t="s">
        <v>2029</v>
      </c>
      <c r="F144" s="180" t="s">
        <v>2030</v>
      </c>
      <c r="G144" s="181" t="s">
        <v>379</v>
      </c>
      <c r="H144" s="182">
        <v>1</v>
      </c>
      <c r="I144" s="183"/>
      <c r="J144" s="184">
        <f>ROUND(I144*H144,2)</f>
        <v>0</v>
      </c>
      <c r="K144" s="185"/>
      <c r="L144" s="186"/>
      <c r="M144" s="187" t="s">
        <v>1</v>
      </c>
      <c r="N144" s="188" t="s">
        <v>41</v>
      </c>
      <c r="P144" s="153">
        <f>O144*H144</f>
        <v>0</v>
      </c>
      <c r="Q144" s="153">
        <v>20</v>
      </c>
      <c r="R144" s="153">
        <f>Q144*H144</f>
        <v>20</v>
      </c>
      <c r="S144" s="153">
        <v>0</v>
      </c>
      <c r="T144" s="154">
        <f>S144*H144</f>
        <v>0</v>
      </c>
      <c r="AR144" s="155" t="s">
        <v>215</v>
      </c>
      <c r="AT144" s="155" t="s">
        <v>332</v>
      </c>
      <c r="AU144" s="155" t="s">
        <v>88</v>
      </c>
      <c r="AY144" s="16" t="s">
        <v>173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179</v>
      </c>
      <c r="BM144" s="155" t="s">
        <v>2031</v>
      </c>
    </row>
    <row r="145" spans="2:65" s="11" customFormat="1" ht="22.75" customHeight="1" x14ac:dyDescent="0.25">
      <c r="B145" s="130"/>
      <c r="D145" s="131" t="s">
        <v>74</v>
      </c>
      <c r="E145" s="140" t="s">
        <v>179</v>
      </c>
      <c r="F145" s="140" t="s">
        <v>576</v>
      </c>
      <c r="I145" s="133"/>
      <c r="J145" s="141">
        <f>BK145</f>
        <v>0</v>
      </c>
      <c r="L145" s="130"/>
      <c r="M145" s="135"/>
      <c r="P145" s="136">
        <f>SUM(P146:P149)</f>
        <v>0</v>
      </c>
      <c r="R145" s="136">
        <f>SUM(R146:R149)</f>
        <v>3.61081406</v>
      </c>
      <c r="T145" s="137">
        <f>SUM(T146:T149)</f>
        <v>0</v>
      </c>
      <c r="AR145" s="131" t="s">
        <v>82</v>
      </c>
      <c r="AT145" s="138" t="s">
        <v>74</v>
      </c>
      <c r="AU145" s="138" t="s">
        <v>82</v>
      </c>
      <c r="AY145" s="131" t="s">
        <v>173</v>
      </c>
      <c r="BK145" s="139">
        <f>SUM(BK146:BK149)</f>
        <v>0</v>
      </c>
    </row>
    <row r="146" spans="2:65" s="1" customFormat="1" ht="33" customHeight="1" x14ac:dyDescent="0.2">
      <c r="B146" s="142"/>
      <c r="C146" s="143" t="s">
        <v>247</v>
      </c>
      <c r="D146" s="143" t="s">
        <v>175</v>
      </c>
      <c r="E146" s="144" t="s">
        <v>2032</v>
      </c>
      <c r="F146" s="145" t="s">
        <v>2033</v>
      </c>
      <c r="G146" s="146" t="s">
        <v>178</v>
      </c>
      <c r="H146" s="147">
        <v>1.204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41</v>
      </c>
      <c r="P146" s="153">
        <f>O146*H146</f>
        <v>0</v>
      </c>
      <c r="Q146" s="153">
        <v>1.8907799999999999</v>
      </c>
      <c r="R146" s="153">
        <f>Q146*H146</f>
        <v>2.27649912</v>
      </c>
      <c r="S146" s="153">
        <v>0</v>
      </c>
      <c r="T146" s="154">
        <f>S146*H146</f>
        <v>0</v>
      </c>
      <c r="AR146" s="155" t="s">
        <v>179</v>
      </c>
      <c r="AT146" s="155" t="s">
        <v>175</v>
      </c>
      <c r="AU146" s="155" t="s">
        <v>88</v>
      </c>
      <c r="AY146" s="16" t="s">
        <v>173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6" t="s">
        <v>88</v>
      </c>
      <c r="BK146" s="156">
        <f>ROUND(I146*H146,2)</f>
        <v>0</v>
      </c>
      <c r="BL146" s="16" t="s">
        <v>179</v>
      </c>
      <c r="BM146" s="155" t="s">
        <v>2034</v>
      </c>
    </row>
    <row r="147" spans="2:65" s="12" customFormat="1" ht="10" x14ac:dyDescent="0.2">
      <c r="B147" s="157"/>
      <c r="D147" s="158" t="s">
        <v>181</v>
      </c>
      <c r="E147" s="159" t="s">
        <v>1</v>
      </c>
      <c r="F147" s="160" t="s">
        <v>2035</v>
      </c>
      <c r="H147" s="161">
        <v>1.204</v>
      </c>
      <c r="I147" s="162"/>
      <c r="L147" s="157"/>
      <c r="M147" s="163"/>
      <c r="T147" s="164"/>
      <c r="AT147" s="159" t="s">
        <v>181</v>
      </c>
      <c r="AU147" s="159" t="s">
        <v>88</v>
      </c>
      <c r="AV147" s="12" t="s">
        <v>88</v>
      </c>
      <c r="AW147" s="12" t="s">
        <v>31</v>
      </c>
      <c r="AX147" s="12" t="s">
        <v>82</v>
      </c>
      <c r="AY147" s="159" t="s">
        <v>173</v>
      </c>
    </row>
    <row r="148" spans="2:65" s="1" customFormat="1" ht="24.15" customHeight="1" x14ac:dyDescent="0.2">
      <c r="B148" s="142"/>
      <c r="C148" s="143" t="s">
        <v>254</v>
      </c>
      <c r="D148" s="143" t="s">
        <v>175</v>
      </c>
      <c r="E148" s="144" t="s">
        <v>2036</v>
      </c>
      <c r="F148" s="145" t="s">
        <v>2037</v>
      </c>
      <c r="G148" s="146" t="s">
        <v>178</v>
      </c>
      <c r="H148" s="147">
        <v>0.60199999999999998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41</v>
      </c>
      <c r="P148" s="153">
        <f>O148*H148</f>
        <v>0</v>
      </c>
      <c r="Q148" s="153">
        <v>2.2164700000000002</v>
      </c>
      <c r="R148" s="153">
        <f>Q148*H148</f>
        <v>1.3343149400000001</v>
      </c>
      <c r="S148" s="153">
        <v>0</v>
      </c>
      <c r="T148" s="154">
        <f>S148*H148</f>
        <v>0</v>
      </c>
      <c r="AR148" s="155" t="s">
        <v>179</v>
      </c>
      <c r="AT148" s="155" t="s">
        <v>175</v>
      </c>
      <c r="AU148" s="155" t="s">
        <v>88</v>
      </c>
      <c r="AY148" s="16" t="s">
        <v>173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179</v>
      </c>
      <c r="BM148" s="155" t="s">
        <v>2038</v>
      </c>
    </row>
    <row r="149" spans="2:65" s="12" customFormat="1" ht="10" x14ac:dyDescent="0.2">
      <c r="B149" s="157"/>
      <c r="D149" s="158" t="s">
        <v>181</v>
      </c>
      <c r="E149" s="159" t="s">
        <v>1</v>
      </c>
      <c r="F149" s="160" t="s">
        <v>2039</v>
      </c>
      <c r="H149" s="161">
        <v>0.60199999999999998</v>
      </c>
      <c r="I149" s="162"/>
      <c r="L149" s="157"/>
      <c r="M149" s="163"/>
      <c r="T149" s="164"/>
      <c r="AT149" s="159" t="s">
        <v>181</v>
      </c>
      <c r="AU149" s="159" t="s">
        <v>88</v>
      </c>
      <c r="AV149" s="12" t="s">
        <v>88</v>
      </c>
      <c r="AW149" s="12" t="s">
        <v>31</v>
      </c>
      <c r="AX149" s="12" t="s">
        <v>82</v>
      </c>
      <c r="AY149" s="159" t="s">
        <v>173</v>
      </c>
    </row>
    <row r="150" spans="2:65" s="11" customFormat="1" ht="22.75" customHeight="1" x14ac:dyDescent="0.25">
      <c r="B150" s="130"/>
      <c r="D150" s="131" t="s">
        <v>74</v>
      </c>
      <c r="E150" s="140" t="s">
        <v>317</v>
      </c>
      <c r="F150" s="140" t="s">
        <v>318</v>
      </c>
      <c r="I150" s="133"/>
      <c r="J150" s="141">
        <f>BK150</f>
        <v>0</v>
      </c>
      <c r="L150" s="130"/>
      <c r="M150" s="135"/>
      <c r="P150" s="136">
        <f>P151</f>
        <v>0</v>
      </c>
      <c r="R150" s="136">
        <f>R151</f>
        <v>0</v>
      </c>
      <c r="T150" s="137">
        <f>T151</f>
        <v>0</v>
      </c>
      <c r="AR150" s="131" t="s">
        <v>82</v>
      </c>
      <c r="AT150" s="138" t="s">
        <v>74</v>
      </c>
      <c r="AU150" s="138" t="s">
        <v>82</v>
      </c>
      <c r="AY150" s="131" t="s">
        <v>173</v>
      </c>
      <c r="BK150" s="139">
        <f>BK151</f>
        <v>0</v>
      </c>
    </row>
    <row r="151" spans="2:65" s="1" customFormat="1" ht="16.5" customHeight="1" x14ac:dyDescent="0.2">
      <c r="B151" s="142"/>
      <c r="C151" s="143" t="s">
        <v>261</v>
      </c>
      <c r="D151" s="143" t="s">
        <v>175</v>
      </c>
      <c r="E151" s="144" t="s">
        <v>2040</v>
      </c>
      <c r="F151" s="145" t="s">
        <v>2041</v>
      </c>
      <c r="G151" s="146" t="s">
        <v>227</v>
      </c>
      <c r="H151" s="147">
        <v>25.094999999999999</v>
      </c>
      <c r="I151" s="148"/>
      <c r="J151" s="149">
        <f>ROUND(I151*H151,2)</f>
        <v>0</v>
      </c>
      <c r="K151" s="150"/>
      <c r="L151" s="31"/>
      <c r="M151" s="191" t="s">
        <v>1</v>
      </c>
      <c r="N151" s="192" t="s">
        <v>41</v>
      </c>
      <c r="O151" s="193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AR151" s="155" t="s">
        <v>179</v>
      </c>
      <c r="AT151" s="155" t="s">
        <v>175</v>
      </c>
      <c r="AU151" s="155" t="s">
        <v>88</v>
      </c>
      <c r="AY151" s="16" t="s">
        <v>173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88</v>
      </c>
      <c r="BK151" s="156">
        <f>ROUND(I151*H151,2)</f>
        <v>0</v>
      </c>
      <c r="BL151" s="16" t="s">
        <v>179</v>
      </c>
      <c r="BM151" s="155" t="s">
        <v>2042</v>
      </c>
    </row>
    <row r="152" spans="2:65" s="1" customFormat="1" ht="7" customHeight="1" x14ac:dyDescent="0.2"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31"/>
    </row>
  </sheetData>
  <autoFilter ref="C120:K151" xr:uid="{00000000-0009-0000-0000-00000B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58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120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s="1" customFormat="1" ht="12" customHeight="1" x14ac:dyDescent="0.2">
      <c r="B8" s="31"/>
      <c r="D8" s="26" t="s">
        <v>134</v>
      </c>
      <c r="L8" s="31"/>
    </row>
    <row r="9" spans="2:46" s="1" customFormat="1" ht="16.5" customHeight="1" x14ac:dyDescent="0.2">
      <c r="B9" s="31"/>
      <c r="E9" s="204" t="s">
        <v>2043</v>
      </c>
      <c r="F9" s="247"/>
      <c r="G9" s="247"/>
      <c r="H9" s="247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28. 12. 2023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8" t="str">
        <f>'Rekapitulácia stavby'!E14</f>
        <v>Vyplň údaj</v>
      </c>
      <c r="F18" s="210"/>
      <c r="G18" s="210"/>
      <c r="H18" s="210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34</v>
      </c>
      <c r="L26" s="31"/>
    </row>
    <row r="27" spans="2:12" s="7" customFormat="1" ht="16.5" customHeight="1" x14ac:dyDescent="0.2">
      <c r="B27" s="96"/>
      <c r="E27" s="215" t="s">
        <v>1</v>
      </c>
      <c r="F27" s="215"/>
      <c r="G27" s="215"/>
      <c r="H27" s="215"/>
      <c r="L27" s="96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7" t="s">
        <v>35</v>
      </c>
      <c r="J30" s="68">
        <f>ROUND(J123,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 x14ac:dyDescent="0.2">
      <c r="B33" s="31"/>
      <c r="D33" s="57" t="s">
        <v>39</v>
      </c>
      <c r="E33" s="36" t="s">
        <v>40</v>
      </c>
      <c r="F33" s="98">
        <f>ROUND((SUM(BE123:BE157)),  2)</f>
        <v>0</v>
      </c>
      <c r="G33" s="99"/>
      <c r="H33" s="99"/>
      <c r="I33" s="100">
        <v>0.2</v>
      </c>
      <c r="J33" s="98">
        <f>ROUND(((SUM(BE123:BE157))*I33),  2)</f>
        <v>0</v>
      </c>
      <c r="L33" s="31"/>
    </row>
    <row r="34" spans="2:12" s="1" customFormat="1" ht="14.4" customHeight="1" x14ac:dyDescent="0.2">
      <c r="B34" s="31"/>
      <c r="E34" s="36" t="s">
        <v>41</v>
      </c>
      <c r="F34" s="98">
        <f>ROUND((SUM(BF123:BF157)),  2)</f>
        <v>0</v>
      </c>
      <c r="G34" s="99"/>
      <c r="H34" s="99"/>
      <c r="I34" s="100">
        <v>0.2</v>
      </c>
      <c r="J34" s="98">
        <f>ROUND(((SUM(BF123:BF157))*I34),  2)</f>
        <v>0</v>
      </c>
      <c r="L34" s="31"/>
    </row>
    <row r="35" spans="2:12" s="1" customFormat="1" ht="14.4" hidden="1" customHeight="1" x14ac:dyDescent="0.2">
      <c r="B35" s="31"/>
      <c r="E35" s="26" t="s">
        <v>42</v>
      </c>
      <c r="F35" s="88">
        <f>ROUND((SUM(BG123:BG157)),  2)</f>
        <v>0</v>
      </c>
      <c r="I35" s="101">
        <v>0.2</v>
      </c>
      <c r="J35" s="88">
        <f>0</f>
        <v>0</v>
      </c>
      <c r="L35" s="31"/>
    </row>
    <row r="36" spans="2:12" s="1" customFormat="1" ht="14.4" hidden="1" customHeight="1" x14ac:dyDescent="0.2">
      <c r="B36" s="31"/>
      <c r="E36" s="26" t="s">
        <v>43</v>
      </c>
      <c r="F36" s="88">
        <f>ROUND((SUM(BH123:BH157)),  2)</f>
        <v>0</v>
      </c>
      <c r="I36" s="101">
        <v>0.2</v>
      </c>
      <c r="J36" s="88">
        <f>0</f>
        <v>0</v>
      </c>
      <c r="L36" s="31"/>
    </row>
    <row r="37" spans="2:12" s="1" customFormat="1" ht="14.4" hidden="1" customHeight="1" x14ac:dyDescent="0.2">
      <c r="B37" s="31"/>
      <c r="E37" s="36" t="s">
        <v>44</v>
      </c>
      <c r="F37" s="98">
        <f>ROUND((SUM(BI123:BI157)),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138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47" s="1" customFormat="1" ht="12" customHeight="1" x14ac:dyDescent="0.2">
      <c r="B86" s="31"/>
      <c r="C86" s="26" t="s">
        <v>134</v>
      </c>
      <c r="L86" s="31"/>
    </row>
    <row r="87" spans="2:47" s="1" customFormat="1" ht="16.5" customHeight="1" x14ac:dyDescent="0.2">
      <c r="B87" s="31"/>
      <c r="E87" s="204" t="str">
        <f>E9</f>
        <v>SO 4 - Rozšírenie spevnených plôch</v>
      </c>
      <c r="F87" s="247"/>
      <c r="G87" s="247"/>
      <c r="H87" s="247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Jacovce- Hôrka, parc. č. 1627/6</v>
      </c>
      <c r="I89" s="26" t="s">
        <v>21</v>
      </c>
      <c r="J89" s="54" t="str">
        <f>IF(J12="","",J12)</f>
        <v>28. 12. 2023</v>
      </c>
      <c r="L89" s="31"/>
    </row>
    <row r="90" spans="2:47" s="1" customFormat="1" ht="7" customHeight="1" x14ac:dyDescent="0.2">
      <c r="B90" s="31"/>
      <c r="L90" s="31"/>
    </row>
    <row r="91" spans="2:47" s="1" customFormat="1" ht="15.15" customHeight="1" x14ac:dyDescent="0.2">
      <c r="B91" s="31"/>
      <c r="C91" s="26" t="s">
        <v>23</v>
      </c>
      <c r="F91" s="24" t="str">
        <f>E15</f>
        <v>PPD Prašice so sídlom Jacovce</v>
      </c>
      <c r="I91" s="26" t="s">
        <v>29</v>
      </c>
      <c r="J91" s="29" t="str">
        <f>E21</f>
        <v>Ing. Pavol Meluš</v>
      </c>
      <c r="L91" s="31"/>
    </row>
    <row r="92" spans="2:47" s="1" customFormat="1" ht="15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10" t="s">
        <v>139</v>
      </c>
      <c r="D94" s="102"/>
      <c r="E94" s="102"/>
      <c r="F94" s="102"/>
      <c r="G94" s="102"/>
      <c r="H94" s="102"/>
      <c r="I94" s="102"/>
      <c r="J94" s="111" t="s">
        <v>140</v>
      </c>
      <c r="K94" s="102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12" t="s">
        <v>141</v>
      </c>
      <c r="J96" s="68">
        <f>J123</f>
        <v>0</v>
      </c>
      <c r="L96" s="31"/>
      <c r="AU96" s="16" t="s">
        <v>142</v>
      </c>
    </row>
    <row r="97" spans="2:12" s="8" customFormat="1" ht="25" customHeight="1" x14ac:dyDescent="0.2">
      <c r="B97" s="113"/>
      <c r="D97" s="114" t="s">
        <v>143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2:12" s="9" customFormat="1" ht="19.899999999999999" customHeight="1" x14ac:dyDescent="0.2">
      <c r="B98" s="117"/>
      <c r="D98" s="118" t="s">
        <v>144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2:12" s="9" customFormat="1" ht="19.899999999999999" customHeight="1" x14ac:dyDescent="0.2">
      <c r="B99" s="117"/>
      <c r="D99" s="118" t="s">
        <v>145</v>
      </c>
      <c r="E99" s="119"/>
      <c r="F99" s="119"/>
      <c r="G99" s="119"/>
      <c r="H99" s="119"/>
      <c r="I99" s="119"/>
      <c r="J99" s="120">
        <f>J136</f>
        <v>0</v>
      </c>
      <c r="L99" s="117"/>
    </row>
    <row r="100" spans="2:12" s="9" customFormat="1" ht="19.899999999999999" customHeight="1" x14ac:dyDescent="0.2">
      <c r="B100" s="117"/>
      <c r="D100" s="118" t="s">
        <v>146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2:12" s="9" customFormat="1" ht="19.899999999999999" customHeight="1" x14ac:dyDescent="0.2">
      <c r="B101" s="117"/>
      <c r="D101" s="118" t="s">
        <v>2044</v>
      </c>
      <c r="E101" s="119"/>
      <c r="F101" s="119"/>
      <c r="G101" s="119"/>
      <c r="H101" s="119"/>
      <c r="I101" s="119"/>
      <c r="J101" s="120">
        <f>J143</f>
        <v>0</v>
      </c>
      <c r="L101" s="117"/>
    </row>
    <row r="102" spans="2:12" s="9" customFormat="1" ht="19.899999999999999" customHeight="1" x14ac:dyDescent="0.2">
      <c r="B102" s="117"/>
      <c r="D102" s="118" t="s">
        <v>148</v>
      </c>
      <c r="E102" s="119"/>
      <c r="F102" s="119"/>
      <c r="G102" s="119"/>
      <c r="H102" s="119"/>
      <c r="I102" s="119"/>
      <c r="J102" s="120">
        <f>J146</f>
        <v>0</v>
      </c>
      <c r="L102" s="117"/>
    </row>
    <row r="103" spans="2:12" s="9" customFormat="1" ht="19.899999999999999" customHeight="1" x14ac:dyDescent="0.2">
      <c r="B103" s="117"/>
      <c r="D103" s="118" t="s">
        <v>149</v>
      </c>
      <c r="E103" s="119"/>
      <c r="F103" s="119"/>
      <c r="G103" s="119"/>
      <c r="H103" s="119"/>
      <c r="I103" s="119"/>
      <c r="J103" s="120">
        <f>J156</f>
        <v>0</v>
      </c>
      <c r="L103" s="117"/>
    </row>
    <row r="104" spans="2:12" s="1" customFormat="1" ht="21.75" customHeight="1" x14ac:dyDescent="0.2">
      <c r="B104" s="31"/>
      <c r="L104" s="31"/>
    </row>
    <row r="105" spans="2:12" s="1" customFormat="1" ht="7" customHeight="1" x14ac:dyDescent="0.2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12" s="1" customFormat="1" ht="7" customHeight="1" x14ac:dyDescent="0.2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12" s="1" customFormat="1" ht="25" customHeight="1" x14ac:dyDescent="0.2">
      <c r="B110" s="31"/>
      <c r="C110" s="20" t="s">
        <v>159</v>
      </c>
      <c r="L110" s="31"/>
    </row>
    <row r="111" spans="2:12" s="1" customFormat="1" ht="7" customHeight="1" x14ac:dyDescent="0.2">
      <c r="B111" s="31"/>
      <c r="L111" s="31"/>
    </row>
    <row r="112" spans="2:12" s="1" customFormat="1" ht="12" customHeight="1" x14ac:dyDescent="0.2">
      <c r="B112" s="31"/>
      <c r="C112" s="26" t="s">
        <v>15</v>
      </c>
      <c r="L112" s="31"/>
    </row>
    <row r="113" spans="2:65" s="1" customFormat="1" ht="16.5" customHeight="1" x14ac:dyDescent="0.2">
      <c r="B113" s="31"/>
      <c r="E113" s="245" t="str">
        <f>E7</f>
        <v>HALY NA CHOV BROJLEROVÝCH KURČIAT</v>
      </c>
      <c r="F113" s="246"/>
      <c r="G113" s="246"/>
      <c r="H113" s="246"/>
      <c r="L113" s="31"/>
    </row>
    <row r="114" spans="2:65" s="1" customFormat="1" ht="12" customHeight="1" x14ac:dyDescent="0.2">
      <c r="B114" s="31"/>
      <c r="C114" s="26" t="s">
        <v>134</v>
      </c>
      <c r="L114" s="31"/>
    </row>
    <row r="115" spans="2:65" s="1" customFormat="1" ht="16.5" customHeight="1" x14ac:dyDescent="0.2">
      <c r="B115" s="31"/>
      <c r="E115" s="204" t="str">
        <f>E9</f>
        <v>SO 4 - Rozšírenie spevnených plôch</v>
      </c>
      <c r="F115" s="247"/>
      <c r="G115" s="247"/>
      <c r="H115" s="247"/>
      <c r="L115" s="31"/>
    </row>
    <row r="116" spans="2:65" s="1" customFormat="1" ht="7" customHeight="1" x14ac:dyDescent="0.2">
      <c r="B116" s="31"/>
      <c r="L116" s="31"/>
    </row>
    <row r="117" spans="2:65" s="1" customFormat="1" ht="12" customHeight="1" x14ac:dyDescent="0.2">
      <c r="B117" s="31"/>
      <c r="C117" s="26" t="s">
        <v>19</v>
      </c>
      <c r="F117" s="24" t="str">
        <f>F12</f>
        <v>Jacovce- Hôrka, parc. č. 1627/6</v>
      </c>
      <c r="I117" s="26" t="s">
        <v>21</v>
      </c>
      <c r="J117" s="54" t="str">
        <f>IF(J12="","",J12)</f>
        <v>28. 12. 2023</v>
      </c>
      <c r="L117" s="31"/>
    </row>
    <row r="118" spans="2:65" s="1" customFormat="1" ht="7" customHeight="1" x14ac:dyDescent="0.2">
      <c r="B118" s="31"/>
      <c r="L118" s="31"/>
    </row>
    <row r="119" spans="2:65" s="1" customFormat="1" ht="15.15" customHeight="1" x14ac:dyDescent="0.2">
      <c r="B119" s="31"/>
      <c r="C119" s="26" t="s">
        <v>23</v>
      </c>
      <c r="F119" s="24" t="str">
        <f>E15</f>
        <v>PPD Prašice so sídlom Jacovce</v>
      </c>
      <c r="I119" s="26" t="s">
        <v>29</v>
      </c>
      <c r="J119" s="29" t="str">
        <f>E21</f>
        <v>Ing. Pavol Meluš</v>
      </c>
      <c r="L119" s="31"/>
    </row>
    <row r="120" spans="2:65" s="1" customFormat="1" ht="15.15" customHeight="1" x14ac:dyDescent="0.2">
      <c r="B120" s="31"/>
      <c r="C120" s="26" t="s">
        <v>27</v>
      </c>
      <c r="F120" s="24" t="str">
        <f>IF(E18="","",E18)</f>
        <v>Vyplň údaj</v>
      </c>
      <c r="I120" s="26" t="s">
        <v>32</v>
      </c>
      <c r="J120" s="29" t="str">
        <f>E24</f>
        <v xml:space="preserve"> </v>
      </c>
      <c r="L120" s="31"/>
    </row>
    <row r="121" spans="2:65" s="1" customFormat="1" ht="10.25" customHeight="1" x14ac:dyDescent="0.2">
      <c r="B121" s="31"/>
      <c r="L121" s="31"/>
    </row>
    <row r="122" spans="2:65" s="10" customFormat="1" ht="29.25" customHeight="1" x14ac:dyDescent="0.2">
      <c r="B122" s="121"/>
      <c r="C122" s="122" t="s">
        <v>160</v>
      </c>
      <c r="D122" s="123" t="s">
        <v>60</v>
      </c>
      <c r="E122" s="123" t="s">
        <v>56</v>
      </c>
      <c r="F122" s="123" t="s">
        <v>57</v>
      </c>
      <c r="G122" s="123" t="s">
        <v>161</v>
      </c>
      <c r="H122" s="123" t="s">
        <v>162</v>
      </c>
      <c r="I122" s="123" t="s">
        <v>163</v>
      </c>
      <c r="J122" s="124" t="s">
        <v>140</v>
      </c>
      <c r="K122" s="125" t="s">
        <v>164</v>
      </c>
      <c r="L122" s="121"/>
      <c r="M122" s="61" t="s">
        <v>1</v>
      </c>
      <c r="N122" s="62" t="s">
        <v>39</v>
      </c>
      <c r="O122" s="62" t="s">
        <v>165</v>
      </c>
      <c r="P122" s="62" t="s">
        <v>166</v>
      </c>
      <c r="Q122" s="62" t="s">
        <v>167</v>
      </c>
      <c r="R122" s="62" t="s">
        <v>168</v>
      </c>
      <c r="S122" s="62" t="s">
        <v>169</v>
      </c>
      <c r="T122" s="63" t="s">
        <v>170</v>
      </c>
    </row>
    <row r="123" spans="2:65" s="1" customFormat="1" ht="22.75" customHeight="1" x14ac:dyDescent="0.35">
      <c r="B123" s="31"/>
      <c r="C123" s="66" t="s">
        <v>141</v>
      </c>
      <c r="J123" s="126">
        <f>BK123</f>
        <v>0</v>
      </c>
      <c r="L123" s="31"/>
      <c r="M123" s="64"/>
      <c r="N123" s="55"/>
      <c r="O123" s="55"/>
      <c r="P123" s="127">
        <f>P124</f>
        <v>0</v>
      </c>
      <c r="Q123" s="55"/>
      <c r="R123" s="127">
        <f>R124</f>
        <v>549.46018514999992</v>
      </c>
      <c r="S123" s="55"/>
      <c r="T123" s="128">
        <f>T124</f>
        <v>0</v>
      </c>
      <c r="AT123" s="16" t="s">
        <v>74</v>
      </c>
      <c r="AU123" s="16" t="s">
        <v>142</v>
      </c>
      <c r="BK123" s="129">
        <f>BK124</f>
        <v>0</v>
      </c>
    </row>
    <row r="124" spans="2:65" s="11" customFormat="1" ht="25.9" customHeight="1" x14ac:dyDescent="0.35">
      <c r="B124" s="130"/>
      <c r="D124" s="131" t="s">
        <v>74</v>
      </c>
      <c r="E124" s="132" t="s">
        <v>171</v>
      </c>
      <c r="F124" s="132" t="s">
        <v>172</v>
      </c>
      <c r="I124" s="133"/>
      <c r="J124" s="134">
        <f>BK124</f>
        <v>0</v>
      </c>
      <c r="L124" s="130"/>
      <c r="M124" s="135"/>
      <c r="P124" s="136">
        <f>P125+P136+P138+P143+P146+P156</f>
        <v>0</v>
      </c>
      <c r="R124" s="136">
        <f>R125+R136+R138+R143+R146+R156</f>
        <v>549.46018514999992</v>
      </c>
      <c r="T124" s="137">
        <f>T125+T136+T138+T143+T146+T156</f>
        <v>0</v>
      </c>
      <c r="AR124" s="131" t="s">
        <v>82</v>
      </c>
      <c r="AT124" s="138" t="s">
        <v>74</v>
      </c>
      <c r="AU124" s="138" t="s">
        <v>75</v>
      </c>
      <c r="AY124" s="131" t="s">
        <v>173</v>
      </c>
      <c r="BK124" s="139">
        <f>BK125+BK136+BK138+BK143+BK146+BK156</f>
        <v>0</v>
      </c>
    </row>
    <row r="125" spans="2:65" s="11" customFormat="1" ht="22.75" customHeight="1" x14ac:dyDescent="0.25">
      <c r="B125" s="130"/>
      <c r="D125" s="131" t="s">
        <v>74</v>
      </c>
      <c r="E125" s="140" t="s">
        <v>82</v>
      </c>
      <c r="F125" s="140" t="s">
        <v>174</v>
      </c>
      <c r="I125" s="133"/>
      <c r="J125" s="141">
        <f>BK125</f>
        <v>0</v>
      </c>
      <c r="L125" s="130"/>
      <c r="M125" s="135"/>
      <c r="P125" s="136">
        <f>SUM(P126:P135)</f>
        <v>0</v>
      </c>
      <c r="R125" s="136">
        <f>SUM(R126:R135)</f>
        <v>0</v>
      </c>
      <c r="T125" s="137">
        <f>SUM(T126:T135)</f>
        <v>0</v>
      </c>
      <c r="AR125" s="131" t="s">
        <v>82</v>
      </c>
      <c r="AT125" s="138" t="s">
        <v>74</v>
      </c>
      <c r="AU125" s="138" t="s">
        <v>82</v>
      </c>
      <c r="AY125" s="131" t="s">
        <v>173</v>
      </c>
      <c r="BK125" s="139">
        <f>SUM(BK126:BK135)</f>
        <v>0</v>
      </c>
    </row>
    <row r="126" spans="2:65" s="1" customFormat="1" ht="24.15" customHeight="1" x14ac:dyDescent="0.2">
      <c r="B126" s="142"/>
      <c r="C126" s="143" t="s">
        <v>82</v>
      </c>
      <c r="D126" s="143" t="s">
        <v>175</v>
      </c>
      <c r="E126" s="144" t="s">
        <v>2045</v>
      </c>
      <c r="F126" s="145" t="s">
        <v>2046</v>
      </c>
      <c r="G126" s="146" t="s">
        <v>178</v>
      </c>
      <c r="H126" s="147">
        <v>238.95</v>
      </c>
      <c r="I126" s="148"/>
      <c r="J126" s="149">
        <f>ROUND(I126*H126,2)</f>
        <v>0</v>
      </c>
      <c r="K126" s="150"/>
      <c r="L126" s="31"/>
      <c r="M126" s="151" t="s">
        <v>1</v>
      </c>
      <c r="N126" s="152" t="s">
        <v>41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179</v>
      </c>
      <c r="AT126" s="155" t="s">
        <v>175</v>
      </c>
      <c r="AU126" s="155" t="s">
        <v>88</v>
      </c>
      <c r="AY126" s="16" t="s">
        <v>173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6" t="s">
        <v>88</v>
      </c>
      <c r="BK126" s="156">
        <f>ROUND(I126*H126,2)</f>
        <v>0</v>
      </c>
      <c r="BL126" s="16" t="s">
        <v>179</v>
      </c>
      <c r="BM126" s="155" t="s">
        <v>2047</v>
      </c>
    </row>
    <row r="127" spans="2:65" s="12" customFormat="1" ht="10" x14ac:dyDescent="0.2">
      <c r="B127" s="157"/>
      <c r="D127" s="158" t="s">
        <v>181</v>
      </c>
      <c r="E127" s="159" t="s">
        <v>1</v>
      </c>
      <c r="F127" s="160" t="s">
        <v>2048</v>
      </c>
      <c r="H127" s="161">
        <v>238.95</v>
      </c>
      <c r="I127" s="162"/>
      <c r="L127" s="157"/>
      <c r="M127" s="163"/>
      <c r="T127" s="164"/>
      <c r="AT127" s="159" t="s">
        <v>181</v>
      </c>
      <c r="AU127" s="159" t="s">
        <v>88</v>
      </c>
      <c r="AV127" s="12" t="s">
        <v>88</v>
      </c>
      <c r="AW127" s="12" t="s">
        <v>31</v>
      </c>
      <c r="AX127" s="12" t="s">
        <v>82</v>
      </c>
      <c r="AY127" s="159" t="s">
        <v>173</v>
      </c>
    </row>
    <row r="128" spans="2:65" s="1" customFormat="1" ht="24.15" customHeight="1" x14ac:dyDescent="0.2">
      <c r="B128" s="142"/>
      <c r="C128" s="143" t="s">
        <v>88</v>
      </c>
      <c r="D128" s="143" t="s">
        <v>175</v>
      </c>
      <c r="E128" s="144" t="s">
        <v>2049</v>
      </c>
      <c r="F128" s="145" t="s">
        <v>2050</v>
      </c>
      <c r="G128" s="146" t="s">
        <v>178</v>
      </c>
      <c r="H128" s="147">
        <v>71.685000000000002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179</v>
      </c>
      <c r="AT128" s="155" t="s">
        <v>175</v>
      </c>
      <c r="AU128" s="155" t="s">
        <v>88</v>
      </c>
      <c r="AY128" s="16" t="s">
        <v>173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179</v>
      </c>
      <c r="BM128" s="155" t="s">
        <v>2051</v>
      </c>
    </row>
    <row r="129" spans="2:65" s="12" customFormat="1" ht="10" x14ac:dyDescent="0.2">
      <c r="B129" s="157"/>
      <c r="D129" s="158" t="s">
        <v>181</v>
      </c>
      <c r="E129" s="159" t="s">
        <v>1</v>
      </c>
      <c r="F129" s="160" t="s">
        <v>2052</v>
      </c>
      <c r="H129" s="161">
        <v>71.685000000000002</v>
      </c>
      <c r="I129" s="162"/>
      <c r="L129" s="157"/>
      <c r="M129" s="163"/>
      <c r="T129" s="164"/>
      <c r="AT129" s="159" t="s">
        <v>181</v>
      </c>
      <c r="AU129" s="159" t="s">
        <v>88</v>
      </c>
      <c r="AV129" s="12" t="s">
        <v>88</v>
      </c>
      <c r="AW129" s="12" t="s">
        <v>31</v>
      </c>
      <c r="AX129" s="12" t="s">
        <v>82</v>
      </c>
      <c r="AY129" s="159" t="s">
        <v>173</v>
      </c>
    </row>
    <row r="130" spans="2:65" s="1" customFormat="1" ht="37.75" customHeight="1" x14ac:dyDescent="0.2">
      <c r="B130" s="142"/>
      <c r="C130" s="143" t="s">
        <v>187</v>
      </c>
      <c r="D130" s="143" t="s">
        <v>175</v>
      </c>
      <c r="E130" s="144" t="s">
        <v>211</v>
      </c>
      <c r="F130" s="145" t="s">
        <v>212</v>
      </c>
      <c r="G130" s="146" t="s">
        <v>178</v>
      </c>
      <c r="H130" s="147">
        <v>238.95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41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179</v>
      </c>
      <c r="AT130" s="155" t="s">
        <v>175</v>
      </c>
      <c r="AU130" s="155" t="s">
        <v>88</v>
      </c>
      <c r="AY130" s="16" t="s">
        <v>173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179</v>
      </c>
      <c r="BM130" s="155" t="s">
        <v>2053</v>
      </c>
    </row>
    <row r="131" spans="2:65" s="1" customFormat="1" ht="44.25" customHeight="1" x14ac:dyDescent="0.2">
      <c r="B131" s="142"/>
      <c r="C131" s="143" t="s">
        <v>179</v>
      </c>
      <c r="D131" s="143" t="s">
        <v>175</v>
      </c>
      <c r="E131" s="144" t="s">
        <v>216</v>
      </c>
      <c r="F131" s="145" t="s">
        <v>217</v>
      </c>
      <c r="G131" s="146" t="s">
        <v>178</v>
      </c>
      <c r="H131" s="147">
        <v>477.9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179</v>
      </c>
      <c r="AT131" s="155" t="s">
        <v>175</v>
      </c>
      <c r="AU131" s="155" t="s">
        <v>88</v>
      </c>
      <c r="AY131" s="16" t="s">
        <v>173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179</v>
      </c>
      <c r="BM131" s="155" t="s">
        <v>2054</v>
      </c>
    </row>
    <row r="132" spans="2:65" s="12" customFormat="1" ht="10" x14ac:dyDescent="0.2">
      <c r="B132" s="157"/>
      <c r="D132" s="158" t="s">
        <v>181</v>
      </c>
      <c r="F132" s="160" t="s">
        <v>2055</v>
      </c>
      <c r="H132" s="161">
        <v>477.9</v>
      </c>
      <c r="I132" s="162"/>
      <c r="L132" s="157"/>
      <c r="M132" s="163"/>
      <c r="T132" s="164"/>
      <c r="AT132" s="159" t="s">
        <v>181</v>
      </c>
      <c r="AU132" s="159" t="s">
        <v>88</v>
      </c>
      <c r="AV132" s="12" t="s">
        <v>88</v>
      </c>
      <c r="AW132" s="12" t="s">
        <v>3</v>
      </c>
      <c r="AX132" s="12" t="s">
        <v>82</v>
      </c>
      <c r="AY132" s="159" t="s">
        <v>173</v>
      </c>
    </row>
    <row r="133" spans="2:65" s="1" customFormat="1" ht="21.75" customHeight="1" x14ac:dyDescent="0.2">
      <c r="B133" s="142"/>
      <c r="C133" s="143" t="s">
        <v>198</v>
      </c>
      <c r="D133" s="143" t="s">
        <v>175</v>
      </c>
      <c r="E133" s="144" t="s">
        <v>221</v>
      </c>
      <c r="F133" s="145" t="s">
        <v>222</v>
      </c>
      <c r="G133" s="146" t="s">
        <v>178</v>
      </c>
      <c r="H133" s="147">
        <v>238.95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41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179</v>
      </c>
      <c r="AT133" s="155" t="s">
        <v>175</v>
      </c>
      <c r="AU133" s="155" t="s">
        <v>88</v>
      </c>
      <c r="AY133" s="16" t="s">
        <v>173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179</v>
      </c>
      <c r="BM133" s="155" t="s">
        <v>2056</v>
      </c>
    </row>
    <row r="134" spans="2:65" s="1" customFormat="1" ht="24.15" customHeight="1" x14ac:dyDescent="0.2">
      <c r="B134" s="142"/>
      <c r="C134" s="143" t="s">
        <v>205</v>
      </c>
      <c r="D134" s="143" t="s">
        <v>175</v>
      </c>
      <c r="E134" s="144" t="s">
        <v>225</v>
      </c>
      <c r="F134" s="145" t="s">
        <v>226</v>
      </c>
      <c r="G134" s="146" t="s">
        <v>227</v>
      </c>
      <c r="H134" s="147">
        <v>358.42500000000001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179</v>
      </c>
      <c r="BM134" s="155" t="s">
        <v>2057</v>
      </c>
    </row>
    <row r="135" spans="2:65" s="12" customFormat="1" ht="10" x14ac:dyDescent="0.2">
      <c r="B135" s="157"/>
      <c r="D135" s="158" t="s">
        <v>181</v>
      </c>
      <c r="F135" s="160" t="s">
        <v>2058</v>
      </c>
      <c r="H135" s="161">
        <v>358.42500000000001</v>
      </c>
      <c r="I135" s="162"/>
      <c r="L135" s="157"/>
      <c r="M135" s="163"/>
      <c r="T135" s="164"/>
      <c r="AT135" s="159" t="s">
        <v>181</v>
      </c>
      <c r="AU135" s="159" t="s">
        <v>88</v>
      </c>
      <c r="AV135" s="12" t="s">
        <v>88</v>
      </c>
      <c r="AW135" s="12" t="s">
        <v>3</v>
      </c>
      <c r="AX135" s="12" t="s">
        <v>82</v>
      </c>
      <c r="AY135" s="159" t="s">
        <v>173</v>
      </c>
    </row>
    <row r="136" spans="2:65" s="11" customFormat="1" ht="22.75" customHeight="1" x14ac:dyDescent="0.25">
      <c r="B136" s="130"/>
      <c r="D136" s="131" t="s">
        <v>74</v>
      </c>
      <c r="E136" s="140" t="s">
        <v>88</v>
      </c>
      <c r="F136" s="140" t="s">
        <v>230</v>
      </c>
      <c r="I136" s="133"/>
      <c r="J136" s="141">
        <f>BK136</f>
        <v>0</v>
      </c>
      <c r="L136" s="130"/>
      <c r="M136" s="135"/>
      <c r="P136" s="136">
        <f>P137</f>
        <v>0</v>
      </c>
      <c r="R136" s="136">
        <f>R137</f>
        <v>0</v>
      </c>
      <c r="T136" s="137">
        <f>T137</f>
        <v>0</v>
      </c>
      <c r="AR136" s="131" t="s">
        <v>82</v>
      </c>
      <c r="AT136" s="138" t="s">
        <v>74</v>
      </c>
      <c r="AU136" s="138" t="s">
        <v>82</v>
      </c>
      <c r="AY136" s="131" t="s">
        <v>173</v>
      </c>
      <c r="BK136" s="139">
        <f>BK137</f>
        <v>0</v>
      </c>
    </row>
    <row r="137" spans="2:65" s="1" customFormat="1" ht="33" customHeight="1" x14ac:dyDescent="0.2">
      <c r="B137" s="142"/>
      <c r="C137" s="143" t="s">
        <v>210</v>
      </c>
      <c r="D137" s="143" t="s">
        <v>175</v>
      </c>
      <c r="E137" s="144" t="s">
        <v>2059</v>
      </c>
      <c r="F137" s="145" t="s">
        <v>2060</v>
      </c>
      <c r="G137" s="146" t="s">
        <v>257</v>
      </c>
      <c r="H137" s="147">
        <v>531</v>
      </c>
      <c r="I137" s="148"/>
      <c r="J137" s="149">
        <f>ROUND(I137*H137,2)</f>
        <v>0</v>
      </c>
      <c r="K137" s="150"/>
      <c r="L137" s="31"/>
      <c r="M137" s="151" t="s">
        <v>1</v>
      </c>
      <c r="N137" s="152" t="s">
        <v>41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179</v>
      </c>
      <c r="AT137" s="155" t="s">
        <v>175</v>
      </c>
      <c r="AU137" s="155" t="s">
        <v>88</v>
      </c>
      <c r="AY137" s="16" t="s">
        <v>173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6" t="s">
        <v>88</v>
      </c>
      <c r="BK137" s="156">
        <f>ROUND(I137*H137,2)</f>
        <v>0</v>
      </c>
      <c r="BL137" s="16" t="s">
        <v>179</v>
      </c>
      <c r="BM137" s="155" t="s">
        <v>2061</v>
      </c>
    </row>
    <row r="138" spans="2:65" s="11" customFormat="1" ht="22.75" customHeight="1" x14ac:dyDescent="0.25">
      <c r="B138" s="130"/>
      <c r="D138" s="131" t="s">
        <v>74</v>
      </c>
      <c r="E138" s="140" t="s">
        <v>187</v>
      </c>
      <c r="F138" s="140" t="s">
        <v>282</v>
      </c>
      <c r="I138" s="133"/>
      <c r="J138" s="141">
        <f>BK138</f>
        <v>0</v>
      </c>
      <c r="L138" s="130"/>
      <c r="M138" s="135"/>
      <c r="P138" s="136">
        <f>SUM(P139:P142)</f>
        <v>0</v>
      </c>
      <c r="R138" s="136">
        <f>SUM(R139:R142)</f>
        <v>9.7072650000000014</v>
      </c>
      <c r="T138" s="137">
        <f>SUM(T139:T142)</f>
        <v>0</v>
      </c>
      <c r="AR138" s="131" t="s">
        <v>82</v>
      </c>
      <c r="AT138" s="138" t="s">
        <v>74</v>
      </c>
      <c r="AU138" s="138" t="s">
        <v>82</v>
      </c>
      <c r="AY138" s="131" t="s">
        <v>173</v>
      </c>
      <c r="BK138" s="139">
        <f>SUM(BK139:BK142)</f>
        <v>0</v>
      </c>
    </row>
    <row r="139" spans="2:65" s="1" customFormat="1" ht="33" customHeight="1" x14ac:dyDescent="0.2">
      <c r="B139" s="142"/>
      <c r="C139" s="143" t="s">
        <v>215</v>
      </c>
      <c r="D139" s="143" t="s">
        <v>175</v>
      </c>
      <c r="E139" s="144" t="s">
        <v>2062</v>
      </c>
      <c r="F139" s="145" t="s">
        <v>2063</v>
      </c>
      <c r="G139" s="146" t="s">
        <v>178</v>
      </c>
      <c r="H139" s="147">
        <v>4.5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41</v>
      </c>
      <c r="P139" s="153">
        <f>O139*H139</f>
        <v>0</v>
      </c>
      <c r="Q139" s="153">
        <v>2.1170900000000001</v>
      </c>
      <c r="R139" s="153">
        <f>Q139*H139</f>
        <v>9.5269050000000011</v>
      </c>
      <c r="S139" s="153">
        <v>0</v>
      </c>
      <c r="T139" s="154">
        <f>S139*H139</f>
        <v>0</v>
      </c>
      <c r="AR139" s="155" t="s">
        <v>179</v>
      </c>
      <c r="AT139" s="155" t="s">
        <v>175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2064</v>
      </c>
    </row>
    <row r="140" spans="2:65" s="12" customFormat="1" ht="10" x14ac:dyDescent="0.2">
      <c r="B140" s="157"/>
      <c r="D140" s="158" t="s">
        <v>181</v>
      </c>
      <c r="E140" s="159" t="s">
        <v>1</v>
      </c>
      <c r="F140" s="160" t="s">
        <v>2065</v>
      </c>
      <c r="H140" s="161">
        <v>4.5</v>
      </c>
      <c r="I140" s="162"/>
      <c r="L140" s="157"/>
      <c r="M140" s="163"/>
      <c r="T140" s="164"/>
      <c r="AT140" s="159" t="s">
        <v>181</v>
      </c>
      <c r="AU140" s="159" t="s">
        <v>88</v>
      </c>
      <c r="AV140" s="12" t="s">
        <v>88</v>
      </c>
      <c r="AW140" s="12" t="s">
        <v>31</v>
      </c>
      <c r="AX140" s="12" t="s">
        <v>82</v>
      </c>
      <c r="AY140" s="159" t="s">
        <v>173</v>
      </c>
    </row>
    <row r="141" spans="2:65" s="1" customFormat="1" ht="33" customHeight="1" x14ac:dyDescent="0.2">
      <c r="B141" s="142"/>
      <c r="C141" s="143" t="s">
        <v>220</v>
      </c>
      <c r="D141" s="143" t="s">
        <v>175</v>
      </c>
      <c r="E141" s="144" t="s">
        <v>2066</v>
      </c>
      <c r="F141" s="145" t="s">
        <v>2067</v>
      </c>
      <c r="G141" s="146" t="s">
        <v>227</v>
      </c>
      <c r="H141" s="147">
        <v>0.18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41</v>
      </c>
      <c r="P141" s="153">
        <f>O141*H141</f>
        <v>0</v>
      </c>
      <c r="Q141" s="153">
        <v>1.002</v>
      </c>
      <c r="R141" s="153">
        <f>Q141*H141</f>
        <v>0.18035999999999999</v>
      </c>
      <c r="S141" s="153">
        <v>0</v>
      </c>
      <c r="T141" s="154">
        <f>S141*H141</f>
        <v>0</v>
      </c>
      <c r="AR141" s="155" t="s">
        <v>179</v>
      </c>
      <c r="AT141" s="155" t="s">
        <v>175</v>
      </c>
      <c r="AU141" s="155" t="s">
        <v>88</v>
      </c>
      <c r="AY141" s="16" t="s">
        <v>173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179</v>
      </c>
      <c r="BM141" s="155" t="s">
        <v>2068</v>
      </c>
    </row>
    <row r="142" spans="2:65" s="12" customFormat="1" ht="10" x14ac:dyDescent="0.2">
      <c r="B142" s="157"/>
      <c r="D142" s="158" t="s">
        <v>181</v>
      </c>
      <c r="E142" s="159" t="s">
        <v>1</v>
      </c>
      <c r="F142" s="160" t="s">
        <v>2069</v>
      </c>
      <c r="H142" s="161">
        <v>0.18</v>
      </c>
      <c r="I142" s="162"/>
      <c r="L142" s="157"/>
      <c r="M142" s="163"/>
      <c r="T142" s="164"/>
      <c r="AT142" s="159" t="s">
        <v>181</v>
      </c>
      <c r="AU142" s="159" t="s">
        <v>88</v>
      </c>
      <c r="AV142" s="12" t="s">
        <v>88</v>
      </c>
      <c r="AW142" s="12" t="s">
        <v>31</v>
      </c>
      <c r="AX142" s="12" t="s">
        <v>82</v>
      </c>
      <c r="AY142" s="159" t="s">
        <v>173</v>
      </c>
    </row>
    <row r="143" spans="2:65" s="11" customFormat="1" ht="22.75" customHeight="1" x14ac:dyDescent="0.25">
      <c r="B143" s="130"/>
      <c r="D143" s="131" t="s">
        <v>74</v>
      </c>
      <c r="E143" s="140" t="s">
        <v>198</v>
      </c>
      <c r="F143" s="140" t="s">
        <v>2070</v>
      </c>
      <c r="I143" s="133"/>
      <c r="J143" s="141">
        <f>BK143</f>
        <v>0</v>
      </c>
      <c r="L143" s="130"/>
      <c r="M143" s="135"/>
      <c r="P143" s="136">
        <f>SUM(P144:P145)</f>
        <v>0</v>
      </c>
      <c r="R143" s="136">
        <f>SUM(R144:R145)</f>
        <v>510.29631000000001</v>
      </c>
      <c r="T143" s="137">
        <f>SUM(T144:T145)</f>
        <v>0</v>
      </c>
      <c r="AR143" s="131" t="s">
        <v>82</v>
      </c>
      <c r="AT143" s="138" t="s">
        <v>74</v>
      </c>
      <c r="AU143" s="138" t="s">
        <v>82</v>
      </c>
      <c r="AY143" s="131" t="s">
        <v>173</v>
      </c>
      <c r="BK143" s="139">
        <f>SUM(BK144:BK145)</f>
        <v>0</v>
      </c>
    </row>
    <row r="144" spans="2:65" s="1" customFormat="1" ht="24.15" customHeight="1" x14ac:dyDescent="0.2">
      <c r="B144" s="142"/>
      <c r="C144" s="143" t="s">
        <v>224</v>
      </c>
      <c r="D144" s="143" t="s">
        <v>175</v>
      </c>
      <c r="E144" s="144" t="s">
        <v>2071</v>
      </c>
      <c r="F144" s="145" t="s">
        <v>2072</v>
      </c>
      <c r="G144" s="146" t="s">
        <v>257</v>
      </c>
      <c r="H144" s="147">
        <v>531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41</v>
      </c>
      <c r="P144" s="153">
        <f>O144*H144</f>
        <v>0</v>
      </c>
      <c r="Q144" s="153">
        <v>0.46166000000000001</v>
      </c>
      <c r="R144" s="153">
        <f>Q144*H144</f>
        <v>245.14146</v>
      </c>
      <c r="S144" s="153">
        <v>0</v>
      </c>
      <c r="T144" s="154">
        <f>S144*H144</f>
        <v>0</v>
      </c>
      <c r="AR144" s="155" t="s">
        <v>179</v>
      </c>
      <c r="AT144" s="155" t="s">
        <v>175</v>
      </c>
      <c r="AU144" s="155" t="s">
        <v>88</v>
      </c>
      <c r="AY144" s="16" t="s">
        <v>173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179</v>
      </c>
      <c r="BM144" s="155" t="s">
        <v>2073</v>
      </c>
    </row>
    <row r="145" spans="2:65" s="1" customFormat="1" ht="24.15" customHeight="1" x14ac:dyDescent="0.2">
      <c r="B145" s="142"/>
      <c r="C145" s="143" t="s">
        <v>231</v>
      </c>
      <c r="D145" s="143" t="s">
        <v>175</v>
      </c>
      <c r="E145" s="144" t="s">
        <v>2074</v>
      </c>
      <c r="F145" s="145" t="s">
        <v>2075</v>
      </c>
      <c r="G145" s="146" t="s">
        <v>257</v>
      </c>
      <c r="H145" s="147">
        <v>531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41</v>
      </c>
      <c r="P145" s="153">
        <f>O145*H145</f>
        <v>0</v>
      </c>
      <c r="Q145" s="153">
        <v>0.49935000000000002</v>
      </c>
      <c r="R145" s="153">
        <f>Q145*H145</f>
        <v>265.15485000000001</v>
      </c>
      <c r="S145" s="153">
        <v>0</v>
      </c>
      <c r="T145" s="154">
        <f>S145*H145</f>
        <v>0</v>
      </c>
      <c r="AR145" s="155" t="s">
        <v>179</v>
      </c>
      <c r="AT145" s="155" t="s">
        <v>175</v>
      </c>
      <c r="AU145" s="155" t="s">
        <v>88</v>
      </c>
      <c r="AY145" s="16" t="s">
        <v>173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88</v>
      </c>
      <c r="BK145" s="156">
        <f>ROUND(I145*H145,2)</f>
        <v>0</v>
      </c>
      <c r="BL145" s="16" t="s">
        <v>179</v>
      </c>
      <c r="BM145" s="155" t="s">
        <v>2076</v>
      </c>
    </row>
    <row r="146" spans="2:65" s="11" customFormat="1" ht="22.75" customHeight="1" x14ac:dyDescent="0.25">
      <c r="B146" s="130"/>
      <c r="D146" s="131" t="s">
        <v>74</v>
      </c>
      <c r="E146" s="140" t="s">
        <v>220</v>
      </c>
      <c r="F146" s="140" t="s">
        <v>302</v>
      </c>
      <c r="I146" s="133"/>
      <c r="J146" s="141">
        <f>BK146</f>
        <v>0</v>
      </c>
      <c r="L146" s="130"/>
      <c r="M146" s="135"/>
      <c r="P146" s="136">
        <f>SUM(P147:P155)</f>
        <v>0</v>
      </c>
      <c r="R146" s="136">
        <f>SUM(R147:R155)</f>
        <v>29.456610150000007</v>
      </c>
      <c r="T146" s="137">
        <f>SUM(T147:T155)</f>
        <v>0</v>
      </c>
      <c r="AR146" s="131" t="s">
        <v>82</v>
      </c>
      <c r="AT146" s="138" t="s">
        <v>74</v>
      </c>
      <c r="AU146" s="138" t="s">
        <v>82</v>
      </c>
      <c r="AY146" s="131" t="s">
        <v>173</v>
      </c>
      <c r="BK146" s="139">
        <f>SUM(BK147:BK155)</f>
        <v>0</v>
      </c>
    </row>
    <row r="147" spans="2:65" s="1" customFormat="1" ht="33" customHeight="1" x14ac:dyDescent="0.2">
      <c r="B147" s="142"/>
      <c r="C147" s="143" t="s">
        <v>237</v>
      </c>
      <c r="D147" s="143" t="s">
        <v>175</v>
      </c>
      <c r="E147" s="144" t="s">
        <v>2077</v>
      </c>
      <c r="F147" s="145" t="s">
        <v>2078</v>
      </c>
      <c r="G147" s="146" t="s">
        <v>370</v>
      </c>
      <c r="H147" s="147">
        <v>42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41</v>
      </c>
      <c r="P147" s="153">
        <f>O147*H147</f>
        <v>0</v>
      </c>
      <c r="Q147" s="153">
        <v>0.15223</v>
      </c>
      <c r="R147" s="153">
        <f>Q147*H147</f>
        <v>6.3936600000000006</v>
      </c>
      <c r="S147" s="153">
        <v>0</v>
      </c>
      <c r="T147" s="154">
        <f>S147*H147</f>
        <v>0</v>
      </c>
      <c r="AR147" s="155" t="s">
        <v>179</v>
      </c>
      <c r="AT147" s="155" t="s">
        <v>175</v>
      </c>
      <c r="AU147" s="155" t="s">
        <v>88</v>
      </c>
      <c r="AY147" s="16" t="s">
        <v>173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179</v>
      </c>
      <c r="BM147" s="155" t="s">
        <v>2079</v>
      </c>
    </row>
    <row r="148" spans="2:65" s="1" customFormat="1" ht="16.5" customHeight="1" x14ac:dyDescent="0.2">
      <c r="B148" s="142"/>
      <c r="C148" s="178" t="s">
        <v>247</v>
      </c>
      <c r="D148" s="178" t="s">
        <v>332</v>
      </c>
      <c r="E148" s="179" t="s">
        <v>2080</v>
      </c>
      <c r="F148" s="180" t="s">
        <v>2081</v>
      </c>
      <c r="G148" s="181" t="s">
        <v>379</v>
      </c>
      <c r="H148" s="182">
        <v>42.42</v>
      </c>
      <c r="I148" s="183"/>
      <c r="J148" s="184">
        <f>ROUND(I148*H148,2)</f>
        <v>0</v>
      </c>
      <c r="K148" s="185"/>
      <c r="L148" s="186"/>
      <c r="M148" s="187" t="s">
        <v>1</v>
      </c>
      <c r="N148" s="188" t="s">
        <v>41</v>
      </c>
      <c r="P148" s="153">
        <f>O148*H148</f>
        <v>0</v>
      </c>
      <c r="Q148" s="153">
        <v>8.5000000000000006E-2</v>
      </c>
      <c r="R148" s="153">
        <f>Q148*H148</f>
        <v>3.6057000000000006</v>
      </c>
      <c r="S148" s="153">
        <v>0</v>
      </c>
      <c r="T148" s="154">
        <f>S148*H148</f>
        <v>0</v>
      </c>
      <c r="AR148" s="155" t="s">
        <v>215</v>
      </c>
      <c r="AT148" s="155" t="s">
        <v>332</v>
      </c>
      <c r="AU148" s="155" t="s">
        <v>88</v>
      </c>
      <c r="AY148" s="16" t="s">
        <v>173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179</v>
      </c>
      <c r="BM148" s="155" t="s">
        <v>2082</v>
      </c>
    </row>
    <row r="149" spans="2:65" s="12" customFormat="1" ht="10" x14ac:dyDescent="0.2">
      <c r="B149" s="157"/>
      <c r="D149" s="158" t="s">
        <v>181</v>
      </c>
      <c r="F149" s="160" t="s">
        <v>2083</v>
      </c>
      <c r="H149" s="161">
        <v>42.42</v>
      </c>
      <c r="I149" s="162"/>
      <c r="L149" s="157"/>
      <c r="M149" s="163"/>
      <c r="T149" s="164"/>
      <c r="AT149" s="159" t="s">
        <v>181</v>
      </c>
      <c r="AU149" s="159" t="s">
        <v>88</v>
      </c>
      <c r="AV149" s="12" t="s">
        <v>88</v>
      </c>
      <c r="AW149" s="12" t="s">
        <v>3</v>
      </c>
      <c r="AX149" s="12" t="s">
        <v>82</v>
      </c>
      <c r="AY149" s="159" t="s">
        <v>173</v>
      </c>
    </row>
    <row r="150" spans="2:65" s="1" customFormat="1" ht="33" customHeight="1" x14ac:dyDescent="0.2">
      <c r="B150" s="142"/>
      <c r="C150" s="143" t="s">
        <v>254</v>
      </c>
      <c r="D150" s="143" t="s">
        <v>175</v>
      </c>
      <c r="E150" s="144" t="s">
        <v>2084</v>
      </c>
      <c r="F150" s="145" t="s">
        <v>2085</v>
      </c>
      <c r="G150" s="146" t="s">
        <v>178</v>
      </c>
      <c r="H150" s="147">
        <v>8.8350000000000009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41</v>
      </c>
      <c r="P150" s="153">
        <f>O150*H150</f>
        <v>0</v>
      </c>
      <c r="Q150" s="153">
        <v>2.2010900000000002</v>
      </c>
      <c r="R150" s="153">
        <f>Q150*H150</f>
        <v>19.446630150000004</v>
      </c>
      <c r="S150" s="153">
        <v>0</v>
      </c>
      <c r="T150" s="154">
        <f>S150*H150</f>
        <v>0</v>
      </c>
      <c r="AR150" s="155" t="s">
        <v>179</v>
      </c>
      <c r="AT150" s="155" t="s">
        <v>175</v>
      </c>
      <c r="AU150" s="155" t="s">
        <v>88</v>
      </c>
      <c r="AY150" s="16" t="s">
        <v>173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88</v>
      </c>
      <c r="BK150" s="156">
        <f>ROUND(I150*H150,2)</f>
        <v>0</v>
      </c>
      <c r="BL150" s="16" t="s">
        <v>179</v>
      </c>
      <c r="BM150" s="155" t="s">
        <v>2086</v>
      </c>
    </row>
    <row r="151" spans="2:65" s="12" customFormat="1" ht="10" x14ac:dyDescent="0.2">
      <c r="B151" s="157"/>
      <c r="D151" s="158" t="s">
        <v>181</v>
      </c>
      <c r="E151" s="159" t="s">
        <v>1</v>
      </c>
      <c r="F151" s="160" t="s">
        <v>2087</v>
      </c>
      <c r="H151" s="161">
        <v>2.835</v>
      </c>
      <c r="I151" s="162"/>
      <c r="L151" s="157"/>
      <c r="M151" s="163"/>
      <c r="T151" s="164"/>
      <c r="AT151" s="159" t="s">
        <v>181</v>
      </c>
      <c r="AU151" s="159" t="s">
        <v>88</v>
      </c>
      <c r="AV151" s="12" t="s">
        <v>88</v>
      </c>
      <c r="AW151" s="12" t="s">
        <v>31</v>
      </c>
      <c r="AX151" s="12" t="s">
        <v>75</v>
      </c>
      <c r="AY151" s="159" t="s">
        <v>173</v>
      </c>
    </row>
    <row r="152" spans="2:65" s="12" customFormat="1" ht="10" x14ac:dyDescent="0.2">
      <c r="B152" s="157"/>
      <c r="D152" s="158" t="s">
        <v>181</v>
      </c>
      <c r="E152" s="159" t="s">
        <v>1</v>
      </c>
      <c r="F152" s="160" t="s">
        <v>2088</v>
      </c>
      <c r="H152" s="161">
        <v>6</v>
      </c>
      <c r="I152" s="162"/>
      <c r="L152" s="157"/>
      <c r="M152" s="163"/>
      <c r="T152" s="164"/>
      <c r="AT152" s="159" t="s">
        <v>181</v>
      </c>
      <c r="AU152" s="159" t="s">
        <v>88</v>
      </c>
      <c r="AV152" s="12" t="s">
        <v>88</v>
      </c>
      <c r="AW152" s="12" t="s">
        <v>31</v>
      </c>
      <c r="AX152" s="12" t="s">
        <v>75</v>
      </c>
      <c r="AY152" s="159" t="s">
        <v>173</v>
      </c>
    </row>
    <row r="153" spans="2:65" s="13" customFormat="1" ht="10" x14ac:dyDescent="0.2">
      <c r="B153" s="165"/>
      <c r="D153" s="158" t="s">
        <v>181</v>
      </c>
      <c r="E153" s="166" t="s">
        <v>1</v>
      </c>
      <c r="F153" s="167" t="s">
        <v>193</v>
      </c>
      <c r="H153" s="168">
        <v>8.8350000000000009</v>
      </c>
      <c r="I153" s="169"/>
      <c r="L153" s="165"/>
      <c r="M153" s="170"/>
      <c r="T153" s="171"/>
      <c r="AT153" s="166" t="s">
        <v>181</v>
      </c>
      <c r="AU153" s="166" t="s">
        <v>88</v>
      </c>
      <c r="AV153" s="13" t="s">
        <v>179</v>
      </c>
      <c r="AW153" s="13" t="s">
        <v>31</v>
      </c>
      <c r="AX153" s="13" t="s">
        <v>82</v>
      </c>
      <c r="AY153" s="166" t="s">
        <v>173</v>
      </c>
    </row>
    <row r="154" spans="2:65" s="1" customFormat="1" ht="33" customHeight="1" x14ac:dyDescent="0.2">
      <c r="B154" s="142"/>
      <c r="C154" s="143" t="s">
        <v>261</v>
      </c>
      <c r="D154" s="143" t="s">
        <v>175</v>
      </c>
      <c r="E154" s="144" t="s">
        <v>2089</v>
      </c>
      <c r="F154" s="145" t="s">
        <v>2090</v>
      </c>
      <c r="G154" s="146" t="s">
        <v>370</v>
      </c>
      <c r="H154" s="147">
        <v>75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41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179</v>
      </c>
      <c r="AT154" s="155" t="s">
        <v>175</v>
      </c>
      <c r="AU154" s="155" t="s">
        <v>88</v>
      </c>
      <c r="AY154" s="16" t="s">
        <v>173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179</v>
      </c>
      <c r="BM154" s="155" t="s">
        <v>2091</v>
      </c>
    </row>
    <row r="155" spans="2:65" s="1" customFormat="1" ht="24.15" customHeight="1" x14ac:dyDescent="0.2">
      <c r="B155" s="142"/>
      <c r="C155" s="143" t="s">
        <v>265</v>
      </c>
      <c r="D155" s="143" t="s">
        <v>175</v>
      </c>
      <c r="E155" s="144" t="s">
        <v>2092</v>
      </c>
      <c r="F155" s="145" t="s">
        <v>2093</v>
      </c>
      <c r="G155" s="146" t="s">
        <v>257</v>
      </c>
      <c r="H155" s="147">
        <v>531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41</v>
      </c>
      <c r="P155" s="153">
        <f>O155*H155</f>
        <v>0</v>
      </c>
      <c r="Q155" s="153">
        <v>2.0000000000000002E-5</v>
      </c>
      <c r="R155" s="153">
        <f>Q155*H155</f>
        <v>1.0620000000000001E-2</v>
      </c>
      <c r="S155" s="153">
        <v>0</v>
      </c>
      <c r="T155" s="154">
        <f>S155*H155</f>
        <v>0</v>
      </c>
      <c r="AR155" s="155" t="s">
        <v>179</v>
      </c>
      <c r="AT155" s="155" t="s">
        <v>175</v>
      </c>
      <c r="AU155" s="155" t="s">
        <v>88</v>
      </c>
      <c r="AY155" s="16" t="s">
        <v>173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6" t="s">
        <v>88</v>
      </c>
      <c r="BK155" s="156">
        <f>ROUND(I155*H155,2)</f>
        <v>0</v>
      </c>
      <c r="BL155" s="16" t="s">
        <v>179</v>
      </c>
      <c r="BM155" s="155" t="s">
        <v>2094</v>
      </c>
    </row>
    <row r="156" spans="2:65" s="11" customFormat="1" ht="22.75" customHeight="1" x14ac:dyDescent="0.25">
      <c r="B156" s="130"/>
      <c r="D156" s="131" t="s">
        <v>74</v>
      </c>
      <c r="E156" s="140" t="s">
        <v>317</v>
      </c>
      <c r="F156" s="140" t="s">
        <v>318</v>
      </c>
      <c r="I156" s="133"/>
      <c r="J156" s="141">
        <f>BK156</f>
        <v>0</v>
      </c>
      <c r="L156" s="130"/>
      <c r="M156" s="135"/>
      <c r="P156" s="136">
        <f>P157</f>
        <v>0</v>
      </c>
      <c r="R156" s="136">
        <f>R157</f>
        <v>0</v>
      </c>
      <c r="T156" s="137">
        <f>T157</f>
        <v>0</v>
      </c>
      <c r="AR156" s="131" t="s">
        <v>82</v>
      </c>
      <c r="AT156" s="138" t="s">
        <v>74</v>
      </c>
      <c r="AU156" s="138" t="s">
        <v>82</v>
      </c>
      <c r="AY156" s="131" t="s">
        <v>173</v>
      </c>
      <c r="BK156" s="139">
        <f>BK157</f>
        <v>0</v>
      </c>
    </row>
    <row r="157" spans="2:65" s="1" customFormat="1" ht="33" customHeight="1" x14ac:dyDescent="0.2">
      <c r="B157" s="142"/>
      <c r="C157" s="143" t="s">
        <v>272</v>
      </c>
      <c r="D157" s="143" t="s">
        <v>175</v>
      </c>
      <c r="E157" s="144" t="s">
        <v>2095</v>
      </c>
      <c r="F157" s="145" t="s">
        <v>2096</v>
      </c>
      <c r="G157" s="146" t="s">
        <v>227</v>
      </c>
      <c r="H157" s="147">
        <v>549.46</v>
      </c>
      <c r="I157" s="148"/>
      <c r="J157" s="149">
        <f>ROUND(I157*H157,2)</f>
        <v>0</v>
      </c>
      <c r="K157" s="150"/>
      <c r="L157" s="31"/>
      <c r="M157" s="191" t="s">
        <v>1</v>
      </c>
      <c r="N157" s="192" t="s">
        <v>41</v>
      </c>
      <c r="O157" s="193"/>
      <c r="P157" s="194">
        <f>O157*H157</f>
        <v>0</v>
      </c>
      <c r="Q157" s="194">
        <v>0</v>
      </c>
      <c r="R157" s="194">
        <f>Q157*H157</f>
        <v>0</v>
      </c>
      <c r="S157" s="194">
        <v>0</v>
      </c>
      <c r="T157" s="195">
        <f>S157*H157</f>
        <v>0</v>
      </c>
      <c r="AR157" s="155" t="s">
        <v>179</v>
      </c>
      <c r="AT157" s="155" t="s">
        <v>175</v>
      </c>
      <c r="AU157" s="155" t="s">
        <v>88</v>
      </c>
      <c r="AY157" s="16" t="s">
        <v>173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6" t="s">
        <v>88</v>
      </c>
      <c r="BK157" s="156">
        <f>ROUND(I157*H157,2)</f>
        <v>0</v>
      </c>
      <c r="BL157" s="16" t="s">
        <v>179</v>
      </c>
      <c r="BM157" s="155" t="s">
        <v>2097</v>
      </c>
    </row>
    <row r="158" spans="2:65" s="1" customFormat="1" ht="7" customHeight="1" x14ac:dyDescent="0.2">
      <c r="B158" s="46"/>
      <c r="C158" s="47"/>
      <c r="D158" s="47"/>
      <c r="E158" s="47"/>
      <c r="F158" s="47"/>
      <c r="G158" s="47"/>
      <c r="H158" s="47"/>
      <c r="I158" s="47"/>
      <c r="J158" s="47"/>
      <c r="K158" s="47"/>
      <c r="L158" s="31"/>
    </row>
  </sheetData>
  <autoFilter ref="C122:K157" xr:uid="{00000000-0009-0000-0000-00000C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68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123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s="1" customFormat="1" ht="12" customHeight="1" x14ac:dyDescent="0.2">
      <c r="B8" s="31"/>
      <c r="D8" s="26" t="s">
        <v>134</v>
      </c>
      <c r="L8" s="31"/>
    </row>
    <row r="9" spans="2:46" s="1" customFormat="1" ht="16.5" customHeight="1" x14ac:dyDescent="0.2">
      <c r="B9" s="31"/>
      <c r="E9" s="204" t="s">
        <v>2098</v>
      </c>
      <c r="F9" s="247"/>
      <c r="G9" s="247"/>
      <c r="H9" s="247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28. 12. 2023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8" t="str">
        <f>'Rekapitulácia stavby'!E14</f>
        <v>Vyplň údaj</v>
      </c>
      <c r="F18" s="210"/>
      <c r="G18" s="210"/>
      <c r="H18" s="210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34</v>
      </c>
      <c r="L26" s="31"/>
    </row>
    <row r="27" spans="2:12" s="7" customFormat="1" ht="16.5" customHeight="1" x14ac:dyDescent="0.2">
      <c r="B27" s="96"/>
      <c r="E27" s="215" t="s">
        <v>1</v>
      </c>
      <c r="F27" s="215"/>
      <c r="G27" s="215"/>
      <c r="H27" s="215"/>
      <c r="L27" s="96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7" t="s">
        <v>35</v>
      </c>
      <c r="J30" s="68">
        <f>ROUND(J125,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 x14ac:dyDescent="0.2">
      <c r="B33" s="31"/>
      <c r="D33" s="57" t="s">
        <v>39</v>
      </c>
      <c r="E33" s="36" t="s">
        <v>40</v>
      </c>
      <c r="F33" s="98">
        <f>ROUND((SUM(BE125:BE167)),  2)</f>
        <v>0</v>
      </c>
      <c r="G33" s="99"/>
      <c r="H33" s="99"/>
      <c r="I33" s="100">
        <v>0.2</v>
      </c>
      <c r="J33" s="98">
        <f>ROUND(((SUM(BE125:BE167))*I33),  2)</f>
        <v>0</v>
      </c>
      <c r="L33" s="31"/>
    </row>
    <row r="34" spans="2:12" s="1" customFormat="1" ht="14.4" customHeight="1" x14ac:dyDescent="0.2">
      <c r="B34" s="31"/>
      <c r="E34" s="36" t="s">
        <v>41</v>
      </c>
      <c r="F34" s="98">
        <f>ROUND((SUM(BF125:BF167)),  2)</f>
        <v>0</v>
      </c>
      <c r="G34" s="99"/>
      <c r="H34" s="99"/>
      <c r="I34" s="100">
        <v>0.2</v>
      </c>
      <c r="J34" s="98">
        <f>ROUND(((SUM(BF125:BF167))*I34),  2)</f>
        <v>0</v>
      </c>
      <c r="L34" s="31"/>
    </row>
    <row r="35" spans="2:12" s="1" customFormat="1" ht="14.4" hidden="1" customHeight="1" x14ac:dyDescent="0.2">
      <c r="B35" s="31"/>
      <c r="E35" s="26" t="s">
        <v>42</v>
      </c>
      <c r="F35" s="88">
        <f>ROUND((SUM(BG125:BG167)),  2)</f>
        <v>0</v>
      </c>
      <c r="I35" s="101">
        <v>0.2</v>
      </c>
      <c r="J35" s="88">
        <f>0</f>
        <v>0</v>
      </c>
      <c r="L35" s="31"/>
    </row>
    <row r="36" spans="2:12" s="1" customFormat="1" ht="14.4" hidden="1" customHeight="1" x14ac:dyDescent="0.2">
      <c r="B36" s="31"/>
      <c r="E36" s="26" t="s">
        <v>43</v>
      </c>
      <c r="F36" s="88">
        <f>ROUND((SUM(BH125:BH167)),  2)</f>
        <v>0</v>
      </c>
      <c r="I36" s="101">
        <v>0.2</v>
      </c>
      <c r="J36" s="88">
        <f>0</f>
        <v>0</v>
      </c>
      <c r="L36" s="31"/>
    </row>
    <row r="37" spans="2:12" s="1" customFormat="1" ht="14.4" hidden="1" customHeight="1" x14ac:dyDescent="0.2">
      <c r="B37" s="31"/>
      <c r="E37" s="36" t="s">
        <v>44</v>
      </c>
      <c r="F37" s="98">
        <f>ROUND((SUM(BI125:BI167)),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138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47" s="1" customFormat="1" ht="12" customHeight="1" x14ac:dyDescent="0.2">
      <c r="B86" s="31"/>
      <c r="C86" s="26" t="s">
        <v>134</v>
      </c>
      <c r="L86" s="31"/>
    </row>
    <row r="87" spans="2:47" s="1" customFormat="1" ht="16.5" customHeight="1" x14ac:dyDescent="0.2">
      <c r="B87" s="31"/>
      <c r="E87" s="204" t="str">
        <f>E9</f>
        <v>SO 5 - Protipožiarna nádrž</v>
      </c>
      <c r="F87" s="247"/>
      <c r="G87" s="247"/>
      <c r="H87" s="247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Jacovce- Hôrka, parc. č. 1627/6</v>
      </c>
      <c r="I89" s="26" t="s">
        <v>21</v>
      </c>
      <c r="J89" s="54" t="str">
        <f>IF(J12="","",J12)</f>
        <v>28. 12. 2023</v>
      </c>
      <c r="L89" s="31"/>
    </row>
    <row r="90" spans="2:47" s="1" customFormat="1" ht="7" customHeight="1" x14ac:dyDescent="0.2">
      <c r="B90" s="31"/>
      <c r="L90" s="31"/>
    </row>
    <row r="91" spans="2:47" s="1" customFormat="1" ht="15.15" customHeight="1" x14ac:dyDescent="0.2">
      <c r="B91" s="31"/>
      <c r="C91" s="26" t="s">
        <v>23</v>
      </c>
      <c r="F91" s="24" t="str">
        <f>E15</f>
        <v>PPD Prašice so sídlom Jacovce</v>
      </c>
      <c r="I91" s="26" t="s">
        <v>29</v>
      </c>
      <c r="J91" s="29" t="str">
        <f>E21</f>
        <v>Ing. Pavol Meluš</v>
      </c>
      <c r="L91" s="31"/>
    </row>
    <row r="92" spans="2:47" s="1" customFormat="1" ht="15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10" t="s">
        <v>139</v>
      </c>
      <c r="D94" s="102"/>
      <c r="E94" s="102"/>
      <c r="F94" s="102"/>
      <c r="G94" s="102"/>
      <c r="H94" s="102"/>
      <c r="I94" s="102"/>
      <c r="J94" s="111" t="s">
        <v>140</v>
      </c>
      <c r="K94" s="102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12" t="s">
        <v>141</v>
      </c>
      <c r="J96" s="68">
        <f>J125</f>
        <v>0</v>
      </c>
      <c r="L96" s="31"/>
      <c r="AU96" s="16" t="s">
        <v>142</v>
      </c>
    </row>
    <row r="97" spans="2:12" s="8" customFormat="1" ht="25" customHeight="1" x14ac:dyDescent="0.2">
      <c r="B97" s="113"/>
      <c r="D97" s="114" t="s">
        <v>143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2:12" s="9" customFormat="1" ht="19.899999999999999" customHeight="1" x14ac:dyDescent="0.2">
      <c r="B98" s="117"/>
      <c r="D98" s="118" t="s">
        <v>144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2:12" s="9" customFormat="1" ht="19.899999999999999" customHeight="1" x14ac:dyDescent="0.2">
      <c r="B99" s="117"/>
      <c r="D99" s="118" t="s">
        <v>146</v>
      </c>
      <c r="E99" s="119"/>
      <c r="F99" s="119"/>
      <c r="G99" s="119"/>
      <c r="H99" s="119"/>
      <c r="I99" s="119"/>
      <c r="J99" s="120">
        <f>J147</f>
        <v>0</v>
      </c>
      <c r="L99" s="117"/>
    </row>
    <row r="100" spans="2:12" s="9" customFormat="1" ht="19.899999999999999" customHeight="1" x14ac:dyDescent="0.2">
      <c r="B100" s="117"/>
      <c r="D100" s="118" t="s">
        <v>562</v>
      </c>
      <c r="E100" s="119"/>
      <c r="F100" s="119"/>
      <c r="G100" s="119"/>
      <c r="H100" s="119"/>
      <c r="I100" s="119"/>
      <c r="J100" s="120">
        <f>J149</f>
        <v>0</v>
      </c>
      <c r="L100" s="117"/>
    </row>
    <row r="101" spans="2:12" s="9" customFormat="1" ht="19.899999999999999" customHeight="1" x14ac:dyDescent="0.2">
      <c r="B101" s="117"/>
      <c r="D101" s="118" t="s">
        <v>563</v>
      </c>
      <c r="E101" s="119"/>
      <c r="F101" s="119"/>
      <c r="G101" s="119"/>
      <c r="H101" s="119"/>
      <c r="I101" s="119"/>
      <c r="J101" s="120">
        <f>J152</f>
        <v>0</v>
      </c>
      <c r="L101" s="117"/>
    </row>
    <row r="102" spans="2:12" s="9" customFormat="1" ht="19.899999999999999" customHeight="1" x14ac:dyDescent="0.2">
      <c r="B102" s="117"/>
      <c r="D102" s="118" t="s">
        <v>149</v>
      </c>
      <c r="E102" s="119"/>
      <c r="F102" s="119"/>
      <c r="G102" s="119"/>
      <c r="H102" s="119"/>
      <c r="I102" s="119"/>
      <c r="J102" s="120">
        <f>J155</f>
        <v>0</v>
      </c>
      <c r="L102" s="117"/>
    </row>
    <row r="103" spans="2:12" s="8" customFormat="1" ht="25" customHeight="1" x14ac:dyDescent="0.2">
      <c r="B103" s="113"/>
      <c r="D103" s="114" t="s">
        <v>150</v>
      </c>
      <c r="E103" s="115"/>
      <c r="F103" s="115"/>
      <c r="G103" s="115"/>
      <c r="H103" s="115"/>
      <c r="I103" s="115"/>
      <c r="J103" s="116">
        <f>J157</f>
        <v>0</v>
      </c>
      <c r="L103" s="113"/>
    </row>
    <row r="104" spans="2:12" s="9" customFormat="1" ht="19.899999999999999" customHeight="1" x14ac:dyDescent="0.2">
      <c r="B104" s="117"/>
      <c r="D104" s="118" t="s">
        <v>154</v>
      </c>
      <c r="E104" s="119"/>
      <c r="F104" s="119"/>
      <c r="G104" s="119"/>
      <c r="H104" s="119"/>
      <c r="I104" s="119"/>
      <c r="J104" s="120">
        <f>J158</f>
        <v>0</v>
      </c>
      <c r="L104" s="117"/>
    </row>
    <row r="105" spans="2:12" s="9" customFormat="1" ht="19.899999999999999" customHeight="1" x14ac:dyDescent="0.2">
      <c r="B105" s="117"/>
      <c r="D105" s="118" t="s">
        <v>156</v>
      </c>
      <c r="E105" s="119"/>
      <c r="F105" s="119"/>
      <c r="G105" s="119"/>
      <c r="H105" s="119"/>
      <c r="I105" s="119"/>
      <c r="J105" s="120">
        <f>J163</f>
        <v>0</v>
      </c>
      <c r="L105" s="117"/>
    </row>
    <row r="106" spans="2:12" s="1" customFormat="1" ht="21.75" customHeight="1" x14ac:dyDescent="0.2">
      <c r="B106" s="31"/>
      <c r="L106" s="31"/>
    </row>
    <row r="107" spans="2:12" s="1" customFormat="1" ht="7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1"/>
    </row>
    <row r="111" spans="2:12" s="1" customFormat="1" ht="7" customHeight="1" x14ac:dyDescent="0.2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1"/>
    </row>
    <row r="112" spans="2:12" s="1" customFormat="1" ht="25" customHeight="1" x14ac:dyDescent="0.2">
      <c r="B112" s="31"/>
      <c r="C112" s="20" t="s">
        <v>159</v>
      </c>
      <c r="L112" s="31"/>
    </row>
    <row r="113" spans="2:65" s="1" customFormat="1" ht="7" customHeight="1" x14ac:dyDescent="0.2">
      <c r="B113" s="31"/>
      <c r="L113" s="31"/>
    </row>
    <row r="114" spans="2:65" s="1" customFormat="1" ht="12" customHeight="1" x14ac:dyDescent="0.2">
      <c r="B114" s="31"/>
      <c r="C114" s="26" t="s">
        <v>15</v>
      </c>
      <c r="L114" s="31"/>
    </row>
    <row r="115" spans="2:65" s="1" customFormat="1" ht="16.5" customHeight="1" x14ac:dyDescent="0.2">
      <c r="B115" s="31"/>
      <c r="E115" s="245" t="str">
        <f>E7</f>
        <v>HALY NA CHOV BROJLEROVÝCH KURČIAT</v>
      </c>
      <c r="F115" s="246"/>
      <c r="G115" s="246"/>
      <c r="H115" s="246"/>
      <c r="L115" s="31"/>
    </row>
    <row r="116" spans="2:65" s="1" customFormat="1" ht="12" customHeight="1" x14ac:dyDescent="0.2">
      <c r="B116" s="31"/>
      <c r="C116" s="26" t="s">
        <v>134</v>
      </c>
      <c r="L116" s="31"/>
    </row>
    <row r="117" spans="2:65" s="1" customFormat="1" ht="16.5" customHeight="1" x14ac:dyDescent="0.2">
      <c r="B117" s="31"/>
      <c r="E117" s="204" t="str">
        <f>E9</f>
        <v>SO 5 - Protipožiarna nádrž</v>
      </c>
      <c r="F117" s="247"/>
      <c r="G117" s="247"/>
      <c r="H117" s="247"/>
      <c r="L117" s="31"/>
    </row>
    <row r="118" spans="2:65" s="1" customFormat="1" ht="7" customHeight="1" x14ac:dyDescent="0.2">
      <c r="B118" s="31"/>
      <c r="L118" s="31"/>
    </row>
    <row r="119" spans="2:65" s="1" customFormat="1" ht="12" customHeight="1" x14ac:dyDescent="0.2">
      <c r="B119" s="31"/>
      <c r="C119" s="26" t="s">
        <v>19</v>
      </c>
      <c r="F119" s="24" t="str">
        <f>F12</f>
        <v>Jacovce- Hôrka, parc. č. 1627/6</v>
      </c>
      <c r="I119" s="26" t="s">
        <v>21</v>
      </c>
      <c r="J119" s="54" t="str">
        <f>IF(J12="","",J12)</f>
        <v>28. 12. 2023</v>
      </c>
      <c r="L119" s="31"/>
    </row>
    <row r="120" spans="2:65" s="1" customFormat="1" ht="7" customHeight="1" x14ac:dyDescent="0.2">
      <c r="B120" s="31"/>
      <c r="L120" s="31"/>
    </row>
    <row r="121" spans="2:65" s="1" customFormat="1" ht="15.15" customHeight="1" x14ac:dyDescent="0.2">
      <c r="B121" s="31"/>
      <c r="C121" s="26" t="s">
        <v>23</v>
      </c>
      <c r="F121" s="24" t="str">
        <f>E15</f>
        <v>PPD Prašice so sídlom Jacovce</v>
      </c>
      <c r="I121" s="26" t="s">
        <v>29</v>
      </c>
      <c r="J121" s="29" t="str">
        <f>E21</f>
        <v>Ing. Pavol Meluš</v>
      </c>
      <c r="L121" s="31"/>
    </row>
    <row r="122" spans="2:65" s="1" customFormat="1" ht="15.15" customHeight="1" x14ac:dyDescent="0.2">
      <c r="B122" s="31"/>
      <c r="C122" s="26" t="s">
        <v>27</v>
      </c>
      <c r="F122" s="24" t="str">
        <f>IF(E18="","",E18)</f>
        <v>Vyplň údaj</v>
      </c>
      <c r="I122" s="26" t="s">
        <v>32</v>
      </c>
      <c r="J122" s="29" t="str">
        <f>E24</f>
        <v xml:space="preserve"> </v>
      </c>
      <c r="L122" s="31"/>
    </row>
    <row r="123" spans="2:65" s="1" customFormat="1" ht="10.25" customHeight="1" x14ac:dyDescent="0.2">
      <c r="B123" s="31"/>
      <c r="L123" s="31"/>
    </row>
    <row r="124" spans="2:65" s="10" customFormat="1" ht="29.25" customHeight="1" x14ac:dyDescent="0.2">
      <c r="B124" s="121"/>
      <c r="C124" s="122" t="s">
        <v>160</v>
      </c>
      <c r="D124" s="123" t="s">
        <v>60</v>
      </c>
      <c r="E124" s="123" t="s">
        <v>56</v>
      </c>
      <c r="F124" s="123" t="s">
        <v>57</v>
      </c>
      <c r="G124" s="123" t="s">
        <v>161</v>
      </c>
      <c r="H124" s="123" t="s">
        <v>162</v>
      </c>
      <c r="I124" s="123" t="s">
        <v>163</v>
      </c>
      <c r="J124" s="124" t="s">
        <v>140</v>
      </c>
      <c r="K124" s="125" t="s">
        <v>164</v>
      </c>
      <c r="L124" s="121"/>
      <c r="M124" s="61" t="s">
        <v>1</v>
      </c>
      <c r="N124" s="62" t="s">
        <v>39</v>
      </c>
      <c r="O124" s="62" t="s">
        <v>165</v>
      </c>
      <c r="P124" s="62" t="s">
        <v>166</v>
      </c>
      <c r="Q124" s="62" t="s">
        <v>167</v>
      </c>
      <c r="R124" s="62" t="s">
        <v>168</v>
      </c>
      <c r="S124" s="62" t="s">
        <v>169</v>
      </c>
      <c r="T124" s="63" t="s">
        <v>170</v>
      </c>
    </row>
    <row r="125" spans="2:65" s="1" customFormat="1" ht="22.75" customHeight="1" x14ac:dyDescent="0.35">
      <c r="B125" s="31"/>
      <c r="C125" s="66" t="s">
        <v>141</v>
      </c>
      <c r="J125" s="126">
        <f>BK125</f>
        <v>0</v>
      </c>
      <c r="L125" s="31"/>
      <c r="M125" s="64"/>
      <c r="N125" s="55"/>
      <c r="O125" s="55"/>
      <c r="P125" s="127">
        <f>P126+P157</f>
        <v>0</v>
      </c>
      <c r="Q125" s="55"/>
      <c r="R125" s="127">
        <f>R126+R157</f>
        <v>14.037874239999999</v>
      </c>
      <c r="S125" s="55"/>
      <c r="T125" s="128">
        <f>T126+T157</f>
        <v>0</v>
      </c>
      <c r="AT125" s="16" t="s">
        <v>74</v>
      </c>
      <c r="AU125" s="16" t="s">
        <v>142</v>
      </c>
      <c r="BK125" s="129">
        <f>BK126+BK157</f>
        <v>0</v>
      </c>
    </row>
    <row r="126" spans="2:65" s="11" customFormat="1" ht="25.9" customHeight="1" x14ac:dyDescent="0.35">
      <c r="B126" s="130"/>
      <c r="D126" s="131" t="s">
        <v>74</v>
      </c>
      <c r="E126" s="132" t="s">
        <v>171</v>
      </c>
      <c r="F126" s="132" t="s">
        <v>172</v>
      </c>
      <c r="I126" s="133"/>
      <c r="J126" s="134">
        <f>BK126</f>
        <v>0</v>
      </c>
      <c r="L126" s="130"/>
      <c r="M126" s="135"/>
      <c r="P126" s="136">
        <f>P127+P147+P149+P152+P155</f>
        <v>0</v>
      </c>
      <c r="R126" s="136">
        <f>R127+R147+R149+R152+R155</f>
        <v>14.007871359999999</v>
      </c>
      <c r="T126" s="137">
        <f>T127+T147+T149+T152+T155</f>
        <v>0</v>
      </c>
      <c r="AR126" s="131" t="s">
        <v>82</v>
      </c>
      <c r="AT126" s="138" t="s">
        <v>74</v>
      </c>
      <c r="AU126" s="138" t="s">
        <v>75</v>
      </c>
      <c r="AY126" s="131" t="s">
        <v>173</v>
      </c>
      <c r="BK126" s="139">
        <f>BK127+BK147+BK149+BK152+BK155</f>
        <v>0</v>
      </c>
    </row>
    <row r="127" spans="2:65" s="11" customFormat="1" ht="22.75" customHeight="1" x14ac:dyDescent="0.25">
      <c r="B127" s="130"/>
      <c r="D127" s="131" t="s">
        <v>74</v>
      </c>
      <c r="E127" s="140" t="s">
        <v>82</v>
      </c>
      <c r="F127" s="140" t="s">
        <v>174</v>
      </c>
      <c r="I127" s="133"/>
      <c r="J127" s="141">
        <f>BK127</f>
        <v>0</v>
      </c>
      <c r="L127" s="130"/>
      <c r="M127" s="135"/>
      <c r="P127" s="136">
        <f>SUM(P128:P146)</f>
        <v>0</v>
      </c>
      <c r="R127" s="136">
        <f>SUM(R128:R146)</f>
        <v>0</v>
      </c>
      <c r="T127" s="137">
        <f>SUM(T128:T146)</f>
        <v>0</v>
      </c>
      <c r="AR127" s="131" t="s">
        <v>82</v>
      </c>
      <c r="AT127" s="138" t="s">
        <v>74</v>
      </c>
      <c r="AU127" s="138" t="s">
        <v>82</v>
      </c>
      <c r="AY127" s="131" t="s">
        <v>173</v>
      </c>
      <c r="BK127" s="139">
        <f>SUM(BK128:BK146)</f>
        <v>0</v>
      </c>
    </row>
    <row r="128" spans="2:65" s="1" customFormat="1" ht="21.75" customHeight="1" x14ac:dyDescent="0.2">
      <c r="B128" s="142"/>
      <c r="C128" s="143" t="s">
        <v>82</v>
      </c>
      <c r="D128" s="143" t="s">
        <v>175</v>
      </c>
      <c r="E128" s="144" t="s">
        <v>1993</v>
      </c>
      <c r="F128" s="145" t="s">
        <v>1994</v>
      </c>
      <c r="G128" s="146" t="s">
        <v>178</v>
      </c>
      <c r="H128" s="147">
        <v>68.903999999999996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179</v>
      </c>
      <c r="AT128" s="155" t="s">
        <v>175</v>
      </c>
      <c r="AU128" s="155" t="s">
        <v>88</v>
      </c>
      <c r="AY128" s="16" t="s">
        <v>173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88</v>
      </c>
      <c r="BK128" s="156">
        <f>ROUND(I128*H128,2)</f>
        <v>0</v>
      </c>
      <c r="BL128" s="16" t="s">
        <v>179</v>
      </c>
      <c r="BM128" s="155" t="s">
        <v>2099</v>
      </c>
    </row>
    <row r="129" spans="2:65" s="12" customFormat="1" ht="10" x14ac:dyDescent="0.2">
      <c r="B129" s="157"/>
      <c r="D129" s="158" t="s">
        <v>181</v>
      </c>
      <c r="E129" s="159" t="s">
        <v>1</v>
      </c>
      <c r="F129" s="160" t="s">
        <v>2100</v>
      </c>
      <c r="H129" s="161">
        <v>68.903999999999996</v>
      </c>
      <c r="I129" s="162"/>
      <c r="L129" s="157"/>
      <c r="M129" s="163"/>
      <c r="T129" s="164"/>
      <c r="AT129" s="159" t="s">
        <v>181</v>
      </c>
      <c r="AU129" s="159" t="s">
        <v>88</v>
      </c>
      <c r="AV129" s="12" t="s">
        <v>88</v>
      </c>
      <c r="AW129" s="12" t="s">
        <v>31</v>
      </c>
      <c r="AX129" s="12" t="s">
        <v>82</v>
      </c>
      <c r="AY129" s="159" t="s">
        <v>173</v>
      </c>
    </row>
    <row r="130" spans="2:65" s="1" customFormat="1" ht="24.15" customHeight="1" x14ac:dyDescent="0.2">
      <c r="B130" s="142"/>
      <c r="C130" s="143" t="s">
        <v>88</v>
      </c>
      <c r="D130" s="143" t="s">
        <v>175</v>
      </c>
      <c r="E130" s="144" t="s">
        <v>1998</v>
      </c>
      <c r="F130" s="145" t="s">
        <v>1999</v>
      </c>
      <c r="G130" s="146" t="s">
        <v>178</v>
      </c>
      <c r="H130" s="147">
        <v>20.670999999999999</v>
      </c>
      <c r="I130" s="148"/>
      <c r="J130" s="149">
        <f>ROUND(I130*H130,2)</f>
        <v>0</v>
      </c>
      <c r="K130" s="150"/>
      <c r="L130" s="31"/>
      <c r="M130" s="151" t="s">
        <v>1</v>
      </c>
      <c r="N130" s="152" t="s">
        <v>41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179</v>
      </c>
      <c r="AT130" s="155" t="s">
        <v>175</v>
      </c>
      <c r="AU130" s="155" t="s">
        <v>88</v>
      </c>
      <c r="AY130" s="16" t="s">
        <v>173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6" t="s">
        <v>88</v>
      </c>
      <c r="BK130" s="156">
        <f>ROUND(I130*H130,2)</f>
        <v>0</v>
      </c>
      <c r="BL130" s="16" t="s">
        <v>179</v>
      </c>
      <c r="BM130" s="155" t="s">
        <v>2101</v>
      </c>
    </row>
    <row r="131" spans="2:65" s="12" customFormat="1" ht="10" x14ac:dyDescent="0.2">
      <c r="B131" s="157"/>
      <c r="D131" s="158" t="s">
        <v>181</v>
      </c>
      <c r="E131" s="159" t="s">
        <v>1</v>
      </c>
      <c r="F131" s="160" t="s">
        <v>2102</v>
      </c>
      <c r="H131" s="161">
        <v>20.670999999999999</v>
      </c>
      <c r="I131" s="162"/>
      <c r="L131" s="157"/>
      <c r="M131" s="163"/>
      <c r="T131" s="164"/>
      <c r="AT131" s="159" t="s">
        <v>181</v>
      </c>
      <c r="AU131" s="159" t="s">
        <v>88</v>
      </c>
      <c r="AV131" s="12" t="s">
        <v>88</v>
      </c>
      <c r="AW131" s="12" t="s">
        <v>31</v>
      </c>
      <c r="AX131" s="12" t="s">
        <v>82</v>
      </c>
      <c r="AY131" s="159" t="s">
        <v>173</v>
      </c>
    </row>
    <row r="132" spans="2:65" s="1" customFormat="1" ht="24.15" customHeight="1" x14ac:dyDescent="0.2">
      <c r="B132" s="142"/>
      <c r="C132" s="143" t="s">
        <v>187</v>
      </c>
      <c r="D132" s="143" t="s">
        <v>175</v>
      </c>
      <c r="E132" s="144" t="s">
        <v>2103</v>
      </c>
      <c r="F132" s="145" t="s">
        <v>2104</v>
      </c>
      <c r="G132" s="146" t="s">
        <v>178</v>
      </c>
      <c r="H132" s="147">
        <v>0.45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179</v>
      </c>
      <c r="BM132" s="155" t="s">
        <v>2105</v>
      </c>
    </row>
    <row r="133" spans="2:65" s="12" customFormat="1" ht="10" x14ac:dyDescent="0.2">
      <c r="B133" s="157"/>
      <c r="D133" s="158" t="s">
        <v>181</v>
      </c>
      <c r="E133" s="159" t="s">
        <v>1</v>
      </c>
      <c r="F133" s="160" t="s">
        <v>2106</v>
      </c>
      <c r="H133" s="161">
        <v>0.45</v>
      </c>
      <c r="I133" s="162"/>
      <c r="L133" s="157"/>
      <c r="M133" s="163"/>
      <c r="T133" s="164"/>
      <c r="AT133" s="159" t="s">
        <v>181</v>
      </c>
      <c r="AU133" s="159" t="s">
        <v>88</v>
      </c>
      <c r="AV133" s="12" t="s">
        <v>88</v>
      </c>
      <c r="AW133" s="12" t="s">
        <v>31</v>
      </c>
      <c r="AX133" s="12" t="s">
        <v>82</v>
      </c>
      <c r="AY133" s="159" t="s">
        <v>173</v>
      </c>
    </row>
    <row r="134" spans="2:65" s="1" customFormat="1" ht="24.15" customHeight="1" x14ac:dyDescent="0.2">
      <c r="B134" s="142"/>
      <c r="C134" s="143" t="s">
        <v>179</v>
      </c>
      <c r="D134" s="143" t="s">
        <v>175</v>
      </c>
      <c r="E134" s="144" t="s">
        <v>2107</v>
      </c>
      <c r="F134" s="145" t="s">
        <v>2108</v>
      </c>
      <c r="G134" s="146" t="s">
        <v>178</v>
      </c>
      <c r="H134" s="147">
        <v>0.45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179</v>
      </c>
      <c r="BM134" s="155" t="s">
        <v>2109</v>
      </c>
    </row>
    <row r="135" spans="2:65" s="1" customFormat="1" ht="33" customHeight="1" x14ac:dyDescent="0.2">
      <c r="B135" s="142"/>
      <c r="C135" s="143" t="s">
        <v>198</v>
      </c>
      <c r="D135" s="143" t="s">
        <v>175</v>
      </c>
      <c r="E135" s="144" t="s">
        <v>2002</v>
      </c>
      <c r="F135" s="145" t="s">
        <v>2003</v>
      </c>
      <c r="G135" s="146" t="s">
        <v>178</v>
      </c>
      <c r="H135" s="147">
        <v>30.468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41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179</v>
      </c>
      <c r="AT135" s="155" t="s">
        <v>175</v>
      </c>
      <c r="AU135" s="155" t="s">
        <v>88</v>
      </c>
      <c r="AY135" s="16" t="s">
        <v>173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88</v>
      </c>
      <c r="BK135" s="156">
        <f>ROUND(I135*H135,2)</f>
        <v>0</v>
      </c>
      <c r="BL135" s="16" t="s">
        <v>179</v>
      </c>
      <c r="BM135" s="155" t="s">
        <v>2110</v>
      </c>
    </row>
    <row r="136" spans="2:65" s="12" customFormat="1" ht="10" x14ac:dyDescent="0.2">
      <c r="B136" s="157"/>
      <c r="D136" s="158" t="s">
        <v>181</v>
      </c>
      <c r="E136" s="159" t="s">
        <v>1</v>
      </c>
      <c r="F136" s="160" t="s">
        <v>2111</v>
      </c>
      <c r="H136" s="161">
        <v>30.468</v>
      </c>
      <c r="I136" s="162"/>
      <c r="L136" s="157"/>
      <c r="M136" s="163"/>
      <c r="T136" s="164"/>
      <c r="AT136" s="159" t="s">
        <v>181</v>
      </c>
      <c r="AU136" s="159" t="s">
        <v>88</v>
      </c>
      <c r="AV136" s="12" t="s">
        <v>88</v>
      </c>
      <c r="AW136" s="12" t="s">
        <v>31</v>
      </c>
      <c r="AX136" s="12" t="s">
        <v>82</v>
      </c>
      <c r="AY136" s="159" t="s">
        <v>173</v>
      </c>
    </row>
    <row r="137" spans="2:65" s="1" customFormat="1" ht="37.75" customHeight="1" x14ac:dyDescent="0.2">
      <c r="B137" s="142"/>
      <c r="C137" s="143" t="s">
        <v>205</v>
      </c>
      <c r="D137" s="143" t="s">
        <v>175</v>
      </c>
      <c r="E137" s="144" t="s">
        <v>2006</v>
      </c>
      <c r="F137" s="145" t="s">
        <v>2007</v>
      </c>
      <c r="G137" s="146" t="s">
        <v>178</v>
      </c>
      <c r="H137" s="147">
        <v>60.936</v>
      </c>
      <c r="I137" s="148"/>
      <c r="J137" s="149">
        <f>ROUND(I137*H137,2)</f>
        <v>0</v>
      </c>
      <c r="K137" s="150"/>
      <c r="L137" s="31"/>
      <c r="M137" s="151" t="s">
        <v>1</v>
      </c>
      <c r="N137" s="152" t="s">
        <v>41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179</v>
      </c>
      <c r="AT137" s="155" t="s">
        <v>175</v>
      </c>
      <c r="AU137" s="155" t="s">
        <v>88</v>
      </c>
      <c r="AY137" s="16" t="s">
        <v>173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6" t="s">
        <v>88</v>
      </c>
      <c r="BK137" s="156">
        <f>ROUND(I137*H137,2)</f>
        <v>0</v>
      </c>
      <c r="BL137" s="16" t="s">
        <v>179</v>
      </c>
      <c r="BM137" s="155" t="s">
        <v>2112</v>
      </c>
    </row>
    <row r="138" spans="2:65" s="12" customFormat="1" ht="10" x14ac:dyDescent="0.2">
      <c r="B138" s="157"/>
      <c r="D138" s="158" t="s">
        <v>181</v>
      </c>
      <c r="F138" s="160" t="s">
        <v>2113</v>
      </c>
      <c r="H138" s="161">
        <v>60.936</v>
      </c>
      <c r="I138" s="162"/>
      <c r="L138" s="157"/>
      <c r="M138" s="163"/>
      <c r="T138" s="164"/>
      <c r="AT138" s="159" t="s">
        <v>181</v>
      </c>
      <c r="AU138" s="159" t="s">
        <v>88</v>
      </c>
      <c r="AV138" s="12" t="s">
        <v>88</v>
      </c>
      <c r="AW138" s="12" t="s">
        <v>3</v>
      </c>
      <c r="AX138" s="12" t="s">
        <v>82</v>
      </c>
      <c r="AY138" s="159" t="s">
        <v>173</v>
      </c>
    </row>
    <row r="139" spans="2:65" s="1" customFormat="1" ht="16.5" customHeight="1" x14ac:dyDescent="0.2">
      <c r="B139" s="142"/>
      <c r="C139" s="143" t="s">
        <v>210</v>
      </c>
      <c r="D139" s="143" t="s">
        <v>175</v>
      </c>
      <c r="E139" s="144" t="s">
        <v>2010</v>
      </c>
      <c r="F139" s="145" t="s">
        <v>2011</v>
      </c>
      <c r="G139" s="146" t="s">
        <v>178</v>
      </c>
      <c r="H139" s="147">
        <v>30.468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179</v>
      </c>
      <c r="AT139" s="155" t="s">
        <v>175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2114</v>
      </c>
    </row>
    <row r="140" spans="2:65" s="1" customFormat="1" ht="24.15" customHeight="1" x14ac:dyDescent="0.2">
      <c r="B140" s="142"/>
      <c r="C140" s="143" t="s">
        <v>215</v>
      </c>
      <c r="D140" s="143" t="s">
        <v>175</v>
      </c>
      <c r="E140" s="144" t="s">
        <v>225</v>
      </c>
      <c r="F140" s="145" t="s">
        <v>226</v>
      </c>
      <c r="G140" s="146" t="s">
        <v>227</v>
      </c>
      <c r="H140" s="147">
        <v>45.701999999999998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179</v>
      </c>
      <c r="AT140" s="155" t="s">
        <v>175</v>
      </c>
      <c r="AU140" s="155" t="s">
        <v>88</v>
      </c>
      <c r="AY140" s="16" t="s">
        <v>173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179</v>
      </c>
      <c r="BM140" s="155" t="s">
        <v>2115</v>
      </c>
    </row>
    <row r="141" spans="2:65" s="12" customFormat="1" ht="10" x14ac:dyDescent="0.2">
      <c r="B141" s="157"/>
      <c r="D141" s="158" t="s">
        <v>181</v>
      </c>
      <c r="F141" s="160" t="s">
        <v>2116</v>
      </c>
      <c r="H141" s="161">
        <v>45.701999999999998</v>
      </c>
      <c r="I141" s="162"/>
      <c r="L141" s="157"/>
      <c r="M141" s="163"/>
      <c r="T141" s="164"/>
      <c r="AT141" s="159" t="s">
        <v>181</v>
      </c>
      <c r="AU141" s="159" t="s">
        <v>88</v>
      </c>
      <c r="AV141" s="12" t="s">
        <v>88</v>
      </c>
      <c r="AW141" s="12" t="s">
        <v>3</v>
      </c>
      <c r="AX141" s="12" t="s">
        <v>82</v>
      </c>
      <c r="AY141" s="159" t="s">
        <v>173</v>
      </c>
    </row>
    <row r="142" spans="2:65" s="1" customFormat="1" ht="24.15" customHeight="1" x14ac:dyDescent="0.2">
      <c r="B142" s="142"/>
      <c r="C142" s="143" t="s">
        <v>220</v>
      </c>
      <c r="D142" s="143" t="s">
        <v>175</v>
      </c>
      <c r="E142" s="144" t="s">
        <v>570</v>
      </c>
      <c r="F142" s="145" t="s">
        <v>571</v>
      </c>
      <c r="G142" s="146" t="s">
        <v>178</v>
      </c>
      <c r="H142" s="147">
        <v>38.436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41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179</v>
      </c>
      <c r="BM142" s="155" t="s">
        <v>2117</v>
      </c>
    </row>
    <row r="143" spans="2:65" s="12" customFormat="1" ht="10" x14ac:dyDescent="0.2">
      <c r="B143" s="157"/>
      <c r="D143" s="158" t="s">
        <v>181</v>
      </c>
      <c r="E143" s="159" t="s">
        <v>1</v>
      </c>
      <c r="F143" s="160" t="s">
        <v>2118</v>
      </c>
      <c r="H143" s="161">
        <v>68.903999999999996</v>
      </c>
      <c r="I143" s="162"/>
      <c r="L143" s="157"/>
      <c r="M143" s="163"/>
      <c r="T143" s="164"/>
      <c r="AT143" s="159" t="s">
        <v>181</v>
      </c>
      <c r="AU143" s="159" t="s">
        <v>88</v>
      </c>
      <c r="AV143" s="12" t="s">
        <v>88</v>
      </c>
      <c r="AW143" s="12" t="s">
        <v>31</v>
      </c>
      <c r="AX143" s="12" t="s">
        <v>75</v>
      </c>
      <c r="AY143" s="159" t="s">
        <v>173</v>
      </c>
    </row>
    <row r="144" spans="2:65" s="12" customFormat="1" ht="10" x14ac:dyDescent="0.2">
      <c r="B144" s="157"/>
      <c r="D144" s="158" t="s">
        <v>181</v>
      </c>
      <c r="E144" s="159" t="s">
        <v>1</v>
      </c>
      <c r="F144" s="160" t="s">
        <v>2119</v>
      </c>
      <c r="H144" s="161">
        <v>-23.556000000000001</v>
      </c>
      <c r="I144" s="162"/>
      <c r="L144" s="157"/>
      <c r="M144" s="163"/>
      <c r="T144" s="164"/>
      <c r="AT144" s="159" t="s">
        <v>181</v>
      </c>
      <c r="AU144" s="159" t="s">
        <v>88</v>
      </c>
      <c r="AV144" s="12" t="s">
        <v>88</v>
      </c>
      <c r="AW144" s="12" t="s">
        <v>31</v>
      </c>
      <c r="AX144" s="12" t="s">
        <v>75</v>
      </c>
      <c r="AY144" s="159" t="s">
        <v>173</v>
      </c>
    </row>
    <row r="145" spans="2:65" s="12" customFormat="1" ht="10" x14ac:dyDescent="0.2">
      <c r="B145" s="157"/>
      <c r="D145" s="158" t="s">
        <v>181</v>
      </c>
      <c r="E145" s="159" t="s">
        <v>1</v>
      </c>
      <c r="F145" s="160" t="s">
        <v>2120</v>
      </c>
      <c r="H145" s="161">
        <v>-6.9119999999999999</v>
      </c>
      <c r="I145" s="162"/>
      <c r="L145" s="157"/>
      <c r="M145" s="163"/>
      <c r="T145" s="164"/>
      <c r="AT145" s="159" t="s">
        <v>181</v>
      </c>
      <c r="AU145" s="159" t="s">
        <v>88</v>
      </c>
      <c r="AV145" s="12" t="s">
        <v>88</v>
      </c>
      <c r="AW145" s="12" t="s">
        <v>31</v>
      </c>
      <c r="AX145" s="12" t="s">
        <v>75</v>
      </c>
      <c r="AY145" s="159" t="s">
        <v>173</v>
      </c>
    </row>
    <row r="146" spans="2:65" s="13" customFormat="1" ht="10" x14ac:dyDescent="0.2">
      <c r="B146" s="165"/>
      <c r="D146" s="158" t="s">
        <v>181</v>
      </c>
      <c r="E146" s="166" t="s">
        <v>1</v>
      </c>
      <c r="F146" s="167" t="s">
        <v>193</v>
      </c>
      <c r="H146" s="168">
        <v>38.436</v>
      </c>
      <c r="I146" s="169"/>
      <c r="L146" s="165"/>
      <c r="M146" s="170"/>
      <c r="T146" s="171"/>
      <c r="AT146" s="166" t="s">
        <v>181</v>
      </c>
      <c r="AU146" s="166" t="s">
        <v>88</v>
      </c>
      <c r="AV146" s="13" t="s">
        <v>179</v>
      </c>
      <c r="AW146" s="13" t="s">
        <v>31</v>
      </c>
      <c r="AX146" s="13" t="s">
        <v>82</v>
      </c>
      <c r="AY146" s="166" t="s">
        <v>173</v>
      </c>
    </row>
    <row r="147" spans="2:65" s="11" customFormat="1" ht="22.75" customHeight="1" x14ac:dyDescent="0.25">
      <c r="B147" s="130"/>
      <c r="D147" s="131" t="s">
        <v>74</v>
      </c>
      <c r="E147" s="140" t="s">
        <v>187</v>
      </c>
      <c r="F147" s="140" t="s">
        <v>282</v>
      </c>
      <c r="I147" s="133"/>
      <c r="J147" s="141">
        <f>BK147</f>
        <v>0</v>
      </c>
      <c r="L147" s="130"/>
      <c r="M147" s="135"/>
      <c r="P147" s="136">
        <f>P148</f>
        <v>0</v>
      </c>
      <c r="R147" s="136">
        <f>R148</f>
        <v>0.93880000000000008</v>
      </c>
      <c r="T147" s="137">
        <f>T148</f>
        <v>0</v>
      </c>
      <c r="AR147" s="131" t="s">
        <v>82</v>
      </c>
      <c r="AT147" s="138" t="s">
        <v>74</v>
      </c>
      <c r="AU147" s="138" t="s">
        <v>82</v>
      </c>
      <c r="AY147" s="131" t="s">
        <v>173</v>
      </c>
      <c r="BK147" s="139">
        <f>BK148</f>
        <v>0</v>
      </c>
    </row>
    <row r="148" spans="2:65" s="1" customFormat="1" ht="33" customHeight="1" x14ac:dyDescent="0.2">
      <c r="B148" s="142"/>
      <c r="C148" s="143" t="s">
        <v>224</v>
      </c>
      <c r="D148" s="143" t="s">
        <v>175</v>
      </c>
      <c r="E148" s="144" t="s">
        <v>2121</v>
      </c>
      <c r="F148" s="145" t="s">
        <v>2122</v>
      </c>
      <c r="G148" s="146" t="s">
        <v>379</v>
      </c>
      <c r="H148" s="147">
        <v>10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41</v>
      </c>
      <c r="P148" s="153">
        <f>O148*H148</f>
        <v>0</v>
      </c>
      <c r="Q148" s="153">
        <v>9.3880000000000005E-2</v>
      </c>
      <c r="R148" s="153">
        <f>Q148*H148</f>
        <v>0.93880000000000008</v>
      </c>
      <c r="S148" s="153">
        <v>0</v>
      </c>
      <c r="T148" s="154">
        <f>S148*H148</f>
        <v>0</v>
      </c>
      <c r="AR148" s="155" t="s">
        <v>179</v>
      </c>
      <c r="AT148" s="155" t="s">
        <v>175</v>
      </c>
      <c r="AU148" s="155" t="s">
        <v>88</v>
      </c>
      <c r="AY148" s="16" t="s">
        <v>173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179</v>
      </c>
      <c r="BM148" s="155" t="s">
        <v>2123</v>
      </c>
    </row>
    <row r="149" spans="2:65" s="11" customFormat="1" ht="22.75" customHeight="1" x14ac:dyDescent="0.25">
      <c r="B149" s="130"/>
      <c r="D149" s="131" t="s">
        <v>74</v>
      </c>
      <c r="E149" s="140" t="s">
        <v>179</v>
      </c>
      <c r="F149" s="140" t="s">
        <v>576</v>
      </c>
      <c r="I149" s="133"/>
      <c r="J149" s="141">
        <f>BK149</f>
        <v>0</v>
      </c>
      <c r="L149" s="130"/>
      <c r="M149" s="135"/>
      <c r="P149" s="136">
        <f>SUM(P150:P151)</f>
        <v>0</v>
      </c>
      <c r="R149" s="136">
        <f>SUM(R150:R151)</f>
        <v>13.069071359999999</v>
      </c>
      <c r="T149" s="137">
        <f>SUM(T150:T151)</f>
        <v>0</v>
      </c>
      <c r="AR149" s="131" t="s">
        <v>82</v>
      </c>
      <c r="AT149" s="138" t="s">
        <v>74</v>
      </c>
      <c r="AU149" s="138" t="s">
        <v>82</v>
      </c>
      <c r="AY149" s="131" t="s">
        <v>173</v>
      </c>
      <c r="BK149" s="139">
        <f>SUM(BK150:BK151)</f>
        <v>0</v>
      </c>
    </row>
    <row r="150" spans="2:65" s="1" customFormat="1" ht="33" customHeight="1" x14ac:dyDescent="0.2">
      <c r="B150" s="142"/>
      <c r="C150" s="143" t="s">
        <v>231</v>
      </c>
      <c r="D150" s="143" t="s">
        <v>175</v>
      </c>
      <c r="E150" s="144" t="s">
        <v>2032</v>
      </c>
      <c r="F150" s="145" t="s">
        <v>2033</v>
      </c>
      <c r="G150" s="146" t="s">
        <v>178</v>
      </c>
      <c r="H150" s="147">
        <v>6.9119999999999999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41</v>
      </c>
      <c r="P150" s="153">
        <f>O150*H150</f>
        <v>0</v>
      </c>
      <c r="Q150" s="153">
        <v>1.8907799999999999</v>
      </c>
      <c r="R150" s="153">
        <f>Q150*H150</f>
        <v>13.069071359999999</v>
      </c>
      <c r="S150" s="153">
        <v>0</v>
      </c>
      <c r="T150" s="154">
        <f>S150*H150</f>
        <v>0</v>
      </c>
      <c r="AR150" s="155" t="s">
        <v>179</v>
      </c>
      <c r="AT150" s="155" t="s">
        <v>175</v>
      </c>
      <c r="AU150" s="155" t="s">
        <v>88</v>
      </c>
      <c r="AY150" s="16" t="s">
        <v>173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88</v>
      </c>
      <c r="BK150" s="156">
        <f>ROUND(I150*H150,2)</f>
        <v>0</v>
      </c>
      <c r="BL150" s="16" t="s">
        <v>179</v>
      </c>
      <c r="BM150" s="155" t="s">
        <v>2124</v>
      </c>
    </row>
    <row r="151" spans="2:65" s="12" customFormat="1" ht="10" x14ac:dyDescent="0.2">
      <c r="B151" s="157"/>
      <c r="D151" s="158" t="s">
        <v>181</v>
      </c>
      <c r="E151" s="159" t="s">
        <v>1</v>
      </c>
      <c r="F151" s="160" t="s">
        <v>2125</v>
      </c>
      <c r="H151" s="161">
        <v>6.9119999999999999</v>
      </c>
      <c r="I151" s="162"/>
      <c r="L151" s="157"/>
      <c r="M151" s="163"/>
      <c r="T151" s="164"/>
      <c r="AT151" s="159" t="s">
        <v>181</v>
      </c>
      <c r="AU151" s="159" t="s">
        <v>88</v>
      </c>
      <c r="AV151" s="12" t="s">
        <v>88</v>
      </c>
      <c r="AW151" s="12" t="s">
        <v>31</v>
      </c>
      <c r="AX151" s="12" t="s">
        <v>82</v>
      </c>
      <c r="AY151" s="159" t="s">
        <v>173</v>
      </c>
    </row>
    <row r="152" spans="2:65" s="11" customFormat="1" ht="22.75" customHeight="1" x14ac:dyDescent="0.25">
      <c r="B152" s="130"/>
      <c r="D152" s="131" t="s">
        <v>74</v>
      </c>
      <c r="E152" s="140" t="s">
        <v>215</v>
      </c>
      <c r="F152" s="140" t="s">
        <v>580</v>
      </c>
      <c r="I152" s="133"/>
      <c r="J152" s="141">
        <f>BK152</f>
        <v>0</v>
      </c>
      <c r="L152" s="130"/>
      <c r="M152" s="135"/>
      <c r="P152" s="136">
        <f>SUM(P153:P154)</f>
        <v>0</v>
      </c>
      <c r="R152" s="136">
        <f>SUM(R153:R154)</f>
        <v>0</v>
      </c>
      <c r="T152" s="137">
        <f>SUM(T153:T154)</f>
        <v>0</v>
      </c>
      <c r="AR152" s="131" t="s">
        <v>82</v>
      </c>
      <c r="AT152" s="138" t="s">
        <v>74</v>
      </c>
      <c r="AU152" s="138" t="s">
        <v>82</v>
      </c>
      <c r="AY152" s="131" t="s">
        <v>173</v>
      </c>
      <c r="BK152" s="139">
        <f>SUM(BK153:BK154)</f>
        <v>0</v>
      </c>
    </row>
    <row r="153" spans="2:65" s="1" customFormat="1" ht="16.5" customHeight="1" x14ac:dyDescent="0.2">
      <c r="B153" s="142"/>
      <c r="C153" s="143" t="s">
        <v>237</v>
      </c>
      <c r="D153" s="143" t="s">
        <v>175</v>
      </c>
      <c r="E153" s="144" t="s">
        <v>2126</v>
      </c>
      <c r="F153" s="145" t="s">
        <v>2127</v>
      </c>
      <c r="G153" s="146" t="s">
        <v>379</v>
      </c>
      <c r="H153" s="147">
        <v>1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41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179</v>
      </c>
      <c r="AT153" s="155" t="s">
        <v>175</v>
      </c>
      <c r="AU153" s="155" t="s">
        <v>88</v>
      </c>
      <c r="AY153" s="16" t="s">
        <v>173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6" t="s">
        <v>88</v>
      </c>
      <c r="BK153" s="156">
        <f>ROUND(I153*H153,2)</f>
        <v>0</v>
      </c>
      <c r="BL153" s="16" t="s">
        <v>179</v>
      </c>
      <c r="BM153" s="155" t="s">
        <v>2128</v>
      </c>
    </row>
    <row r="154" spans="2:65" s="1" customFormat="1" ht="16.5" customHeight="1" x14ac:dyDescent="0.2">
      <c r="B154" s="142"/>
      <c r="C154" s="143" t="s">
        <v>247</v>
      </c>
      <c r="D154" s="143" t="s">
        <v>175</v>
      </c>
      <c r="E154" s="144" t="s">
        <v>2129</v>
      </c>
      <c r="F154" s="145" t="s">
        <v>2130</v>
      </c>
      <c r="G154" s="146" t="s">
        <v>379</v>
      </c>
      <c r="H154" s="147">
        <v>1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41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179</v>
      </c>
      <c r="AT154" s="155" t="s">
        <v>175</v>
      </c>
      <c r="AU154" s="155" t="s">
        <v>88</v>
      </c>
      <c r="AY154" s="16" t="s">
        <v>173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179</v>
      </c>
      <c r="BM154" s="155" t="s">
        <v>2131</v>
      </c>
    </row>
    <row r="155" spans="2:65" s="11" customFormat="1" ht="22.75" customHeight="1" x14ac:dyDescent="0.25">
      <c r="B155" s="130"/>
      <c r="D155" s="131" t="s">
        <v>74</v>
      </c>
      <c r="E155" s="140" t="s">
        <v>317</v>
      </c>
      <c r="F155" s="140" t="s">
        <v>318</v>
      </c>
      <c r="I155" s="133"/>
      <c r="J155" s="141">
        <f>BK155</f>
        <v>0</v>
      </c>
      <c r="L155" s="130"/>
      <c r="M155" s="135"/>
      <c r="P155" s="136">
        <f>P156</f>
        <v>0</v>
      </c>
      <c r="R155" s="136">
        <f>R156</f>
        <v>0</v>
      </c>
      <c r="T155" s="137">
        <f>T156</f>
        <v>0</v>
      </c>
      <c r="AR155" s="131" t="s">
        <v>82</v>
      </c>
      <c r="AT155" s="138" t="s">
        <v>74</v>
      </c>
      <c r="AU155" s="138" t="s">
        <v>82</v>
      </c>
      <c r="AY155" s="131" t="s">
        <v>173</v>
      </c>
      <c r="BK155" s="139">
        <f>BK156</f>
        <v>0</v>
      </c>
    </row>
    <row r="156" spans="2:65" s="1" customFormat="1" ht="16.5" customHeight="1" x14ac:dyDescent="0.2">
      <c r="B156" s="142"/>
      <c r="C156" s="143" t="s">
        <v>254</v>
      </c>
      <c r="D156" s="143" t="s">
        <v>175</v>
      </c>
      <c r="E156" s="144" t="s">
        <v>2040</v>
      </c>
      <c r="F156" s="145" t="s">
        <v>2041</v>
      </c>
      <c r="G156" s="146" t="s">
        <v>227</v>
      </c>
      <c r="H156" s="147">
        <v>14.007999999999999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41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179</v>
      </c>
      <c r="AT156" s="155" t="s">
        <v>175</v>
      </c>
      <c r="AU156" s="155" t="s">
        <v>88</v>
      </c>
      <c r="AY156" s="16" t="s">
        <v>173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6" t="s">
        <v>88</v>
      </c>
      <c r="BK156" s="156">
        <f>ROUND(I156*H156,2)</f>
        <v>0</v>
      </c>
      <c r="BL156" s="16" t="s">
        <v>179</v>
      </c>
      <c r="BM156" s="155" t="s">
        <v>2132</v>
      </c>
    </row>
    <row r="157" spans="2:65" s="11" customFormat="1" ht="25.9" customHeight="1" x14ac:dyDescent="0.35">
      <c r="B157" s="130"/>
      <c r="D157" s="131" t="s">
        <v>74</v>
      </c>
      <c r="E157" s="132" t="s">
        <v>323</v>
      </c>
      <c r="F157" s="132" t="s">
        <v>324</v>
      </c>
      <c r="I157" s="133"/>
      <c r="J157" s="134">
        <f>BK157</f>
        <v>0</v>
      </c>
      <c r="L157" s="130"/>
      <c r="M157" s="135"/>
      <c r="P157" s="136">
        <f>P158+P163</f>
        <v>0</v>
      </c>
      <c r="R157" s="136">
        <f>R158+R163</f>
        <v>3.0002880000000006E-2</v>
      </c>
      <c r="T157" s="137">
        <f>T158+T163</f>
        <v>0</v>
      </c>
      <c r="AR157" s="131" t="s">
        <v>88</v>
      </c>
      <c r="AT157" s="138" t="s">
        <v>74</v>
      </c>
      <c r="AU157" s="138" t="s">
        <v>75</v>
      </c>
      <c r="AY157" s="131" t="s">
        <v>173</v>
      </c>
      <c r="BK157" s="139">
        <f>BK158+BK163</f>
        <v>0</v>
      </c>
    </row>
    <row r="158" spans="2:65" s="11" customFormat="1" ht="22.75" customHeight="1" x14ac:dyDescent="0.25">
      <c r="B158" s="130"/>
      <c r="D158" s="131" t="s">
        <v>74</v>
      </c>
      <c r="E158" s="140" t="s">
        <v>425</v>
      </c>
      <c r="F158" s="140" t="s">
        <v>426</v>
      </c>
      <c r="I158" s="133"/>
      <c r="J158" s="141">
        <f>BK158</f>
        <v>0</v>
      </c>
      <c r="L158" s="130"/>
      <c r="M158" s="135"/>
      <c r="P158" s="136">
        <f>SUM(P159:P162)</f>
        <v>0</v>
      </c>
      <c r="R158" s="136">
        <f>SUM(R159:R162)</f>
        <v>2.5920000000000001E-3</v>
      </c>
      <c r="T158" s="137">
        <f>SUM(T159:T162)</f>
        <v>0</v>
      </c>
      <c r="AR158" s="131" t="s">
        <v>88</v>
      </c>
      <c r="AT158" s="138" t="s">
        <v>74</v>
      </c>
      <c r="AU158" s="138" t="s">
        <v>82</v>
      </c>
      <c r="AY158" s="131" t="s">
        <v>173</v>
      </c>
      <c r="BK158" s="139">
        <f>SUM(BK159:BK162)</f>
        <v>0</v>
      </c>
    </row>
    <row r="159" spans="2:65" s="1" customFormat="1" ht="24.15" customHeight="1" x14ac:dyDescent="0.2">
      <c r="B159" s="142"/>
      <c r="C159" s="143" t="s">
        <v>261</v>
      </c>
      <c r="D159" s="143" t="s">
        <v>175</v>
      </c>
      <c r="E159" s="144" t="s">
        <v>2133</v>
      </c>
      <c r="F159" s="145" t="s">
        <v>2134</v>
      </c>
      <c r="G159" s="146" t="s">
        <v>499</v>
      </c>
      <c r="H159" s="147">
        <v>32.4</v>
      </c>
      <c r="I159" s="148"/>
      <c r="J159" s="149">
        <f>ROUND(I159*H159,2)</f>
        <v>0</v>
      </c>
      <c r="K159" s="150"/>
      <c r="L159" s="31"/>
      <c r="M159" s="151" t="s">
        <v>1</v>
      </c>
      <c r="N159" s="152" t="s">
        <v>41</v>
      </c>
      <c r="P159" s="153">
        <f>O159*H159</f>
        <v>0</v>
      </c>
      <c r="Q159" s="153">
        <v>8.0000000000000007E-5</v>
      </c>
      <c r="R159" s="153">
        <f>Q159*H159</f>
        <v>2.5920000000000001E-3</v>
      </c>
      <c r="S159" s="153">
        <v>0</v>
      </c>
      <c r="T159" s="154">
        <f>S159*H159</f>
        <v>0</v>
      </c>
      <c r="AR159" s="155" t="s">
        <v>265</v>
      </c>
      <c r="AT159" s="155" t="s">
        <v>175</v>
      </c>
      <c r="AU159" s="155" t="s">
        <v>88</v>
      </c>
      <c r="AY159" s="16" t="s">
        <v>173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6" t="s">
        <v>88</v>
      </c>
      <c r="BK159" s="156">
        <f>ROUND(I159*H159,2)</f>
        <v>0</v>
      </c>
      <c r="BL159" s="16" t="s">
        <v>265</v>
      </c>
      <c r="BM159" s="155" t="s">
        <v>2135</v>
      </c>
    </row>
    <row r="160" spans="2:65" s="1" customFormat="1" ht="16.5" customHeight="1" x14ac:dyDescent="0.2">
      <c r="B160" s="142"/>
      <c r="C160" s="178" t="s">
        <v>265</v>
      </c>
      <c r="D160" s="178" t="s">
        <v>332</v>
      </c>
      <c r="E160" s="179" t="s">
        <v>503</v>
      </c>
      <c r="F160" s="180" t="s">
        <v>2136</v>
      </c>
      <c r="G160" s="181" t="s">
        <v>499</v>
      </c>
      <c r="H160" s="182">
        <v>74.599999999999994</v>
      </c>
      <c r="I160" s="183"/>
      <c r="J160" s="184">
        <f>ROUND(I160*H160,2)</f>
        <v>0</v>
      </c>
      <c r="K160" s="185"/>
      <c r="L160" s="186"/>
      <c r="M160" s="187" t="s">
        <v>1</v>
      </c>
      <c r="N160" s="188" t="s">
        <v>41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335</v>
      </c>
      <c r="AT160" s="155" t="s">
        <v>332</v>
      </c>
      <c r="AU160" s="155" t="s">
        <v>88</v>
      </c>
      <c r="AY160" s="16" t="s">
        <v>173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265</v>
      </c>
      <c r="BM160" s="155" t="s">
        <v>2137</v>
      </c>
    </row>
    <row r="161" spans="2:65" s="12" customFormat="1" ht="10" x14ac:dyDescent="0.2">
      <c r="B161" s="157"/>
      <c r="D161" s="158" t="s">
        <v>181</v>
      </c>
      <c r="E161" s="159" t="s">
        <v>1</v>
      </c>
      <c r="F161" s="160" t="s">
        <v>2138</v>
      </c>
      <c r="H161" s="161">
        <v>74.599999999999994</v>
      </c>
      <c r="I161" s="162"/>
      <c r="L161" s="157"/>
      <c r="M161" s="163"/>
      <c r="T161" s="164"/>
      <c r="AT161" s="159" t="s">
        <v>181</v>
      </c>
      <c r="AU161" s="159" t="s">
        <v>88</v>
      </c>
      <c r="AV161" s="12" t="s">
        <v>88</v>
      </c>
      <c r="AW161" s="12" t="s">
        <v>31</v>
      </c>
      <c r="AX161" s="12" t="s">
        <v>82</v>
      </c>
      <c r="AY161" s="159" t="s">
        <v>173</v>
      </c>
    </row>
    <row r="162" spans="2:65" s="1" customFormat="1" ht="24.15" customHeight="1" x14ac:dyDescent="0.2">
      <c r="B162" s="142"/>
      <c r="C162" s="143" t="s">
        <v>272</v>
      </c>
      <c r="D162" s="143" t="s">
        <v>175</v>
      </c>
      <c r="E162" s="144" t="s">
        <v>2139</v>
      </c>
      <c r="F162" s="145" t="s">
        <v>2140</v>
      </c>
      <c r="G162" s="146" t="s">
        <v>363</v>
      </c>
      <c r="H162" s="189"/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41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AR162" s="155" t="s">
        <v>265</v>
      </c>
      <c r="AT162" s="155" t="s">
        <v>175</v>
      </c>
      <c r="AU162" s="155" t="s">
        <v>88</v>
      </c>
      <c r="AY162" s="16" t="s">
        <v>173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6" t="s">
        <v>88</v>
      </c>
      <c r="BK162" s="156">
        <f>ROUND(I162*H162,2)</f>
        <v>0</v>
      </c>
      <c r="BL162" s="16" t="s">
        <v>265</v>
      </c>
      <c r="BM162" s="155" t="s">
        <v>2141</v>
      </c>
    </row>
    <row r="163" spans="2:65" s="11" customFormat="1" ht="22.75" customHeight="1" x14ac:dyDescent="0.25">
      <c r="B163" s="130"/>
      <c r="D163" s="131" t="s">
        <v>74</v>
      </c>
      <c r="E163" s="140" t="s">
        <v>526</v>
      </c>
      <c r="F163" s="140" t="s">
        <v>527</v>
      </c>
      <c r="I163" s="133"/>
      <c r="J163" s="141">
        <f>BK163</f>
        <v>0</v>
      </c>
      <c r="L163" s="130"/>
      <c r="M163" s="135"/>
      <c r="P163" s="136">
        <f>SUM(P164:P167)</f>
        <v>0</v>
      </c>
      <c r="R163" s="136">
        <f>SUM(R164:R167)</f>
        <v>2.7410880000000006E-2</v>
      </c>
      <c r="T163" s="137">
        <f>SUM(T164:T167)</f>
        <v>0</v>
      </c>
      <c r="AR163" s="131" t="s">
        <v>88</v>
      </c>
      <c r="AT163" s="138" t="s">
        <v>74</v>
      </c>
      <c r="AU163" s="138" t="s">
        <v>82</v>
      </c>
      <c r="AY163" s="131" t="s">
        <v>173</v>
      </c>
      <c r="BK163" s="139">
        <f>SUM(BK164:BK167)</f>
        <v>0</v>
      </c>
    </row>
    <row r="164" spans="2:65" s="1" customFormat="1" ht="33" customHeight="1" x14ac:dyDescent="0.2">
      <c r="B164" s="142"/>
      <c r="C164" s="143" t="s">
        <v>278</v>
      </c>
      <c r="D164" s="143" t="s">
        <v>175</v>
      </c>
      <c r="E164" s="144" t="s">
        <v>2142</v>
      </c>
      <c r="F164" s="145" t="s">
        <v>2143</v>
      </c>
      <c r="G164" s="146" t="s">
        <v>257</v>
      </c>
      <c r="H164" s="147">
        <v>85.659000000000006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41</v>
      </c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AR164" s="155" t="s">
        <v>265</v>
      </c>
      <c r="AT164" s="155" t="s">
        <v>175</v>
      </c>
      <c r="AU164" s="155" t="s">
        <v>88</v>
      </c>
      <c r="AY164" s="16" t="s">
        <v>173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265</v>
      </c>
      <c r="BM164" s="155" t="s">
        <v>2144</v>
      </c>
    </row>
    <row r="165" spans="2:65" s="1" customFormat="1" ht="33" customHeight="1" x14ac:dyDescent="0.2">
      <c r="B165" s="142"/>
      <c r="C165" s="143" t="s">
        <v>283</v>
      </c>
      <c r="D165" s="143" t="s">
        <v>175</v>
      </c>
      <c r="E165" s="144" t="s">
        <v>529</v>
      </c>
      <c r="F165" s="145" t="s">
        <v>2145</v>
      </c>
      <c r="G165" s="146" t="s">
        <v>257</v>
      </c>
      <c r="H165" s="147">
        <v>85.659000000000006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41</v>
      </c>
      <c r="P165" s="153">
        <f>O165*H165</f>
        <v>0</v>
      </c>
      <c r="Q165" s="153">
        <v>2.4000000000000001E-4</v>
      </c>
      <c r="R165" s="153">
        <f>Q165*H165</f>
        <v>2.0558160000000002E-2</v>
      </c>
      <c r="S165" s="153">
        <v>0</v>
      </c>
      <c r="T165" s="154">
        <f>S165*H165</f>
        <v>0</v>
      </c>
      <c r="AR165" s="155" t="s">
        <v>265</v>
      </c>
      <c r="AT165" s="155" t="s">
        <v>175</v>
      </c>
      <c r="AU165" s="155" t="s">
        <v>88</v>
      </c>
      <c r="AY165" s="16" t="s">
        <v>173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265</v>
      </c>
      <c r="BM165" s="155" t="s">
        <v>2146</v>
      </c>
    </row>
    <row r="166" spans="2:65" s="12" customFormat="1" ht="10" x14ac:dyDescent="0.2">
      <c r="B166" s="157"/>
      <c r="D166" s="158" t="s">
        <v>181</v>
      </c>
      <c r="E166" s="159" t="s">
        <v>1</v>
      </c>
      <c r="F166" s="160" t="s">
        <v>2147</v>
      </c>
      <c r="H166" s="161">
        <v>85.659000000000006</v>
      </c>
      <c r="I166" s="162"/>
      <c r="L166" s="157"/>
      <c r="M166" s="163"/>
      <c r="T166" s="164"/>
      <c r="AT166" s="159" t="s">
        <v>181</v>
      </c>
      <c r="AU166" s="159" t="s">
        <v>88</v>
      </c>
      <c r="AV166" s="12" t="s">
        <v>88</v>
      </c>
      <c r="AW166" s="12" t="s">
        <v>31</v>
      </c>
      <c r="AX166" s="12" t="s">
        <v>82</v>
      </c>
      <c r="AY166" s="159" t="s">
        <v>173</v>
      </c>
    </row>
    <row r="167" spans="2:65" s="1" customFormat="1" ht="24.15" customHeight="1" x14ac:dyDescent="0.2">
      <c r="B167" s="142"/>
      <c r="C167" s="143" t="s">
        <v>7</v>
      </c>
      <c r="D167" s="143" t="s">
        <v>175</v>
      </c>
      <c r="E167" s="144" t="s">
        <v>535</v>
      </c>
      <c r="F167" s="145" t="s">
        <v>536</v>
      </c>
      <c r="G167" s="146" t="s">
        <v>257</v>
      </c>
      <c r="H167" s="147">
        <v>85.659000000000006</v>
      </c>
      <c r="I167" s="148"/>
      <c r="J167" s="149">
        <f>ROUND(I167*H167,2)</f>
        <v>0</v>
      </c>
      <c r="K167" s="150"/>
      <c r="L167" s="31"/>
      <c r="M167" s="191" t="s">
        <v>1</v>
      </c>
      <c r="N167" s="192" t="s">
        <v>41</v>
      </c>
      <c r="O167" s="193"/>
      <c r="P167" s="194">
        <f>O167*H167</f>
        <v>0</v>
      </c>
      <c r="Q167" s="194">
        <v>8.0000000000000007E-5</v>
      </c>
      <c r="R167" s="194">
        <f>Q167*H167</f>
        <v>6.8527200000000014E-3</v>
      </c>
      <c r="S167" s="194">
        <v>0</v>
      </c>
      <c r="T167" s="195">
        <f>S167*H167</f>
        <v>0</v>
      </c>
      <c r="AR167" s="155" t="s">
        <v>265</v>
      </c>
      <c r="AT167" s="155" t="s">
        <v>175</v>
      </c>
      <c r="AU167" s="155" t="s">
        <v>88</v>
      </c>
      <c r="AY167" s="16" t="s">
        <v>173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265</v>
      </c>
      <c r="BM167" s="155" t="s">
        <v>2148</v>
      </c>
    </row>
    <row r="168" spans="2:65" s="1" customFormat="1" ht="7" customHeight="1" x14ac:dyDescent="0.2">
      <c r="B168" s="46"/>
      <c r="C168" s="47"/>
      <c r="D168" s="47"/>
      <c r="E168" s="47"/>
      <c r="F168" s="47"/>
      <c r="G168" s="47"/>
      <c r="H168" s="47"/>
      <c r="I168" s="47"/>
      <c r="J168" s="47"/>
      <c r="K168" s="47"/>
      <c r="L168" s="31"/>
    </row>
  </sheetData>
  <autoFilter ref="C124:K167" xr:uid="{00000000-0009-0000-0000-00000D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83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126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s="1" customFormat="1" ht="12" customHeight="1" x14ac:dyDescent="0.2">
      <c r="B8" s="31"/>
      <c r="D8" s="26" t="s">
        <v>134</v>
      </c>
      <c r="L8" s="31"/>
    </row>
    <row r="9" spans="2:46" s="1" customFormat="1" ht="16.5" customHeight="1" x14ac:dyDescent="0.2">
      <c r="B9" s="31"/>
      <c r="E9" s="204" t="s">
        <v>2149</v>
      </c>
      <c r="F9" s="247"/>
      <c r="G9" s="247"/>
      <c r="H9" s="247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28. 12. 2023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8" t="str">
        <f>'Rekapitulácia stavby'!E14</f>
        <v>Vyplň údaj</v>
      </c>
      <c r="F18" s="210"/>
      <c r="G18" s="210"/>
      <c r="H18" s="210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34</v>
      </c>
      <c r="L26" s="31"/>
    </row>
    <row r="27" spans="2:12" s="7" customFormat="1" ht="16.5" customHeight="1" x14ac:dyDescent="0.2">
      <c r="B27" s="96"/>
      <c r="E27" s="215" t="s">
        <v>1</v>
      </c>
      <c r="F27" s="215"/>
      <c r="G27" s="215"/>
      <c r="H27" s="215"/>
      <c r="L27" s="96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7" t="s">
        <v>35</v>
      </c>
      <c r="J30" s="68">
        <f>ROUND(J125,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 x14ac:dyDescent="0.2">
      <c r="B33" s="31"/>
      <c r="D33" s="57" t="s">
        <v>39</v>
      </c>
      <c r="E33" s="36" t="s">
        <v>40</v>
      </c>
      <c r="F33" s="98">
        <f>ROUND((SUM(BE125:BE182)),  2)</f>
        <v>0</v>
      </c>
      <c r="G33" s="99"/>
      <c r="H33" s="99"/>
      <c r="I33" s="100">
        <v>0.2</v>
      </c>
      <c r="J33" s="98">
        <f>ROUND(((SUM(BE125:BE182))*I33),  2)</f>
        <v>0</v>
      </c>
      <c r="L33" s="31"/>
    </row>
    <row r="34" spans="2:12" s="1" customFormat="1" ht="14.4" customHeight="1" x14ac:dyDescent="0.2">
      <c r="B34" s="31"/>
      <c r="E34" s="36" t="s">
        <v>41</v>
      </c>
      <c r="F34" s="98">
        <f>ROUND((SUM(BF125:BF182)),  2)</f>
        <v>0</v>
      </c>
      <c r="G34" s="99"/>
      <c r="H34" s="99"/>
      <c r="I34" s="100">
        <v>0.2</v>
      </c>
      <c r="J34" s="98">
        <f>ROUND(((SUM(BF125:BF182))*I34),  2)</f>
        <v>0</v>
      </c>
      <c r="L34" s="31"/>
    </row>
    <row r="35" spans="2:12" s="1" customFormat="1" ht="14.4" hidden="1" customHeight="1" x14ac:dyDescent="0.2">
      <c r="B35" s="31"/>
      <c r="E35" s="26" t="s">
        <v>42</v>
      </c>
      <c r="F35" s="88">
        <f>ROUND((SUM(BG125:BG182)),  2)</f>
        <v>0</v>
      </c>
      <c r="I35" s="101">
        <v>0.2</v>
      </c>
      <c r="J35" s="88">
        <f>0</f>
        <v>0</v>
      </c>
      <c r="L35" s="31"/>
    </row>
    <row r="36" spans="2:12" s="1" customFormat="1" ht="14.4" hidden="1" customHeight="1" x14ac:dyDescent="0.2">
      <c r="B36" s="31"/>
      <c r="E36" s="26" t="s">
        <v>43</v>
      </c>
      <c r="F36" s="88">
        <f>ROUND((SUM(BH125:BH182)),  2)</f>
        <v>0</v>
      </c>
      <c r="I36" s="101">
        <v>0.2</v>
      </c>
      <c r="J36" s="88">
        <f>0</f>
        <v>0</v>
      </c>
      <c r="L36" s="31"/>
    </row>
    <row r="37" spans="2:12" s="1" customFormat="1" ht="14.4" hidden="1" customHeight="1" x14ac:dyDescent="0.2">
      <c r="B37" s="31"/>
      <c r="E37" s="36" t="s">
        <v>44</v>
      </c>
      <c r="F37" s="98">
        <f>ROUND((SUM(BI125:BI182)),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138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47" s="1" customFormat="1" ht="12" customHeight="1" x14ac:dyDescent="0.2">
      <c r="B86" s="31"/>
      <c r="C86" s="26" t="s">
        <v>134</v>
      </c>
      <c r="L86" s="31"/>
    </row>
    <row r="87" spans="2:47" s="1" customFormat="1" ht="16.5" customHeight="1" x14ac:dyDescent="0.2">
      <c r="B87" s="31"/>
      <c r="E87" s="204" t="str">
        <f>E9</f>
        <v>SO 06 1 - STL distrbučný plynovod</v>
      </c>
      <c r="F87" s="247"/>
      <c r="G87" s="247"/>
      <c r="H87" s="247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Jacovce- Hôrka, parc. č. 1627/6</v>
      </c>
      <c r="I89" s="26" t="s">
        <v>21</v>
      </c>
      <c r="J89" s="54" t="str">
        <f>IF(J12="","",J12)</f>
        <v>28. 12. 2023</v>
      </c>
      <c r="L89" s="31"/>
    </row>
    <row r="90" spans="2:47" s="1" customFormat="1" ht="7" customHeight="1" x14ac:dyDescent="0.2">
      <c r="B90" s="31"/>
      <c r="L90" s="31"/>
    </row>
    <row r="91" spans="2:47" s="1" customFormat="1" ht="15.15" customHeight="1" x14ac:dyDescent="0.2">
      <c r="B91" s="31"/>
      <c r="C91" s="26" t="s">
        <v>23</v>
      </c>
      <c r="F91" s="24" t="str">
        <f>E15</f>
        <v>PPD Prašice so sídlom Jacovce</v>
      </c>
      <c r="I91" s="26" t="s">
        <v>29</v>
      </c>
      <c r="J91" s="29" t="str">
        <f>E21</f>
        <v>Ing. Pavol Meluš</v>
      </c>
      <c r="L91" s="31"/>
    </row>
    <row r="92" spans="2:47" s="1" customFormat="1" ht="15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10" t="s">
        <v>139</v>
      </c>
      <c r="D94" s="102"/>
      <c r="E94" s="102"/>
      <c r="F94" s="102"/>
      <c r="G94" s="102"/>
      <c r="H94" s="102"/>
      <c r="I94" s="102"/>
      <c r="J94" s="111" t="s">
        <v>140</v>
      </c>
      <c r="K94" s="102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12" t="s">
        <v>141</v>
      </c>
      <c r="J96" s="68">
        <f>J125</f>
        <v>0</v>
      </c>
      <c r="L96" s="31"/>
      <c r="AU96" s="16" t="s">
        <v>142</v>
      </c>
    </row>
    <row r="97" spans="2:12" s="8" customFormat="1" ht="25" customHeight="1" x14ac:dyDescent="0.2">
      <c r="B97" s="113"/>
      <c r="D97" s="114" t="s">
        <v>2150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2:12" s="8" customFormat="1" ht="25" customHeight="1" x14ac:dyDescent="0.2">
      <c r="B98" s="113"/>
      <c r="D98" s="114" t="s">
        <v>143</v>
      </c>
      <c r="E98" s="115"/>
      <c r="F98" s="115"/>
      <c r="G98" s="115"/>
      <c r="H98" s="115"/>
      <c r="I98" s="115"/>
      <c r="J98" s="116">
        <f>J127</f>
        <v>0</v>
      </c>
      <c r="L98" s="113"/>
    </row>
    <row r="99" spans="2:12" s="9" customFormat="1" ht="19.899999999999999" customHeight="1" x14ac:dyDescent="0.2">
      <c r="B99" s="117"/>
      <c r="D99" s="118" t="s">
        <v>2151</v>
      </c>
      <c r="E99" s="119"/>
      <c r="F99" s="119"/>
      <c r="G99" s="119"/>
      <c r="H99" s="119"/>
      <c r="I99" s="119"/>
      <c r="J99" s="120">
        <f>J128</f>
        <v>0</v>
      </c>
      <c r="L99" s="117"/>
    </row>
    <row r="100" spans="2:12" s="9" customFormat="1" ht="19.899999999999999" customHeight="1" x14ac:dyDescent="0.2">
      <c r="B100" s="117"/>
      <c r="D100" s="118" t="s">
        <v>2152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2:12" s="9" customFormat="1" ht="19.899999999999999" customHeight="1" x14ac:dyDescent="0.2">
      <c r="B101" s="117"/>
      <c r="D101" s="118" t="s">
        <v>2153</v>
      </c>
      <c r="E101" s="119"/>
      <c r="F101" s="119"/>
      <c r="G101" s="119"/>
      <c r="H101" s="119"/>
      <c r="I101" s="119"/>
      <c r="J101" s="120">
        <f>J147</f>
        <v>0</v>
      </c>
      <c r="L101" s="117"/>
    </row>
    <row r="102" spans="2:12" s="9" customFormat="1" ht="19.899999999999999" customHeight="1" x14ac:dyDescent="0.2">
      <c r="B102" s="117"/>
      <c r="D102" s="118" t="s">
        <v>2154</v>
      </c>
      <c r="E102" s="119"/>
      <c r="F102" s="119"/>
      <c r="G102" s="119"/>
      <c r="H102" s="119"/>
      <c r="I102" s="119"/>
      <c r="J102" s="120">
        <f>J150</f>
        <v>0</v>
      </c>
      <c r="L102" s="117"/>
    </row>
    <row r="103" spans="2:12" s="8" customFormat="1" ht="25" customHeight="1" x14ac:dyDescent="0.2">
      <c r="B103" s="113"/>
      <c r="D103" s="114" t="s">
        <v>157</v>
      </c>
      <c r="E103" s="115"/>
      <c r="F103" s="115"/>
      <c r="G103" s="115"/>
      <c r="H103" s="115"/>
      <c r="I103" s="115"/>
      <c r="J103" s="116">
        <f>J152</f>
        <v>0</v>
      </c>
      <c r="L103" s="113"/>
    </row>
    <row r="104" spans="2:12" s="9" customFormat="1" ht="19.899999999999999" customHeight="1" x14ac:dyDescent="0.2">
      <c r="B104" s="117"/>
      <c r="D104" s="118" t="s">
        <v>2155</v>
      </c>
      <c r="E104" s="119"/>
      <c r="F104" s="119"/>
      <c r="G104" s="119"/>
      <c r="H104" s="119"/>
      <c r="I104" s="119"/>
      <c r="J104" s="120">
        <f>J153</f>
        <v>0</v>
      </c>
      <c r="L104" s="117"/>
    </row>
    <row r="105" spans="2:12" s="8" customFormat="1" ht="25" customHeight="1" x14ac:dyDescent="0.2">
      <c r="B105" s="113"/>
      <c r="D105" s="114" t="s">
        <v>2156</v>
      </c>
      <c r="E105" s="115"/>
      <c r="F105" s="115"/>
      <c r="G105" s="115"/>
      <c r="H105" s="115"/>
      <c r="I105" s="115"/>
      <c r="J105" s="116">
        <f>J175</f>
        <v>0</v>
      </c>
      <c r="L105" s="113"/>
    </row>
    <row r="106" spans="2:12" s="1" customFormat="1" ht="21.75" customHeight="1" x14ac:dyDescent="0.2">
      <c r="B106" s="31"/>
      <c r="L106" s="31"/>
    </row>
    <row r="107" spans="2:12" s="1" customFormat="1" ht="7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1"/>
    </row>
    <row r="111" spans="2:12" s="1" customFormat="1" ht="7" customHeight="1" x14ac:dyDescent="0.2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31"/>
    </row>
    <row r="112" spans="2:12" s="1" customFormat="1" ht="25" customHeight="1" x14ac:dyDescent="0.2">
      <c r="B112" s="31"/>
      <c r="C112" s="20" t="s">
        <v>159</v>
      </c>
      <c r="L112" s="31"/>
    </row>
    <row r="113" spans="2:63" s="1" customFormat="1" ht="7" customHeight="1" x14ac:dyDescent="0.2">
      <c r="B113" s="31"/>
      <c r="L113" s="31"/>
    </row>
    <row r="114" spans="2:63" s="1" customFormat="1" ht="12" customHeight="1" x14ac:dyDescent="0.2">
      <c r="B114" s="31"/>
      <c r="C114" s="26" t="s">
        <v>15</v>
      </c>
      <c r="L114" s="31"/>
    </row>
    <row r="115" spans="2:63" s="1" customFormat="1" ht="16.5" customHeight="1" x14ac:dyDescent="0.2">
      <c r="B115" s="31"/>
      <c r="E115" s="245" t="str">
        <f>E7</f>
        <v>HALY NA CHOV BROJLEROVÝCH KURČIAT</v>
      </c>
      <c r="F115" s="246"/>
      <c r="G115" s="246"/>
      <c r="H115" s="246"/>
      <c r="L115" s="31"/>
    </row>
    <row r="116" spans="2:63" s="1" customFormat="1" ht="12" customHeight="1" x14ac:dyDescent="0.2">
      <c r="B116" s="31"/>
      <c r="C116" s="26" t="s">
        <v>134</v>
      </c>
      <c r="L116" s="31"/>
    </row>
    <row r="117" spans="2:63" s="1" customFormat="1" ht="16.5" customHeight="1" x14ac:dyDescent="0.2">
      <c r="B117" s="31"/>
      <c r="E117" s="204" t="str">
        <f>E9</f>
        <v>SO 06 1 - STL distrbučný plynovod</v>
      </c>
      <c r="F117" s="247"/>
      <c r="G117" s="247"/>
      <c r="H117" s="247"/>
      <c r="L117" s="31"/>
    </row>
    <row r="118" spans="2:63" s="1" customFormat="1" ht="7" customHeight="1" x14ac:dyDescent="0.2">
      <c r="B118" s="31"/>
      <c r="L118" s="31"/>
    </row>
    <row r="119" spans="2:63" s="1" customFormat="1" ht="12" customHeight="1" x14ac:dyDescent="0.2">
      <c r="B119" s="31"/>
      <c r="C119" s="26" t="s">
        <v>19</v>
      </c>
      <c r="F119" s="24" t="str">
        <f>F12</f>
        <v>Jacovce- Hôrka, parc. č. 1627/6</v>
      </c>
      <c r="I119" s="26" t="s">
        <v>21</v>
      </c>
      <c r="J119" s="54" t="str">
        <f>IF(J12="","",J12)</f>
        <v>28. 12. 2023</v>
      </c>
      <c r="L119" s="31"/>
    </row>
    <row r="120" spans="2:63" s="1" customFormat="1" ht="7" customHeight="1" x14ac:dyDescent="0.2">
      <c r="B120" s="31"/>
      <c r="L120" s="31"/>
    </row>
    <row r="121" spans="2:63" s="1" customFormat="1" ht="15.15" customHeight="1" x14ac:dyDescent="0.2">
      <c r="B121" s="31"/>
      <c r="C121" s="26" t="s">
        <v>23</v>
      </c>
      <c r="F121" s="24" t="str">
        <f>E15</f>
        <v>PPD Prašice so sídlom Jacovce</v>
      </c>
      <c r="I121" s="26" t="s">
        <v>29</v>
      </c>
      <c r="J121" s="29" t="str">
        <f>E21</f>
        <v>Ing. Pavol Meluš</v>
      </c>
      <c r="L121" s="31"/>
    </row>
    <row r="122" spans="2:63" s="1" customFormat="1" ht="15.15" customHeight="1" x14ac:dyDescent="0.2">
      <c r="B122" s="31"/>
      <c r="C122" s="26" t="s">
        <v>27</v>
      </c>
      <c r="F122" s="24" t="str">
        <f>IF(E18="","",E18)</f>
        <v>Vyplň údaj</v>
      </c>
      <c r="I122" s="26" t="s">
        <v>32</v>
      </c>
      <c r="J122" s="29" t="str">
        <f>E24</f>
        <v xml:space="preserve"> </v>
      </c>
      <c r="L122" s="31"/>
    </row>
    <row r="123" spans="2:63" s="1" customFormat="1" ht="10.25" customHeight="1" x14ac:dyDescent="0.2">
      <c r="B123" s="31"/>
      <c r="L123" s="31"/>
    </row>
    <row r="124" spans="2:63" s="10" customFormat="1" ht="29.25" customHeight="1" x14ac:dyDescent="0.2">
      <c r="B124" s="121"/>
      <c r="C124" s="122" t="s">
        <v>160</v>
      </c>
      <c r="D124" s="123" t="s">
        <v>60</v>
      </c>
      <c r="E124" s="123" t="s">
        <v>56</v>
      </c>
      <c r="F124" s="123" t="s">
        <v>57</v>
      </c>
      <c r="G124" s="123" t="s">
        <v>161</v>
      </c>
      <c r="H124" s="123" t="s">
        <v>162</v>
      </c>
      <c r="I124" s="123" t="s">
        <v>163</v>
      </c>
      <c r="J124" s="124" t="s">
        <v>140</v>
      </c>
      <c r="K124" s="125" t="s">
        <v>164</v>
      </c>
      <c r="L124" s="121"/>
      <c r="M124" s="61" t="s">
        <v>1</v>
      </c>
      <c r="N124" s="62" t="s">
        <v>39</v>
      </c>
      <c r="O124" s="62" t="s">
        <v>165</v>
      </c>
      <c r="P124" s="62" t="s">
        <v>166</v>
      </c>
      <c r="Q124" s="62" t="s">
        <v>167</v>
      </c>
      <c r="R124" s="62" t="s">
        <v>168</v>
      </c>
      <c r="S124" s="62" t="s">
        <v>169</v>
      </c>
      <c r="T124" s="63" t="s">
        <v>170</v>
      </c>
    </row>
    <row r="125" spans="2:63" s="1" customFormat="1" ht="22.75" customHeight="1" x14ac:dyDescent="0.35">
      <c r="B125" s="31"/>
      <c r="C125" s="66" t="s">
        <v>141</v>
      </c>
      <c r="J125" s="126">
        <f>BK125</f>
        <v>0</v>
      </c>
      <c r="L125" s="31"/>
      <c r="M125" s="64"/>
      <c r="N125" s="55"/>
      <c r="O125" s="55"/>
      <c r="P125" s="127">
        <f>P126+P127+P152+P175</f>
        <v>0</v>
      </c>
      <c r="Q125" s="55"/>
      <c r="R125" s="127">
        <f>R126+R127+R152+R175</f>
        <v>32766.912379999994</v>
      </c>
      <c r="S125" s="55"/>
      <c r="T125" s="128">
        <f>T126+T127+T152+T175</f>
        <v>0</v>
      </c>
      <c r="AT125" s="16" t="s">
        <v>74</v>
      </c>
      <c r="AU125" s="16" t="s">
        <v>142</v>
      </c>
      <c r="BK125" s="129">
        <f>BK126+BK127+BK152+BK175</f>
        <v>0</v>
      </c>
    </row>
    <row r="126" spans="2:63" s="11" customFormat="1" ht="25.9" customHeight="1" x14ac:dyDescent="0.35">
      <c r="B126" s="130"/>
      <c r="D126" s="131" t="s">
        <v>74</v>
      </c>
      <c r="E126" s="132" t="s">
        <v>75</v>
      </c>
      <c r="F126" s="132" t="s">
        <v>2157</v>
      </c>
      <c r="I126" s="133"/>
      <c r="J126" s="134">
        <f>BK126</f>
        <v>0</v>
      </c>
      <c r="L126" s="130"/>
      <c r="M126" s="135"/>
      <c r="P126" s="136">
        <v>0</v>
      </c>
      <c r="R126" s="136">
        <v>0</v>
      </c>
      <c r="T126" s="137">
        <v>0</v>
      </c>
      <c r="AR126" s="131" t="s">
        <v>82</v>
      </c>
      <c r="AT126" s="138" t="s">
        <v>74</v>
      </c>
      <c r="AU126" s="138" t="s">
        <v>75</v>
      </c>
      <c r="AY126" s="131" t="s">
        <v>173</v>
      </c>
      <c r="BK126" s="139">
        <v>0</v>
      </c>
    </row>
    <row r="127" spans="2:63" s="11" customFormat="1" ht="25.9" customHeight="1" x14ac:dyDescent="0.35">
      <c r="B127" s="130"/>
      <c r="D127" s="131" t="s">
        <v>74</v>
      </c>
      <c r="E127" s="132" t="s">
        <v>171</v>
      </c>
      <c r="F127" s="132" t="s">
        <v>172</v>
      </c>
      <c r="I127" s="133"/>
      <c r="J127" s="134">
        <f>BK127</f>
        <v>0</v>
      </c>
      <c r="L127" s="130"/>
      <c r="M127" s="135"/>
      <c r="P127" s="136">
        <f>P128+P145+P147+P150</f>
        <v>0</v>
      </c>
      <c r="R127" s="136">
        <f>R128+R145+R147+R150</f>
        <v>32707.918379999996</v>
      </c>
      <c r="T127" s="137">
        <f>T128+T145+T147+T150</f>
        <v>0</v>
      </c>
      <c r="AR127" s="131" t="s">
        <v>82</v>
      </c>
      <c r="AT127" s="138" t="s">
        <v>74</v>
      </c>
      <c r="AU127" s="138" t="s">
        <v>75</v>
      </c>
      <c r="AY127" s="131" t="s">
        <v>173</v>
      </c>
      <c r="BK127" s="139">
        <f>BK128+BK145+BK147+BK150</f>
        <v>0</v>
      </c>
    </row>
    <row r="128" spans="2:63" s="11" customFormat="1" ht="22.75" customHeight="1" x14ac:dyDescent="0.25">
      <c r="B128" s="130"/>
      <c r="D128" s="131" t="s">
        <v>74</v>
      </c>
      <c r="E128" s="140" t="s">
        <v>82</v>
      </c>
      <c r="F128" s="140" t="s">
        <v>2158</v>
      </c>
      <c r="I128" s="133"/>
      <c r="J128" s="141">
        <f>BK128</f>
        <v>0</v>
      </c>
      <c r="L128" s="130"/>
      <c r="M128" s="135"/>
      <c r="P128" s="136">
        <f>SUM(P129:P144)</f>
        <v>0</v>
      </c>
      <c r="R128" s="136">
        <f>SUM(R129:R144)</f>
        <v>1854.9594</v>
      </c>
      <c r="T128" s="137">
        <f>SUM(T129:T144)</f>
        <v>0</v>
      </c>
      <c r="AR128" s="131" t="s">
        <v>82</v>
      </c>
      <c r="AT128" s="138" t="s">
        <v>74</v>
      </c>
      <c r="AU128" s="138" t="s">
        <v>82</v>
      </c>
      <c r="AY128" s="131" t="s">
        <v>173</v>
      </c>
      <c r="BK128" s="139">
        <f>SUM(BK129:BK144)</f>
        <v>0</v>
      </c>
    </row>
    <row r="129" spans="2:65" s="1" customFormat="1" ht="21.75" customHeight="1" x14ac:dyDescent="0.2">
      <c r="B129" s="142"/>
      <c r="C129" s="143" t="s">
        <v>82</v>
      </c>
      <c r="D129" s="143" t="s">
        <v>175</v>
      </c>
      <c r="E129" s="144" t="s">
        <v>2159</v>
      </c>
      <c r="F129" s="145" t="s">
        <v>2160</v>
      </c>
      <c r="G129" s="146" t="s">
        <v>178</v>
      </c>
      <c r="H129" s="147">
        <v>32</v>
      </c>
      <c r="I129" s="148"/>
      <c r="J129" s="149">
        <f t="shared" ref="J129:J140" si="0">ROUND(I129*H129,2)</f>
        <v>0</v>
      </c>
      <c r="K129" s="150"/>
      <c r="L129" s="31"/>
      <c r="M129" s="151" t="s">
        <v>1</v>
      </c>
      <c r="N129" s="152" t="s">
        <v>41</v>
      </c>
      <c r="P129" s="153">
        <f t="shared" ref="P129:P140" si="1">O129*H129</f>
        <v>0</v>
      </c>
      <c r="Q129" s="153">
        <v>0</v>
      </c>
      <c r="R129" s="153">
        <f t="shared" ref="R129:R140" si="2">Q129*H129</f>
        <v>0</v>
      </c>
      <c r="S129" s="153">
        <v>0</v>
      </c>
      <c r="T129" s="154">
        <f t="shared" ref="T129:T140" si="3">S129*H129</f>
        <v>0</v>
      </c>
      <c r="AR129" s="155" t="s">
        <v>179</v>
      </c>
      <c r="AT129" s="155" t="s">
        <v>175</v>
      </c>
      <c r="AU129" s="155" t="s">
        <v>88</v>
      </c>
      <c r="AY129" s="16" t="s">
        <v>173</v>
      </c>
      <c r="BE129" s="156">
        <f t="shared" ref="BE129:BE140" si="4">IF(N129="základná",J129,0)</f>
        <v>0</v>
      </c>
      <c r="BF129" s="156">
        <f t="shared" ref="BF129:BF140" si="5">IF(N129="znížená",J129,0)</f>
        <v>0</v>
      </c>
      <c r="BG129" s="156">
        <f t="shared" ref="BG129:BG140" si="6">IF(N129="zákl. prenesená",J129,0)</f>
        <v>0</v>
      </c>
      <c r="BH129" s="156">
        <f t="shared" ref="BH129:BH140" si="7">IF(N129="zníž. prenesená",J129,0)</f>
        <v>0</v>
      </c>
      <c r="BI129" s="156">
        <f t="shared" ref="BI129:BI140" si="8">IF(N129="nulová",J129,0)</f>
        <v>0</v>
      </c>
      <c r="BJ129" s="16" t="s">
        <v>88</v>
      </c>
      <c r="BK129" s="156">
        <f t="shared" ref="BK129:BK140" si="9">ROUND(I129*H129,2)</f>
        <v>0</v>
      </c>
      <c r="BL129" s="16" t="s">
        <v>179</v>
      </c>
      <c r="BM129" s="155" t="s">
        <v>2161</v>
      </c>
    </row>
    <row r="130" spans="2:65" s="1" customFormat="1" ht="24.15" customHeight="1" x14ac:dyDescent="0.2">
      <c r="B130" s="142"/>
      <c r="C130" s="143" t="s">
        <v>88</v>
      </c>
      <c r="D130" s="143" t="s">
        <v>175</v>
      </c>
      <c r="E130" s="144" t="s">
        <v>2162</v>
      </c>
      <c r="F130" s="145" t="s">
        <v>2163</v>
      </c>
      <c r="G130" s="146" t="s">
        <v>178</v>
      </c>
      <c r="H130" s="147">
        <v>9.6</v>
      </c>
      <c r="I130" s="148"/>
      <c r="J130" s="149">
        <f t="shared" si="0"/>
        <v>0</v>
      </c>
      <c r="K130" s="150"/>
      <c r="L130" s="31"/>
      <c r="M130" s="151" t="s">
        <v>1</v>
      </c>
      <c r="N130" s="152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179</v>
      </c>
      <c r="AT130" s="155" t="s">
        <v>175</v>
      </c>
      <c r="AU130" s="155" t="s">
        <v>88</v>
      </c>
      <c r="AY130" s="16" t="s">
        <v>173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6" t="s">
        <v>88</v>
      </c>
      <c r="BK130" s="156">
        <f t="shared" si="9"/>
        <v>0</v>
      </c>
      <c r="BL130" s="16" t="s">
        <v>179</v>
      </c>
      <c r="BM130" s="155" t="s">
        <v>2164</v>
      </c>
    </row>
    <row r="131" spans="2:65" s="1" customFormat="1" ht="24.15" customHeight="1" x14ac:dyDescent="0.2">
      <c r="B131" s="142"/>
      <c r="C131" s="143" t="s">
        <v>187</v>
      </c>
      <c r="D131" s="143" t="s">
        <v>175</v>
      </c>
      <c r="E131" s="144" t="s">
        <v>2165</v>
      </c>
      <c r="F131" s="145" t="s">
        <v>2166</v>
      </c>
      <c r="G131" s="146" t="s">
        <v>178</v>
      </c>
      <c r="H131" s="147">
        <v>414.18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179</v>
      </c>
      <c r="AT131" s="155" t="s">
        <v>175</v>
      </c>
      <c r="AU131" s="155" t="s">
        <v>88</v>
      </c>
      <c r="AY131" s="16" t="s">
        <v>173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6" t="s">
        <v>88</v>
      </c>
      <c r="BK131" s="156">
        <f t="shared" si="9"/>
        <v>0</v>
      </c>
      <c r="BL131" s="16" t="s">
        <v>179</v>
      </c>
      <c r="BM131" s="155" t="s">
        <v>2167</v>
      </c>
    </row>
    <row r="132" spans="2:65" s="1" customFormat="1" ht="24.15" customHeight="1" x14ac:dyDescent="0.2">
      <c r="B132" s="142"/>
      <c r="C132" s="143" t="s">
        <v>179</v>
      </c>
      <c r="D132" s="143" t="s">
        <v>175</v>
      </c>
      <c r="E132" s="144" t="s">
        <v>2168</v>
      </c>
      <c r="F132" s="145" t="s">
        <v>2169</v>
      </c>
      <c r="G132" s="146" t="s">
        <v>178</v>
      </c>
      <c r="H132" s="147">
        <v>124.25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6" t="s">
        <v>88</v>
      </c>
      <c r="BK132" s="156">
        <f t="shared" si="9"/>
        <v>0</v>
      </c>
      <c r="BL132" s="16" t="s">
        <v>179</v>
      </c>
      <c r="BM132" s="155" t="s">
        <v>2170</v>
      </c>
    </row>
    <row r="133" spans="2:65" s="1" customFormat="1" ht="37.75" customHeight="1" x14ac:dyDescent="0.2">
      <c r="B133" s="142"/>
      <c r="C133" s="143" t="s">
        <v>198</v>
      </c>
      <c r="D133" s="143" t="s">
        <v>175</v>
      </c>
      <c r="E133" s="144" t="s">
        <v>2171</v>
      </c>
      <c r="F133" s="145" t="s">
        <v>2172</v>
      </c>
      <c r="G133" s="146" t="s">
        <v>370</v>
      </c>
      <c r="H133" s="147">
        <v>36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41</v>
      </c>
      <c r="P133" s="153">
        <f t="shared" si="1"/>
        <v>0</v>
      </c>
      <c r="Q133" s="153">
        <v>9.6000000000000002E-2</v>
      </c>
      <c r="R133" s="153">
        <f t="shared" si="2"/>
        <v>3.456</v>
      </c>
      <c r="S133" s="153">
        <v>0</v>
      </c>
      <c r="T133" s="154">
        <f t="shared" si="3"/>
        <v>0</v>
      </c>
      <c r="AR133" s="155" t="s">
        <v>179</v>
      </c>
      <c r="AT133" s="155" t="s">
        <v>175</v>
      </c>
      <c r="AU133" s="155" t="s">
        <v>88</v>
      </c>
      <c r="AY133" s="16" t="s">
        <v>173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88</v>
      </c>
      <c r="BK133" s="156">
        <f t="shared" si="9"/>
        <v>0</v>
      </c>
      <c r="BL133" s="16" t="s">
        <v>179</v>
      </c>
      <c r="BM133" s="155" t="s">
        <v>2173</v>
      </c>
    </row>
    <row r="134" spans="2:65" s="1" customFormat="1" ht="24.15" customHeight="1" x14ac:dyDescent="0.2">
      <c r="B134" s="142"/>
      <c r="C134" s="143" t="s">
        <v>205</v>
      </c>
      <c r="D134" s="143" t="s">
        <v>175</v>
      </c>
      <c r="E134" s="144" t="s">
        <v>2174</v>
      </c>
      <c r="F134" s="145" t="s">
        <v>2175</v>
      </c>
      <c r="G134" s="146" t="s">
        <v>257</v>
      </c>
      <c r="H134" s="147">
        <v>1380.6</v>
      </c>
      <c r="I134" s="148"/>
      <c r="J134" s="149">
        <f t="shared" si="0"/>
        <v>0</v>
      </c>
      <c r="K134" s="150"/>
      <c r="L134" s="31"/>
      <c r="M134" s="151" t="s">
        <v>1</v>
      </c>
      <c r="N134" s="152" t="s">
        <v>41</v>
      </c>
      <c r="P134" s="153">
        <f t="shared" si="1"/>
        <v>0</v>
      </c>
      <c r="Q134" s="153">
        <v>1.339</v>
      </c>
      <c r="R134" s="153">
        <f t="shared" si="2"/>
        <v>1848.6233999999999</v>
      </c>
      <c r="S134" s="153">
        <v>0</v>
      </c>
      <c r="T134" s="154">
        <f t="shared" si="3"/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88</v>
      </c>
      <c r="BK134" s="156">
        <f t="shared" si="9"/>
        <v>0</v>
      </c>
      <c r="BL134" s="16" t="s">
        <v>179</v>
      </c>
      <c r="BM134" s="155" t="s">
        <v>2176</v>
      </c>
    </row>
    <row r="135" spans="2:65" s="1" customFormat="1" ht="24.15" customHeight="1" x14ac:dyDescent="0.2">
      <c r="B135" s="142"/>
      <c r="C135" s="143" t="s">
        <v>210</v>
      </c>
      <c r="D135" s="143" t="s">
        <v>175</v>
      </c>
      <c r="E135" s="144" t="s">
        <v>2177</v>
      </c>
      <c r="F135" s="145" t="s">
        <v>2178</v>
      </c>
      <c r="G135" s="146" t="s">
        <v>257</v>
      </c>
      <c r="H135" s="147">
        <v>1380.6</v>
      </c>
      <c r="I135" s="148"/>
      <c r="J135" s="149">
        <f t="shared" si="0"/>
        <v>0</v>
      </c>
      <c r="K135" s="150"/>
      <c r="L135" s="31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179</v>
      </c>
      <c r="AT135" s="155" t="s">
        <v>175</v>
      </c>
      <c r="AU135" s="155" t="s">
        <v>88</v>
      </c>
      <c r="AY135" s="16" t="s">
        <v>173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88</v>
      </c>
      <c r="BK135" s="156">
        <f t="shared" si="9"/>
        <v>0</v>
      </c>
      <c r="BL135" s="16" t="s">
        <v>179</v>
      </c>
      <c r="BM135" s="155" t="s">
        <v>2179</v>
      </c>
    </row>
    <row r="136" spans="2:65" s="1" customFormat="1" ht="24.15" customHeight="1" x14ac:dyDescent="0.2">
      <c r="B136" s="142"/>
      <c r="C136" s="143" t="s">
        <v>215</v>
      </c>
      <c r="D136" s="143" t="s">
        <v>175</v>
      </c>
      <c r="E136" s="144" t="s">
        <v>2180</v>
      </c>
      <c r="F136" s="145" t="s">
        <v>2181</v>
      </c>
      <c r="G136" s="146" t="s">
        <v>257</v>
      </c>
      <c r="H136" s="147">
        <v>64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41</v>
      </c>
      <c r="P136" s="153">
        <f t="shared" si="1"/>
        <v>0</v>
      </c>
      <c r="Q136" s="153">
        <v>4.4999999999999998E-2</v>
      </c>
      <c r="R136" s="153">
        <f t="shared" si="2"/>
        <v>2.88</v>
      </c>
      <c r="S136" s="153">
        <v>0</v>
      </c>
      <c r="T136" s="154">
        <f t="shared" si="3"/>
        <v>0</v>
      </c>
      <c r="AR136" s="155" t="s">
        <v>179</v>
      </c>
      <c r="AT136" s="155" t="s">
        <v>175</v>
      </c>
      <c r="AU136" s="155" t="s">
        <v>88</v>
      </c>
      <c r="AY136" s="16" t="s">
        <v>173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88</v>
      </c>
      <c r="BK136" s="156">
        <f t="shared" si="9"/>
        <v>0</v>
      </c>
      <c r="BL136" s="16" t="s">
        <v>179</v>
      </c>
      <c r="BM136" s="155" t="s">
        <v>2182</v>
      </c>
    </row>
    <row r="137" spans="2:65" s="1" customFormat="1" ht="24.15" customHeight="1" x14ac:dyDescent="0.2">
      <c r="B137" s="142"/>
      <c r="C137" s="143" t="s">
        <v>220</v>
      </c>
      <c r="D137" s="143" t="s">
        <v>175</v>
      </c>
      <c r="E137" s="144" t="s">
        <v>2183</v>
      </c>
      <c r="F137" s="145" t="s">
        <v>2184</v>
      </c>
      <c r="G137" s="146" t="s">
        <v>257</v>
      </c>
      <c r="H137" s="147">
        <v>64</v>
      </c>
      <c r="I137" s="148"/>
      <c r="J137" s="149">
        <f t="shared" si="0"/>
        <v>0</v>
      </c>
      <c r="K137" s="150"/>
      <c r="L137" s="31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179</v>
      </c>
      <c r="AT137" s="155" t="s">
        <v>175</v>
      </c>
      <c r="AU137" s="155" t="s">
        <v>88</v>
      </c>
      <c r="AY137" s="16" t="s">
        <v>173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179</v>
      </c>
      <c r="BM137" s="155" t="s">
        <v>2185</v>
      </c>
    </row>
    <row r="138" spans="2:65" s="1" customFormat="1" ht="24.15" customHeight="1" x14ac:dyDescent="0.2">
      <c r="B138" s="142"/>
      <c r="C138" s="143" t="s">
        <v>224</v>
      </c>
      <c r="D138" s="143" t="s">
        <v>175</v>
      </c>
      <c r="E138" s="144" t="s">
        <v>2186</v>
      </c>
      <c r="F138" s="145" t="s">
        <v>2187</v>
      </c>
      <c r="G138" s="146" t="s">
        <v>178</v>
      </c>
      <c r="H138" s="147">
        <v>127.74</v>
      </c>
      <c r="I138" s="148"/>
      <c r="J138" s="149">
        <f t="shared" si="0"/>
        <v>0</v>
      </c>
      <c r="K138" s="150"/>
      <c r="L138" s="31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179</v>
      </c>
      <c r="AT138" s="155" t="s">
        <v>175</v>
      </c>
      <c r="AU138" s="155" t="s">
        <v>88</v>
      </c>
      <c r="AY138" s="16" t="s">
        <v>173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88</v>
      </c>
      <c r="BK138" s="156">
        <f t="shared" si="9"/>
        <v>0</v>
      </c>
      <c r="BL138" s="16" t="s">
        <v>179</v>
      </c>
      <c r="BM138" s="155" t="s">
        <v>2188</v>
      </c>
    </row>
    <row r="139" spans="2:65" s="1" customFormat="1" ht="16.5" customHeight="1" x14ac:dyDescent="0.2">
      <c r="B139" s="142"/>
      <c r="C139" s="143" t="s">
        <v>231</v>
      </c>
      <c r="D139" s="143" t="s">
        <v>175</v>
      </c>
      <c r="E139" s="144" t="s">
        <v>2189</v>
      </c>
      <c r="F139" s="145" t="s">
        <v>2190</v>
      </c>
      <c r="G139" s="146" t="s">
        <v>178</v>
      </c>
      <c r="H139" s="147">
        <v>127.74</v>
      </c>
      <c r="I139" s="148"/>
      <c r="J139" s="149">
        <f t="shared" si="0"/>
        <v>0</v>
      </c>
      <c r="K139" s="150"/>
      <c r="L139" s="31"/>
      <c r="M139" s="151" t="s">
        <v>1</v>
      </c>
      <c r="N139" s="152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179</v>
      </c>
      <c r="AT139" s="155" t="s">
        <v>175</v>
      </c>
      <c r="AU139" s="155" t="s">
        <v>88</v>
      </c>
      <c r="AY139" s="16" t="s">
        <v>173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88</v>
      </c>
      <c r="BK139" s="156">
        <f t="shared" si="9"/>
        <v>0</v>
      </c>
      <c r="BL139" s="16" t="s">
        <v>179</v>
      </c>
      <c r="BM139" s="155" t="s">
        <v>2191</v>
      </c>
    </row>
    <row r="140" spans="2:65" s="1" customFormat="1" ht="24.15" customHeight="1" x14ac:dyDescent="0.2">
      <c r="B140" s="142"/>
      <c r="C140" s="143" t="s">
        <v>237</v>
      </c>
      <c r="D140" s="143" t="s">
        <v>175</v>
      </c>
      <c r="E140" s="144" t="s">
        <v>2192</v>
      </c>
      <c r="F140" s="145" t="s">
        <v>2193</v>
      </c>
      <c r="G140" s="146" t="s">
        <v>227</v>
      </c>
      <c r="H140" s="147">
        <v>191.61</v>
      </c>
      <c r="I140" s="148"/>
      <c r="J140" s="149">
        <f t="shared" si="0"/>
        <v>0</v>
      </c>
      <c r="K140" s="150"/>
      <c r="L140" s="31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179</v>
      </c>
      <c r="AT140" s="155" t="s">
        <v>175</v>
      </c>
      <c r="AU140" s="155" t="s">
        <v>88</v>
      </c>
      <c r="AY140" s="16" t="s">
        <v>173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88</v>
      </c>
      <c r="BK140" s="156">
        <f t="shared" si="9"/>
        <v>0</v>
      </c>
      <c r="BL140" s="16" t="s">
        <v>179</v>
      </c>
      <c r="BM140" s="155" t="s">
        <v>2194</v>
      </c>
    </row>
    <row r="141" spans="2:65" s="12" customFormat="1" ht="10" x14ac:dyDescent="0.2">
      <c r="B141" s="157"/>
      <c r="D141" s="158" t="s">
        <v>181</v>
      </c>
      <c r="F141" s="160" t="s">
        <v>2195</v>
      </c>
      <c r="H141" s="161">
        <v>191.61</v>
      </c>
      <c r="I141" s="162"/>
      <c r="L141" s="157"/>
      <c r="M141" s="163"/>
      <c r="T141" s="164"/>
      <c r="AT141" s="159" t="s">
        <v>181</v>
      </c>
      <c r="AU141" s="159" t="s">
        <v>88</v>
      </c>
      <c r="AV141" s="12" t="s">
        <v>88</v>
      </c>
      <c r="AW141" s="12" t="s">
        <v>3</v>
      </c>
      <c r="AX141" s="12" t="s">
        <v>82</v>
      </c>
      <c r="AY141" s="159" t="s">
        <v>173</v>
      </c>
    </row>
    <row r="142" spans="2:65" s="1" customFormat="1" ht="24.15" customHeight="1" x14ac:dyDescent="0.2">
      <c r="B142" s="142"/>
      <c r="C142" s="143" t="s">
        <v>247</v>
      </c>
      <c r="D142" s="143" t="s">
        <v>175</v>
      </c>
      <c r="E142" s="144" t="s">
        <v>2196</v>
      </c>
      <c r="F142" s="145" t="s">
        <v>2197</v>
      </c>
      <c r="G142" s="146" t="s">
        <v>178</v>
      </c>
      <c r="H142" s="147">
        <v>286.74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41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179</v>
      </c>
      <c r="BM142" s="155" t="s">
        <v>2198</v>
      </c>
    </row>
    <row r="143" spans="2:65" s="1" customFormat="1" ht="24.15" customHeight="1" x14ac:dyDescent="0.2">
      <c r="B143" s="142"/>
      <c r="C143" s="143" t="s">
        <v>254</v>
      </c>
      <c r="D143" s="143" t="s">
        <v>175</v>
      </c>
      <c r="E143" s="144" t="s">
        <v>2199</v>
      </c>
      <c r="F143" s="145" t="s">
        <v>2200</v>
      </c>
      <c r="G143" s="146" t="s">
        <v>178</v>
      </c>
      <c r="H143" s="147">
        <v>127.44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179</v>
      </c>
      <c r="AT143" s="155" t="s">
        <v>175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2201</v>
      </c>
    </row>
    <row r="144" spans="2:65" s="1" customFormat="1" ht="16.5" customHeight="1" x14ac:dyDescent="0.2">
      <c r="B144" s="142"/>
      <c r="C144" s="143" t="s">
        <v>261</v>
      </c>
      <c r="D144" s="143" t="s">
        <v>175</v>
      </c>
      <c r="E144" s="144" t="s">
        <v>2202</v>
      </c>
      <c r="F144" s="145" t="s">
        <v>2203</v>
      </c>
      <c r="G144" s="146" t="s">
        <v>227</v>
      </c>
      <c r="H144" s="147">
        <v>203.9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41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179</v>
      </c>
      <c r="AT144" s="155" t="s">
        <v>175</v>
      </c>
      <c r="AU144" s="155" t="s">
        <v>88</v>
      </c>
      <c r="AY144" s="16" t="s">
        <v>173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88</v>
      </c>
      <c r="BK144" s="156">
        <f>ROUND(I144*H144,2)</f>
        <v>0</v>
      </c>
      <c r="BL144" s="16" t="s">
        <v>179</v>
      </c>
      <c r="BM144" s="155" t="s">
        <v>2204</v>
      </c>
    </row>
    <row r="145" spans="2:65" s="11" customFormat="1" ht="22.75" customHeight="1" x14ac:dyDescent="0.25">
      <c r="B145" s="130"/>
      <c r="D145" s="131" t="s">
        <v>74</v>
      </c>
      <c r="E145" s="140" t="s">
        <v>179</v>
      </c>
      <c r="F145" s="140" t="s">
        <v>2205</v>
      </c>
      <c r="I145" s="133"/>
      <c r="J145" s="141">
        <f>BK145</f>
        <v>0</v>
      </c>
      <c r="L145" s="130"/>
      <c r="M145" s="135"/>
      <c r="P145" s="136">
        <f>P146</f>
        <v>0</v>
      </c>
      <c r="R145" s="136">
        <f>R146</f>
        <v>30852.658979999997</v>
      </c>
      <c r="T145" s="137">
        <f>T146</f>
        <v>0</v>
      </c>
      <c r="AR145" s="131" t="s">
        <v>82</v>
      </c>
      <c r="AT145" s="138" t="s">
        <v>74</v>
      </c>
      <c r="AU145" s="138" t="s">
        <v>82</v>
      </c>
      <c r="AY145" s="131" t="s">
        <v>173</v>
      </c>
      <c r="BK145" s="139">
        <f>BK146</f>
        <v>0</v>
      </c>
    </row>
    <row r="146" spans="2:65" s="1" customFormat="1" ht="24.15" customHeight="1" x14ac:dyDescent="0.2">
      <c r="B146" s="142"/>
      <c r="C146" s="143" t="s">
        <v>265</v>
      </c>
      <c r="D146" s="143" t="s">
        <v>175</v>
      </c>
      <c r="E146" s="144" t="s">
        <v>2206</v>
      </c>
      <c r="F146" s="145" t="s">
        <v>2207</v>
      </c>
      <c r="G146" s="146" t="s">
        <v>178</v>
      </c>
      <c r="H146" s="147">
        <v>127.74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41</v>
      </c>
      <c r="P146" s="153">
        <f>O146*H146</f>
        <v>0</v>
      </c>
      <c r="Q146" s="153">
        <v>241.52699999999999</v>
      </c>
      <c r="R146" s="153">
        <f>Q146*H146</f>
        <v>30852.658979999997</v>
      </c>
      <c r="S146" s="153">
        <v>0</v>
      </c>
      <c r="T146" s="154">
        <f>S146*H146</f>
        <v>0</v>
      </c>
      <c r="AR146" s="155" t="s">
        <v>179</v>
      </c>
      <c r="AT146" s="155" t="s">
        <v>175</v>
      </c>
      <c r="AU146" s="155" t="s">
        <v>88</v>
      </c>
      <c r="AY146" s="16" t="s">
        <v>173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6" t="s">
        <v>88</v>
      </c>
      <c r="BK146" s="156">
        <f>ROUND(I146*H146,2)</f>
        <v>0</v>
      </c>
      <c r="BL146" s="16" t="s">
        <v>179</v>
      </c>
      <c r="BM146" s="155" t="s">
        <v>2208</v>
      </c>
    </row>
    <row r="147" spans="2:65" s="11" customFormat="1" ht="22.75" customHeight="1" x14ac:dyDescent="0.25">
      <c r="B147" s="130"/>
      <c r="D147" s="131" t="s">
        <v>74</v>
      </c>
      <c r="E147" s="140" t="s">
        <v>215</v>
      </c>
      <c r="F147" s="140" t="s">
        <v>2209</v>
      </c>
      <c r="I147" s="133"/>
      <c r="J147" s="141">
        <f>BK147</f>
        <v>0</v>
      </c>
      <c r="L147" s="130"/>
      <c r="M147" s="135"/>
      <c r="P147" s="136">
        <f>SUM(P148:P149)</f>
        <v>0</v>
      </c>
      <c r="R147" s="136">
        <f>SUM(R148:R149)</f>
        <v>0.3</v>
      </c>
      <c r="T147" s="137">
        <f>SUM(T148:T149)</f>
        <v>0</v>
      </c>
      <c r="AR147" s="131" t="s">
        <v>82</v>
      </c>
      <c r="AT147" s="138" t="s">
        <v>74</v>
      </c>
      <c r="AU147" s="138" t="s">
        <v>82</v>
      </c>
      <c r="AY147" s="131" t="s">
        <v>173</v>
      </c>
      <c r="BK147" s="139">
        <f>SUM(BK148:BK149)</f>
        <v>0</v>
      </c>
    </row>
    <row r="148" spans="2:65" s="1" customFormat="1" ht="16.5" customHeight="1" x14ac:dyDescent="0.2">
      <c r="B148" s="142"/>
      <c r="C148" s="143" t="s">
        <v>272</v>
      </c>
      <c r="D148" s="143" t="s">
        <v>175</v>
      </c>
      <c r="E148" s="144" t="s">
        <v>2210</v>
      </c>
      <c r="F148" s="145" t="s">
        <v>638</v>
      </c>
      <c r="G148" s="146" t="s">
        <v>2211</v>
      </c>
      <c r="H148" s="147">
        <v>2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41</v>
      </c>
      <c r="P148" s="153">
        <f>O148*H148</f>
        <v>0</v>
      </c>
      <c r="Q148" s="153">
        <v>0.11799999999999999</v>
      </c>
      <c r="R148" s="153">
        <f>Q148*H148</f>
        <v>0.23599999999999999</v>
      </c>
      <c r="S148" s="153">
        <v>0</v>
      </c>
      <c r="T148" s="154">
        <f>S148*H148</f>
        <v>0</v>
      </c>
      <c r="AR148" s="155" t="s">
        <v>179</v>
      </c>
      <c r="AT148" s="155" t="s">
        <v>175</v>
      </c>
      <c r="AU148" s="155" t="s">
        <v>88</v>
      </c>
      <c r="AY148" s="16" t="s">
        <v>173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179</v>
      </c>
      <c r="BM148" s="155" t="s">
        <v>2212</v>
      </c>
    </row>
    <row r="149" spans="2:65" s="1" customFormat="1" ht="21.75" customHeight="1" x14ac:dyDescent="0.2">
      <c r="B149" s="142"/>
      <c r="C149" s="178" t="s">
        <v>278</v>
      </c>
      <c r="D149" s="178" t="s">
        <v>332</v>
      </c>
      <c r="E149" s="179" t="s">
        <v>2213</v>
      </c>
      <c r="F149" s="180" t="s">
        <v>2214</v>
      </c>
      <c r="G149" s="181" t="s">
        <v>2211</v>
      </c>
      <c r="H149" s="182">
        <v>2</v>
      </c>
      <c r="I149" s="183"/>
      <c r="J149" s="184">
        <f>ROUND(I149*H149,2)</f>
        <v>0</v>
      </c>
      <c r="K149" s="185"/>
      <c r="L149" s="186"/>
      <c r="M149" s="187" t="s">
        <v>1</v>
      </c>
      <c r="N149" s="188" t="s">
        <v>41</v>
      </c>
      <c r="P149" s="153">
        <f>O149*H149</f>
        <v>0</v>
      </c>
      <c r="Q149" s="153">
        <v>3.2000000000000001E-2</v>
      </c>
      <c r="R149" s="153">
        <f>Q149*H149</f>
        <v>6.4000000000000001E-2</v>
      </c>
      <c r="S149" s="153">
        <v>0</v>
      </c>
      <c r="T149" s="154">
        <f>S149*H149</f>
        <v>0</v>
      </c>
      <c r="AR149" s="155" t="s">
        <v>215</v>
      </c>
      <c r="AT149" s="155" t="s">
        <v>332</v>
      </c>
      <c r="AU149" s="155" t="s">
        <v>88</v>
      </c>
      <c r="AY149" s="16" t="s">
        <v>173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179</v>
      </c>
      <c r="BM149" s="155" t="s">
        <v>2215</v>
      </c>
    </row>
    <row r="150" spans="2:65" s="11" customFormat="1" ht="22.75" customHeight="1" x14ac:dyDescent="0.25">
      <c r="B150" s="130"/>
      <c r="D150" s="131" t="s">
        <v>74</v>
      </c>
      <c r="E150" s="140" t="s">
        <v>317</v>
      </c>
      <c r="F150" s="140" t="s">
        <v>2216</v>
      </c>
      <c r="I150" s="133"/>
      <c r="J150" s="141">
        <f>BK150</f>
        <v>0</v>
      </c>
      <c r="L150" s="130"/>
      <c r="M150" s="135"/>
      <c r="P150" s="136">
        <f>P151</f>
        <v>0</v>
      </c>
      <c r="R150" s="136">
        <f>R151</f>
        <v>0</v>
      </c>
      <c r="T150" s="137">
        <f>T151</f>
        <v>0</v>
      </c>
      <c r="AR150" s="131" t="s">
        <v>82</v>
      </c>
      <c r="AT150" s="138" t="s">
        <v>74</v>
      </c>
      <c r="AU150" s="138" t="s">
        <v>82</v>
      </c>
      <c r="AY150" s="131" t="s">
        <v>173</v>
      </c>
      <c r="BK150" s="139">
        <f>BK151</f>
        <v>0</v>
      </c>
    </row>
    <row r="151" spans="2:65" s="1" customFormat="1" ht="24.15" customHeight="1" x14ac:dyDescent="0.2">
      <c r="B151" s="142"/>
      <c r="C151" s="143" t="s">
        <v>283</v>
      </c>
      <c r="D151" s="143" t="s">
        <v>175</v>
      </c>
      <c r="E151" s="144" t="s">
        <v>2217</v>
      </c>
      <c r="F151" s="145" t="s">
        <v>2218</v>
      </c>
      <c r="G151" s="146" t="s">
        <v>227</v>
      </c>
      <c r="H151" s="147">
        <v>205.97</v>
      </c>
      <c r="I151" s="148"/>
      <c r="J151" s="149">
        <f>ROUND(I151*H151,2)</f>
        <v>0</v>
      </c>
      <c r="K151" s="150"/>
      <c r="L151" s="31"/>
      <c r="M151" s="151" t="s">
        <v>1</v>
      </c>
      <c r="N151" s="152" t="s">
        <v>41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AR151" s="155" t="s">
        <v>179</v>
      </c>
      <c r="AT151" s="155" t="s">
        <v>175</v>
      </c>
      <c r="AU151" s="155" t="s">
        <v>88</v>
      </c>
      <c r="AY151" s="16" t="s">
        <v>173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88</v>
      </c>
      <c r="BK151" s="156">
        <f>ROUND(I151*H151,2)</f>
        <v>0</v>
      </c>
      <c r="BL151" s="16" t="s">
        <v>179</v>
      </c>
      <c r="BM151" s="155" t="s">
        <v>2219</v>
      </c>
    </row>
    <row r="152" spans="2:65" s="11" customFormat="1" ht="25.9" customHeight="1" x14ac:dyDescent="0.35">
      <c r="B152" s="130"/>
      <c r="D152" s="131" t="s">
        <v>74</v>
      </c>
      <c r="E152" s="132" t="s">
        <v>332</v>
      </c>
      <c r="F152" s="132" t="s">
        <v>538</v>
      </c>
      <c r="I152" s="133"/>
      <c r="J152" s="134">
        <f>BK152</f>
        <v>0</v>
      </c>
      <c r="L152" s="130"/>
      <c r="M152" s="135"/>
      <c r="P152" s="136">
        <f>P153</f>
        <v>0</v>
      </c>
      <c r="R152" s="136">
        <f>R153</f>
        <v>58.994000000000007</v>
      </c>
      <c r="T152" s="137">
        <f>T153</f>
        <v>0</v>
      </c>
      <c r="AR152" s="131" t="s">
        <v>187</v>
      </c>
      <c r="AT152" s="138" t="s">
        <v>74</v>
      </c>
      <c r="AU152" s="138" t="s">
        <v>75</v>
      </c>
      <c r="AY152" s="131" t="s">
        <v>173</v>
      </c>
      <c r="BK152" s="139">
        <f>BK153</f>
        <v>0</v>
      </c>
    </row>
    <row r="153" spans="2:65" s="11" customFormat="1" ht="22.75" customHeight="1" x14ac:dyDescent="0.25">
      <c r="B153" s="130"/>
      <c r="D153" s="131" t="s">
        <v>74</v>
      </c>
      <c r="E153" s="140" t="s">
        <v>2220</v>
      </c>
      <c r="F153" s="140" t="s">
        <v>2221</v>
      </c>
      <c r="I153" s="133"/>
      <c r="J153" s="141">
        <f>BK153</f>
        <v>0</v>
      </c>
      <c r="L153" s="130"/>
      <c r="M153" s="135"/>
      <c r="P153" s="136">
        <f>SUM(P154:P174)</f>
        <v>0</v>
      </c>
      <c r="R153" s="136">
        <f>SUM(R154:R174)</f>
        <v>58.994000000000007</v>
      </c>
      <c r="T153" s="137">
        <f>SUM(T154:T174)</f>
        <v>0</v>
      </c>
      <c r="AR153" s="131" t="s">
        <v>187</v>
      </c>
      <c r="AT153" s="138" t="s">
        <v>74</v>
      </c>
      <c r="AU153" s="138" t="s">
        <v>82</v>
      </c>
      <c r="AY153" s="131" t="s">
        <v>173</v>
      </c>
      <c r="BK153" s="139">
        <f>SUM(BK154:BK174)</f>
        <v>0</v>
      </c>
    </row>
    <row r="154" spans="2:65" s="1" customFormat="1" ht="24.15" customHeight="1" x14ac:dyDescent="0.2">
      <c r="B154" s="142"/>
      <c r="C154" s="143" t="s">
        <v>7</v>
      </c>
      <c r="D154" s="143" t="s">
        <v>175</v>
      </c>
      <c r="E154" s="144" t="s">
        <v>2222</v>
      </c>
      <c r="F154" s="145" t="s">
        <v>2223</v>
      </c>
      <c r="G154" s="146" t="s">
        <v>370</v>
      </c>
      <c r="H154" s="147">
        <v>14</v>
      </c>
      <c r="I154" s="148"/>
      <c r="J154" s="149">
        <f t="shared" ref="J154:J174" si="10">ROUND(I154*H154,2)</f>
        <v>0</v>
      </c>
      <c r="K154" s="150"/>
      <c r="L154" s="31"/>
      <c r="M154" s="151" t="s">
        <v>1</v>
      </c>
      <c r="N154" s="152" t="s">
        <v>41</v>
      </c>
      <c r="P154" s="153">
        <f t="shared" ref="P154:P174" si="11">O154*H154</f>
        <v>0</v>
      </c>
      <c r="Q154" s="153">
        <v>0</v>
      </c>
      <c r="R154" s="153">
        <f t="shared" ref="R154:R174" si="12">Q154*H154</f>
        <v>0</v>
      </c>
      <c r="S154" s="153">
        <v>0</v>
      </c>
      <c r="T154" s="154">
        <f t="shared" ref="T154:T174" si="13">S154*H154</f>
        <v>0</v>
      </c>
      <c r="AR154" s="155" t="s">
        <v>179</v>
      </c>
      <c r="AT154" s="155" t="s">
        <v>175</v>
      </c>
      <c r="AU154" s="155" t="s">
        <v>88</v>
      </c>
      <c r="AY154" s="16" t="s">
        <v>173</v>
      </c>
      <c r="BE154" s="156">
        <f t="shared" ref="BE154:BE174" si="14">IF(N154="základná",J154,0)</f>
        <v>0</v>
      </c>
      <c r="BF154" s="156">
        <f t="shared" ref="BF154:BF174" si="15">IF(N154="znížená",J154,0)</f>
        <v>0</v>
      </c>
      <c r="BG154" s="156">
        <f t="shared" ref="BG154:BG174" si="16">IF(N154="zákl. prenesená",J154,0)</f>
        <v>0</v>
      </c>
      <c r="BH154" s="156">
        <f t="shared" ref="BH154:BH174" si="17">IF(N154="zníž. prenesená",J154,0)</f>
        <v>0</v>
      </c>
      <c r="BI154" s="156">
        <f t="shared" ref="BI154:BI174" si="18">IF(N154="nulová",J154,0)</f>
        <v>0</v>
      </c>
      <c r="BJ154" s="16" t="s">
        <v>88</v>
      </c>
      <c r="BK154" s="156">
        <f t="shared" ref="BK154:BK174" si="19">ROUND(I154*H154,2)</f>
        <v>0</v>
      </c>
      <c r="BL154" s="16" t="s">
        <v>179</v>
      </c>
      <c r="BM154" s="155" t="s">
        <v>2224</v>
      </c>
    </row>
    <row r="155" spans="2:65" s="1" customFormat="1" ht="24.15" customHeight="1" x14ac:dyDescent="0.2">
      <c r="B155" s="142"/>
      <c r="C155" s="143" t="s">
        <v>292</v>
      </c>
      <c r="D155" s="143" t="s">
        <v>175</v>
      </c>
      <c r="E155" s="144" t="s">
        <v>2225</v>
      </c>
      <c r="F155" s="145" t="s">
        <v>2226</v>
      </c>
      <c r="G155" s="146" t="s">
        <v>370</v>
      </c>
      <c r="H155" s="147">
        <v>555</v>
      </c>
      <c r="I155" s="148"/>
      <c r="J155" s="149">
        <f t="shared" si="10"/>
        <v>0</v>
      </c>
      <c r="K155" s="150"/>
      <c r="L155" s="31"/>
      <c r="M155" s="151" t="s">
        <v>1</v>
      </c>
      <c r="N155" s="152" t="s">
        <v>41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179</v>
      </c>
      <c r="AT155" s="155" t="s">
        <v>175</v>
      </c>
      <c r="AU155" s="155" t="s">
        <v>88</v>
      </c>
      <c r="AY155" s="16" t="s">
        <v>173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6" t="s">
        <v>88</v>
      </c>
      <c r="BK155" s="156">
        <f t="shared" si="19"/>
        <v>0</v>
      </c>
      <c r="BL155" s="16" t="s">
        <v>179</v>
      </c>
      <c r="BM155" s="155" t="s">
        <v>2227</v>
      </c>
    </row>
    <row r="156" spans="2:65" s="1" customFormat="1" ht="16.5" customHeight="1" x14ac:dyDescent="0.2">
      <c r="B156" s="142"/>
      <c r="C156" s="143" t="s">
        <v>297</v>
      </c>
      <c r="D156" s="143" t="s">
        <v>175</v>
      </c>
      <c r="E156" s="144" t="s">
        <v>2228</v>
      </c>
      <c r="F156" s="145" t="s">
        <v>2229</v>
      </c>
      <c r="G156" s="146" t="s">
        <v>2211</v>
      </c>
      <c r="H156" s="147">
        <v>7</v>
      </c>
      <c r="I156" s="148"/>
      <c r="J156" s="149">
        <f t="shared" si="10"/>
        <v>0</v>
      </c>
      <c r="K156" s="150"/>
      <c r="L156" s="31"/>
      <c r="M156" s="151" t="s">
        <v>1</v>
      </c>
      <c r="N156" s="152" t="s">
        <v>41</v>
      </c>
      <c r="P156" s="153">
        <f t="shared" si="11"/>
        <v>0</v>
      </c>
      <c r="Q156" s="153">
        <v>1E-3</v>
      </c>
      <c r="R156" s="153">
        <f t="shared" si="12"/>
        <v>7.0000000000000001E-3</v>
      </c>
      <c r="S156" s="153">
        <v>0</v>
      </c>
      <c r="T156" s="154">
        <f t="shared" si="13"/>
        <v>0</v>
      </c>
      <c r="AR156" s="155" t="s">
        <v>179</v>
      </c>
      <c r="AT156" s="155" t="s">
        <v>175</v>
      </c>
      <c r="AU156" s="155" t="s">
        <v>88</v>
      </c>
      <c r="AY156" s="16" t="s">
        <v>173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6" t="s">
        <v>88</v>
      </c>
      <c r="BK156" s="156">
        <f t="shared" si="19"/>
        <v>0</v>
      </c>
      <c r="BL156" s="16" t="s">
        <v>179</v>
      </c>
      <c r="BM156" s="155" t="s">
        <v>2230</v>
      </c>
    </row>
    <row r="157" spans="2:65" s="1" customFormat="1" ht="24.15" customHeight="1" x14ac:dyDescent="0.2">
      <c r="B157" s="142"/>
      <c r="C157" s="178" t="s">
        <v>303</v>
      </c>
      <c r="D157" s="178" t="s">
        <v>332</v>
      </c>
      <c r="E157" s="179" t="s">
        <v>2231</v>
      </c>
      <c r="F157" s="180" t="s">
        <v>2232</v>
      </c>
      <c r="G157" s="181" t="s">
        <v>2233</v>
      </c>
      <c r="H157" s="182">
        <v>0</v>
      </c>
      <c r="I157" s="183"/>
      <c r="J157" s="184">
        <f t="shared" si="10"/>
        <v>0</v>
      </c>
      <c r="K157" s="185"/>
      <c r="L157" s="186"/>
      <c r="M157" s="187" t="s">
        <v>1</v>
      </c>
      <c r="N157" s="188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215</v>
      </c>
      <c r="AT157" s="155" t="s">
        <v>332</v>
      </c>
      <c r="AU157" s="155" t="s">
        <v>88</v>
      </c>
      <c r="AY157" s="16" t="s">
        <v>173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6" t="s">
        <v>88</v>
      </c>
      <c r="BK157" s="156">
        <f t="shared" si="19"/>
        <v>0</v>
      </c>
      <c r="BL157" s="16" t="s">
        <v>179</v>
      </c>
      <c r="BM157" s="155" t="s">
        <v>2234</v>
      </c>
    </row>
    <row r="158" spans="2:65" s="1" customFormat="1" ht="21.75" customHeight="1" x14ac:dyDescent="0.2">
      <c r="B158" s="142"/>
      <c r="C158" s="178" t="s">
        <v>308</v>
      </c>
      <c r="D158" s="178" t="s">
        <v>332</v>
      </c>
      <c r="E158" s="179" t="s">
        <v>2235</v>
      </c>
      <c r="F158" s="180" t="s">
        <v>2236</v>
      </c>
      <c r="G158" s="181" t="s">
        <v>370</v>
      </c>
      <c r="H158" s="182">
        <v>531</v>
      </c>
      <c r="I158" s="183"/>
      <c r="J158" s="184">
        <f t="shared" si="10"/>
        <v>0</v>
      </c>
      <c r="K158" s="185"/>
      <c r="L158" s="186"/>
      <c r="M158" s="187" t="s">
        <v>1</v>
      </c>
      <c r="N158" s="188" t="s">
        <v>41</v>
      </c>
      <c r="P158" s="153">
        <f t="shared" si="11"/>
        <v>0</v>
      </c>
      <c r="Q158" s="153">
        <v>0.106</v>
      </c>
      <c r="R158" s="153">
        <f t="shared" si="12"/>
        <v>56.286000000000001</v>
      </c>
      <c r="S158" s="153">
        <v>0</v>
      </c>
      <c r="T158" s="154">
        <f t="shared" si="13"/>
        <v>0</v>
      </c>
      <c r="AR158" s="155" t="s">
        <v>215</v>
      </c>
      <c r="AT158" s="155" t="s">
        <v>332</v>
      </c>
      <c r="AU158" s="155" t="s">
        <v>88</v>
      </c>
      <c r="AY158" s="16" t="s">
        <v>173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6" t="s">
        <v>88</v>
      </c>
      <c r="BK158" s="156">
        <f t="shared" si="19"/>
        <v>0</v>
      </c>
      <c r="BL158" s="16" t="s">
        <v>179</v>
      </c>
      <c r="BM158" s="155" t="s">
        <v>2237</v>
      </c>
    </row>
    <row r="159" spans="2:65" s="1" customFormat="1" ht="24.15" customHeight="1" x14ac:dyDescent="0.2">
      <c r="B159" s="142"/>
      <c r="C159" s="143" t="s">
        <v>312</v>
      </c>
      <c r="D159" s="143" t="s">
        <v>175</v>
      </c>
      <c r="E159" s="144" t="s">
        <v>2238</v>
      </c>
      <c r="F159" s="145" t="s">
        <v>2239</v>
      </c>
      <c r="G159" s="146" t="s">
        <v>370</v>
      </c>
      <c r="H159" s="147">
        <v>38</v>
      </c>
      <c r="I159" s="148"/>
      <c r="J159" s="149">
        <f t="shared" si="10"/>
        <v>0</v>
      </c>
      <c r="K159" s="150"/>
      <c r="L159" s="31"/>
      <c r="M159" s="151" t="s">
        <v>1</v>
      </c>
      <c r="N159" s="152" t="s">
        <v>41</v>
      </c>
      <c r="P159" s="153">
        <f t="shared" si="11"/>
        <v>0</v>
      </c>
      <c r="Q159" s="153">
        <v>7.0000000000000007E-2</v>
      </c>
      <c r="R159" s="153">
        <f t="shared" si="12"/>
        <v>2.66</v>
      </c>
      <c r="S159" s="153">
        <v>0</v>
      </c>
      <c r="T159" s="154">
        <f t="shared" si="13"/>
        <v>0</v>
      </c>
      <c r="AR159" s="155" t="s">
        <v>179</v>
      </c>
      <c r="AT159" s="155" t="s">
        <v>175</v>
      </c>
      <c r="AU159" s="155" t="s">
        <v>88</v>
      </c>
      <c r="AY159" s="16" t="s">
        <v>173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6" t="s">
        <v>88</v>
      </c>
      <c r="BK159" s="156">
        <f t="shared" si="19"/>
        <v>0</v>
      </c>
      <c r="BL159" s="16" t="s">
        <v>179</v>
      </c>
      <c r="BM159" s="155" t="s">
        <v>2240</v>
      </c>
    </row>
    <row r="160" spans="2:65" s="1" customFormat="1" ht="24.15" customHeight="1" x14ac:dyDescent="0.2">
      <c r="B160" s="142"/>
      <c r="C160" s="143" t="s">
        <v>319</v>
      </c>
      <c r="D160" s="143" t="s">
        <v>175</v>
      </c>
      <c r="E160" s="144" t="s">
        <v>2241</v>
      </c>
      <c r="F160" s="145" t="s">
        <v>2242</v>
      </c>
      <c r="G160" s="146" t="s">
        <v>370</v>
      </c>
      <c r="H160" s="147">
        <v>555</v>
      </c>
      <c r="I160" s="148"/>
      <c r="J160" s="149">
        <f t="shared" si="10"/>
        <v>0</v>
      </c>
      <c r="K160" s="150"/>
      <c r="L160" s="31"/>
      <c r="M160" s="151" t="s">
        <v>1</v>
      </c>
      <c r="N160" s="152" t="s">
        <v>41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179</v>
      </c>
      <c r="AT160" s="155" t="s">
        <v>175</v>
      </c>
      <c r="AU160" s="155" t="s">
        <v>88</v>
      </c>
      <c r="AY160" s="16" t="s">
        <v>173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6" t="s">
        <v>88</v>
      </c>
      <c r="BK160" s="156">
        <f t="shared" si="19"/>
        <v>0</v>
      </c>
      <c r="BL160" s="16" t="s">
        <v>179</v>
      </c>
      <c r="BM160" s="155" t="s">
        <v>2243</v>
      </c>
    </row>
    <row r="161" spans="2:65" s="1" customFormat="1" ht="24.15" customHeight="1" x14ac:dyDescent="0.2">
      <c r="B161" s="142"/>
      <c r="C161" s="178" t="s">
        <v>327</v>
      </c>
      <c r="D161" s="178" t="s">
        <v>332</v>
      </c>
      <c r="E161" s="179" t="s">
        <v>2244</v>
      </c>
      <c r="F161" s="180" t="s">
        <v>2245</v>
      </c>
      <c r="G161" s="181" t="s">
        <v>370</v>
      </c>
      <c r="H161" s="182">
        <v>588.29999999999995</v>
      </c>
      <c r="I161" s="183"/>
      <c r="J161" s="184">
        <f t="shared" si="10"/>
        <v>0</v>
      </c>
      <c r="K161" s="185"/>
      <c r="L161" s="186"/>
      <c r="M161" s="187" t="s">
        <v>1</v>
      </c>
      <c r="N161" s="188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215</v>
      </c>
      <c r="AT161" s="155" t="s">
        <v>332</v>
      </c>
      <c r="AU161" s="155" t="s">
        <v>88</v>
      </c>
      <c r="AY161" s="16" t="s">
        <v>173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6" t="s">
        <v>88</v>
      </c>
      <c r="BK161" s="156">
        <f t="shared" si="19"/>
        <v>0</v>
      </c>
      <c r="BL161" s="16" t="s">
        <v>179</v>
      </c>
      <c r="BM161" s="155" t="s">
        <v>2246</v>
      </c>
    </row>
    <row r="162" spans="2:65" s="1" customFormat="1" ht="24.15" customHeight="1" x14ac:dyDescent="0.2">
      <c r="B162" s="142"/>
      <c r="C162" s="178" t="s">
        <v>331</v>
      </c>
      <c r="D162" s="178" t="s">
        <v>332</v>
      </c>
      <c r="E162" s="179" t="s">
        <v>2247</v>
      </c>
      <c r="F162" s="180" t="s">
        <v>2248</v>
      </c>
      <c r="G162" s="181" t="s">
        <v>2233</v>
      </c>
      <c r="H162" s="182">
        <v>3</v>
      </c>
      <c r="I162" s="183"/>
      <c r="J162" s="184">
        <f t="shared" si="10"/>
        <v>0</v>
      </c>
      <c r="K162" s="185"/>
      <c r="L162" s="186"/>
      <c r="M162" s="187" t="s">
        <v>1</v>
      </c>
      <c r="N162" s="188" t="s">
        <v>41</v>
      </c>
      <c r="P162" s="153">
        <f t="shared" si="11"/>
        <v>0</v>
      </c>
      <c r="Q162" s="153">
        <v>5.0000000000000001E-3</v>
      </c>
      <c r="R162" s="153">
        <f t="shared" si="12"/>
        <v>1.4999999999999999E-2</v>
      </c>
      <c r="S162" s="153">
        <v>0</v>
      </c>
      <c r="T162" s="154">
        <f t="shared" si="13"/>
        <v>0</v>
      </c>
      <c r="AR162" s="155" t="s">
        <v>215</v>
      </c>
      <c r="AT162" s="155" t="s">
        <v>332</v>
      </c>
      <c r="AU162" s="155" t="s">
        <v>88</v>
      </c>
      <c r="AY162" s="16" t="s">
        <v>173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6" t="s">
        <v>88</v>
      </c>
      <c r="BK162" s="156">
        <f t="shared" si="19"/>
        <v>0</v>
      </c>
      <c r="BL162" s="16" t="s">
        <v>179</v>
      </c>
      <c r="BM162" s="155" t="s">
        <v>2249</v>
      </c>
    </row>
    <row r="163" spans="2:65" s="1" customFormat="1" ht="24.15" customHeight="1" x14ac:dyDescent="0.2">
      <c r="B163" s="142"/>
      <c r="C163" s="143" t="s">
        <v>338</v>
      </c>
      <c r="D163" s="143" t="s">
        <v>175</v>
      </c>
      <c r="E163" s="144" t="s">
        <v>2250</v>
      </c>
      <c r="F163" s="145" t="s">
        <v>2251</v>
      </c>
      <c r="G163" s="146" t="s">
        <v>2211</v>
      </c>
      <c r="H163" s="147">
        <v>6</v>
      </c>
      <c r="I163" s="148"/>
      <c r="J163" s="149">
        <f t="shared" si="10"/>
        <v>0</v>
      </c>
      <c r="K163" s="150"/>
      <c r="L163" s="31"/>
      <c r="M163" s="151" t="s">
        <v>1</v>
      </c>
      <c r="N163" s="152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179</v>
      </c>
      <c r="AT163" s="155" t="s">
        <v>175</v>
      </c>
      <c r="AU163" s="155" t="s">
        <v>88</v>
      </c>
      <c r="AY163" s="16" t="s">
        <v>173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6" t="s">
        <v>88</v>
      </c>
      <c r="BK163" s="156">
        <f t="shared" si="19"/>
        <v>0</v>
      </c>
      <c r="BL163" s="16" t="s">
        <v>179</v>
      </c>
      <c r="BM163" s="155" t="s">
        <v>2252</v>
      </c>
    </row>
    <row r="164" spans="2:65" s="1" customFormat="1" ht="24.15" customHeight="1" x14ac:dyDescent="0.2">
      <c r="B164" s="142"/>
      <c r="C164" s="143" t="s">
        <v>342</v>
      </c>
      <c r="D164" s="143" t="s">
        <v>175</v>
      </c>
      <c r="E164" s="144" t="s">
        <v>2253</v>
      </c>
      <c r="F164" s="145" t="s">
        <v>2254</v>
      </c>
      <c r="G164" s="146" t="s">
        <v>2211</v>
      </c>
      <c r="H164" s="147">
        <v>3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179</v>
      </c>
      <c r="AT164" s="155" t="s">
        <v>175</v>
      </c>
      <c r="AU164" s="155" t="s">
        <v>88</v>
      </c>
      <c r="AY164" s="16" t="s">
        <v>173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6" t="s">
        <v>88</v>
      </c>
      <c r="BK164" s="156">
        <f t="shared" si="19"/>
        <v>0</v>
      </c>
      <c r="BL164" s="16" t="s">
        <v>179</v>
      </c>
      <c r="BM164" s="155" t="s">
        <v>2255</v>
      </c>
    </row>
    <row r="165" spans="2:65" s="1" customFormat="1" ht="24.15" customHeight="1" x14ac:dyDescent="0.2">
      <c r="B165" s="142"/>
      <c r="C165" s="143" t="s">
        <v>345</v>
      </c>
      <c r="D165" s="143" t="s">
        <v>175</v>
      </c>
      <c r="E165" s="144" t="s">
        <v>2256</v>
      </c>
      <c r="F165" s="145" t="s">
        <v>2257</v>
      </c>
      <c r="G165" s="146" t="s">
        <v>2211</v>
      </c>
      <c r="H165" s="147">
        <v>2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179</v>
      </c>
      <c r="AT165" s="155" t="s">
        <v>175</v>
      </c>
      <c r="AU165" s="155" t="s">
        <v>88</v>
      </c>
      <c r="AY165" s="16" t="s">
        <v>173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6" t="s">
        <v>88</v>
      </c>
      <c r="BK165" s="156">
        <f t="shared" si="19"/>
        <v>0</v>
      </c>
      <c r="BL165" s="16" t="s">
        <v>179</v>
      </c>
      <c r="BM165" s="155" t="s">
        <v>2258</v>
      </c>
    </row>
    <row r="166" spans="2:65" s="1" customFormat="1" ht="24.15" customHeight="1" x14ac:dyDescent="0.2">
      <c r="B166" s="142"/>
      <c r="C166" s="143" t="s">
        <v>335</v>
      </c>
      <c r="D166" s="143" t="s">
        <v>175</v>
      </c>
      <c r="E166" s="144" t="s">
        <v>2259</v>
      </c>
      <c r="F166" s="145" t="s">
        <v>2260</v>
      </c>
      <c r="G166" s="146" t="s">
        <v>2211</v>
      </c>
      <c r="H166" s="147">
        <v>2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179</v>
      </c>
      <c r="AT166" s="155" t="s">
        <v>175</v>
      </c>
      <c r="AU166" s="155" t="s">
        <v>88</v>
      </c>
      <c r="AY166" s="16" t="s">
        <v>173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6" t="s">
        <v>88</v>
      </c>
      <c r="BK166" s="156">
        <f t="shared" si="19"/>
        <v>0</v>
      </c>
      <c r="BL166" s="16" t="s">
        <v>179</v>
      </c>
      <c r="BM166" s="155" t="s">
        <v>2261</v>
      </c>
    </row>
    <row r="167" spans="2:65" s="1" customFormat="1" ht="21.75" customHeight="1" x14ac:dyDescent="0.2">
      <c r="B167" s="142"/>
      <c r="C167" s="178" t="s">
        <v>353</v>
      </c>
      <c r="D167" s="178" t="s">
        <v>332</v>
      </c>
      <c r="E167" s="179" t="s">
        <v>2262</v>
      </c>
      <c r="F167" s="180" t="s">
        <v>2263</v>
      </c>
      <c r="G167" s="181" t="s">
        <v>2233</v>
      </c>
      <c r="H167" s="182">
        <v>6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41</v>
      </c>
      <c r="P167" s="153">
        <f t="shared" si="11"/>
        <v>0</v>
      </c>
      <c r="Q167" s="153">
        <v>4.0000000000000001E-3</v>
      </c>
      <c r="R167" s="153">
        <f t="shared" si="12"/>
        <v>2.4E-2</v>
      </c>
      <c r="S167" s="153">
        <v>0</v>
      </c>
      <c r="T167" s="154">
        <f t="shared" si="13"/>
        <v>0</v>
      </c>
      <c r="AR167" s="155" t="s">
        <v>215</v>
      </c>
      <c r="AT167" s="155" t="s">
        <v>332</v>
      </c>
      <c r="AU167" s="155" t="s">
        <v>88</v>
      </c>
      <c r="AY167" s="16" t="s">
        <v>173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6" t="s">
        <v>88</v>
      </c>
      <c r="BK167" s="156">
        <f t="shared" si="19"/>
        <v>0</v>
      </c>
      <c r="BL167" s="16" t="s">
        <v>179</v>
      </c>
      <c r="BM167" s="155" t="s">
        <v>2264</v>
      </c>
    </row>
    <row r="168" spans="2:65" s="1" customFormat="1" ht="24.15" customHeight="1" x14ac:dyDescent="0.2">
      <c r="B168" s="142"/>
      <c r="C168" s="143" t="s">
        <v>358</v>
      </c>
      <c r="D168" s="143" t="s">
        <v>175</v>
      </c>
      <c r="E168" s="144" t="s">
        <v>2265</v>
      </c>
      <c r="F168" s="145" t="s">
        <v>2266</v>
      </c>
      <c r="G168" s="146" t="s">
        <v>2211</v>
      </c>
      <c r="H168" s="147">
        <v>5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179</v>
      </c>
      <c r="AT168" s="155" t="s">
        <v>175</v>
      </c>
      <c r="AU168" s="155" t="s">
        <v>88</v>
      </c>
      <c r="AY168" s="16" t="s">
        <v>173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6" t="s">
        <v>88</v>
      </c>
      <c r="BK168" s="156">
        <f t="shared" si="19"/>
        <v>0</v>
      </c>
      <c r="BL168" s="16" t="s">
        <v>179</v>
      </c>
      <c r="BM168" s="155" t="s">
        <v>2267</v>
      </c>
    </row>
    <row r="169" spans="2:65" s="1" customFormat="1" ht="16.5" customHeight="1" x14ac:dyDescent="0.2">
      <c r="B169" s="142"/>
      <c r="C169" s="143" t="s">
        <v>360</v>
      </c>
      <c r="D169" s="143" t="s">
        <v>175</v>
      </c>
      <c r="E169" s="144" t="s">
        <v>2268</v>
      </c>
      <c r="F169" s="145" t="s">
        <v>2269</v>
      </c>
      <c r="G169" s="146" t="s">
        <v>2211</v>
      </c>
      <c r="H169" s="147">
        <v>2</v>
      </c>
      <c r="I169" s="148"/>
      <c r="J169" s="149">
        <f t="shared" si="10"/>
        <v>0</v>
      </c>
      <c r="K169" s="150"/>
      <c r="L169" s="31"/>
      <c r="M169" s="151" t="s">
        <v>1</v>
      </c>
      <c r="N169" s="152" t="s">
        <v>41</v>
      </c>
      <c r="P169" s="153">
        <f t="shared" si="11"/>
        <v>0</v>
      </c>
      <c r="Q169" s="153">
        <v>1E-3</v>
      </c>
      <c r="R169" s="153">
        <f t="shared" si="12"/>
        <v>2E-3</v>
      </c>
      <c r="S169" s="153">
        <v>0</v>
      </c>
      <c r="T169" s="154">
        <f t="shared" si="13"/>
        <v>0</v>
      </c>
      <c r="AR169" s="155" t="s">
        <v>179</v>
      </c>
      <c r="AT169" s="155" t="s">
        <v>175</v>
      </c>
      <c r="AU169" s="155" t="s">
        <v>88</v>
      </c>
      <c r="AY169" s="16" t="s">
        <v>173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6" t="s">
        <v>88</v>
      </c>
      <c r="BK169" s="156">
        <f t="shared" si="19"/>
        <v>0</v>
      </c>
      <c r="BL169" s="16" t="s">
        <v>179</v>
      </c>
      <c r="BM169" s="155" t="s">
        <v>2270</v>
      </c>
    </row>
    <row r="170" spans="2:65" s="1" customFormat="1" ht="24.15" customHeight="1" x14ac:dyDescent="0.2">
      <c r="B170" s="142"/>
      <c r="C170" s="143" t="s">
        <v>367</v>
      </c>
      <c r="D170" s="143" t="s">
        <v>175</v>
      </c>
      <c r="E170" s="144" t="s">
        <v>2271</v>
      </c>
      <c r="F170" s="145" t="s">
        <v>2272</v>
      </c>
      <c r="G170" s="146" t="s">
        <v>370</v>
      </c>
      <c r="H170" s="147">
        <v>14</v>
      </c>
      <c r="I170" s="148"/>
      <c r="J170" s="149">
        <f t="shared" si="10"/>
        <v>0</v>
      </c>
      <c r="K170" s="150"/>
      <c r="L170" s="31"/>
      <c r="M170" s="151" t="s">
        <v>1</v>
      </c>
      <c r="N170" s="152" t="s">
        <v>41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179</v>
      </c>
      <c r="AT170" s="155" t="s">
        <v>175</v>
      </c>
      <c r="AU170" s="155" t="s">
        <v>88</v>
      </c>
      <c r="AY170" s="16" t="s">
        <v>173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6" t="s">
        <v>88</v>
      </c>
      <c r="BK170" s="156">
        <f t="shared" si="19"/>
        <v>0</v>
      </c>
      <c r="BL170" s="16" t="s">
        <v>179</v>
      </c>
      <c r="BM170" s="155" t="s">
        <v>2273</v>
      </c>
    </row>
    <row r="171" spans="2:65" s="1" customFormat="1" ht="24.15" customHeight="1" x14ac:dyDescent="0.2">
      <c r="B171" s="142"/>
      <c r="C171" s="143" t="s">
        <v>376</v>
      </c>
      <c r="D171" s="143" t="s">
        <v>175</v>
      </c>
      <c r="E171" s="144" t="s">
        <v>2274</v>
      </c>
      <c r="F171" s="145" t="s">
        <v>2275</v>
      </c>
      <c r="G171" s="146" t="s">
        <v>370</v>
      </c>
      <c r="H171" s="147">
        <v>555</v>
      </c>
      <c r="I171" s="148"/>
      <c r="J171" s="149">
        <f t="shared" si="10"/>
        <v>0</v>
      </c>
      <c r="K171" s="150"/>
      <c r="L171" s="31"/>
      <c r="M171" s="151" t="s">
        <v>1</v>
      </c>
      <c r="N171" s="152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179</v>
      </c>
      <c r="AT171" s="155" t="s">
        <v>175</v>
      </c>
      <c r="AU171" s="155" t="s">
        <v>88</v>
      </c>
      <c r="AY171" s="16" t="s">
        <v>173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6" t="s">
        <v>88</v>
      </c>
      <c r="BK171" s="156">
        <f t="shared" si="19"/>
        <v>0</v>
      </c>
      <c r="BL171" s="16" t="s">
        <v>179</v>
      </c>
      <c r="BM171" s="155" t="s">
        <v>2276</v>
      </c>
    </row>
    <row r="172" spans="2:65" s="1" customFormat="1" ht="24.15" customHeight="1" x14ac:dyDescent="0.2">
      <c r="B172" s="142"/>
      <c r="C172" s="143" t="s">
        <v>381</v>
      </c>
      <c r="D172" s="143" t="s">
        <v>175</v>
      </c>
      <c r="E172" s="144" t="s">
        <v>2277</v>
      </c>
      <c r="F172" s="145" t="s">
        <v>2278</v>
      </c>
      <c r="G172" s="146" t="s">
        <v>2279</v>
      </c>
      <c r="H172" s="147">
        <v>1</v>
      </c>
      <c r="I172" s="148"/>
      <c r="J172" s="149">
        <f t="shared" si="10"/>
        <v>0</v>
      </c>
      <c r="K172" s="150"/>
      <c r="L172" s="31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179</v>
      </c>
      <c r="AT172" s="155" t="s">
        <v>175</v>
      </c>
      <c r="AU172" s="155" t="s">
        <v>88</v>
      </c>
      <c r="AY172" s="16" t="s">
        <v>173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179</v>
      </c>
      <c r="BM172" s="155" t="s">
        <v>2280</v>
      </c>
    </row>
    <row r="173" spans="2:65" s="1" customFormat="1" ht="16.5" customHeight="1" x14ac:dyDescent="0.2">
      <c r="B173" s="142"/>
      <c r="C173" s="143" t="s">
        <v>385</v>
      </c>
      <c r="D173" s="143" t="s">
        <v>175</v>
      </c>
      <c r="E173" s="144" t="s">
        <v>2281</v>
      </c>
      <c r="F173" s="145" t="s">
        <v>2282</v>
      </c>
      <c r="G173" s="146" t="s">
        <v>370</v>
      </c>
      <c r="H173" s="147">
        <v>569</v>
      </c>
      <c r="I173" s="148"/>
      <c r="J173" s="149">
        <f t="shared" si="10"/>
        <v>0</v>
      </c>
      <c r="K173" s="150"/>
      <c r="L173" s="31"/>
      <c r="M173" s="151" t="s">
        <v>1</v>
      </c>
      <c r="N173" s="152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179</v>
      </c>
      <c r="AT173" s="155" t="s">
        <v>175</v>
      </c>
      <c r="AU173" s="155" t="s">
        <v>88</v>
      </c>
      <c r="AY173" s="16" t="s">
        <v>173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6" t="s">
        <v>88</v>
      </c>
      <c r="BK173" s="156">
        <f t="shared" si="19"/>
        <v>0</v>
      </c>
      <c r="BL173" s="16" t="s">
        <v>179</v>
      </c>
      <c r="BM173" s="155" t="s">
        <v>2283</v>
      </c>
    </row>
    <row r="174" spans="2:65" s="1" customFormat="1" ht="16.5" customHeight="1" x14ac:dyDescent="0.2">
      <c r="B174" s="142"/>
      <c r="C174" s="143" t="s">
        <v>389</v>
      </c>
      <c r="D174" s="143" t="s">
        <v>175</v>
      </c>
      <c r="E174" s="144" t="s">
        <v>2284</v>
      </c>
      <c r="F174" s="145" t="s">
        <v>2285</v>
      </c>
      <c r="G174" s="146" t="s">
        <v>2286</v>
      </c>
      <c r="H174" s="147">
        <v>1</v>
      </c>
      <c r="I174" s="148"/>
      <c r="J174" s="149">
        <f t="shared" si="10"/>
        <v>0</v>
      </c>
      <c r="K174" s="150"/>
      <c r="L174" s="31"/>
      <c r="M174" s="151" t="s">
        <v>1</v>
      </c>
      <c r="N174" s="152" t="s">
        <v>41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179</v>
      </c>
      <c r="AT174" s="155" t="s">
        <v>175</v>
      </c>
      <c r="AU174" s="155" t="s">
        <v>88</v>
      </c>
      <c r="AY174" s="16" t="s">
        <v>173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6" t="s">
        <v>88</v>
      </c>
      <c r="BK174" s="156">
        <f t="shared" si="19"/>
        <v>0</v>
      </c>
      <c r="BL174" s="16" t="s">
        <v>179</v>
      </c>
      <c r="BM174" s="155" t="s">
        <v>2287</v>
      </c>
    </row>
    <row r="175" spans="2:65" s="11" customFormat="1" ht="25.9" customHeight="1" x14ac:dyDescent="0.35">
      <c r="B175" s="130"/>
      <c r="D175" s="131" t="s">
        <v>74</v>
      </c>
      <c r="E175" s="132" t="s">
        <v>1373</v>
      </c>
      <c r="F175" s="132" t="s">
        <v>2288</v>
      </c>
      <c r="I175" s="133"/>
      <c r="J175" s="134">
        <f>BK175</f>
        <v>0</v>
      </c>
      <c r="L175" s="130"/>
      <c r="M175" s="135"/>
      <c r="P175" s="136">
        <f>SUM(P176:P182)</f>
        <v>0</v>
      </c>
      <c r="R175" s="136">
        <f>SUM(R176:R182)</f>
        <v>0</v>
      </c>
      <c r="T175" s="137">
        <f>SUM(T176:T182)</f>
        <v>0</v>
      </c>
      <c r="AR175" s="131" t="s">
        <v>179</v>
      </c>
      <c r="AT175" s="138" t="s">
        <v>74</v>
      </c>
      <c r="AU175" s="138" t="s">
        <v>75</v>
      </c>
      <c r="AY175" s="131" t="s">
        <v>173</v>
      </c>
      <c r="BK175" s="139">
        <f>SUM(BK176:BK182)</f>
        <v>0</v>
      </c>
    </row>
    <row r="176" spans="2:65" s="1" customFormat="1" ht="16.5" customHeight="1" x14ac:dyDescent="0.2">
      <c r="B176" s="142"/>
      <c r="C176" s="143" t="s">
        <v>393</v>
      </c>
      <c r="D176" s="143" t="s">
        <v>175</v>
      </c>
      <c r="E176" s="144" t="s">
        <v>2289</v>
      </c>
      <c r="F176" s="145" t="s">
        <v>2290</v>
      </c>
      <c r="G176" s="146" t="s">
        <v>2286</v>
      </c>
      <c r="H176" s="147">
        <v>1</v>
      </c>
      <c r="I176" s="148"/>
      <c r="J176" s="149">
        <f t="shared" ref="J176:J182" si="20">ROUND(I176*H176,2)</f>
        <v>0</v>
      </c>
      <c r="K176" s="150"/>
      <c r="L176" s="31"/>
      <c r="M176" s="151" t="s">
        <v>1</v>
      </c>
      <c r="N176" s="152" t="s">
        <v>41</v>
      </c>
      <c r="P176" s="153">
        <f t="shared" ref="P176:P182" si="21">O176*H176</f>
        <v>0</v>
      </c>
      <c r="Q176" s="153">
        <v>0</v>
      </c>
      <c r="R176" s="153">
        <f t="shared" ref="R176:R182" si="22">Q176*H176</f>
        <v>0</v>
      </c>
      <c r="S176" s="153">
        <v>0</v>
      </c>
      <c r="T176" s="154">
        <f t="shared" ref="T176:T182" si="23">S176*H176</f>
        <v>0</v>
      </c>
      <c r="AR176" s="155" t="s">
        <v>179</v>
      </c>
      <c r="AT176" s="155" t="s">
        <v>175</v>
      </c>
      <c r="AU176" s="155" t="s">
        <v>82</v>
      </c>
      <c r="AY176" s="16" t="s">
        <v>173</v>
      </c>
      <c r="BE176" s="156">
        <f t="shared" ref="BE176:BE182" si="24">IF(N176="základná",J176,0)</f>
        <v>0</v>
      </c>
      <c r="BF176" s="156">
        <f t="shared" ref="BF176:BF182" si="25">IF(N176="znížená",J176,0)</f>
        <v>0</v>
      </c>
      <c r="BG176" s="156">
        <f t="shared" ref="BG176:BG182" si="26">IF(N176="zákl. prenesená",J176,0)</f>
        <v>0</v>
      </c>
      <c r="BH176" s="156">
        <f t="shared" ref="BH176:BH182" si="27">IF(N176="zníž. prenesená",J176,0)</f>
        <v>0</v>
      </c>
      <c r="BI176" s="156">
        <f t="shared" ref="BI176:BI182" si="28">IF(N176="nulová",J176,0)</f>
        <v>0</v>
      </c>
      <c r="BJ176" s="16" t="s">
        <v>88</v>
      </c>
      <c r="BK176" s="156">
        <f t="shared" ref="BK176:BK182" si="29">ROUND(I176*H176,2)</f>
        <v>0</v>
      </c>
      <c r="BL176" s="16" t="s">
        <v>179</v>
      </c>
      <c r="BM176" s="155" t="s">
        <v>2291</v>
      </c>
    </row>
    <row r="177" spans="2:65" s="1" customFormat="1" ht="21.75" customHeight="1" x14ac:dyDescent="0.2">
      <c r="B177" s="142"/>
      <c r="C177" s="143" t="s">
        <v>398</v>
      </c>
      <c r="D177" s="143" t="s">
        <v>175</v>
      </c>
      <c r="E177" s="144" t="s">
        <v>2292</v>
      </c>
      <c r="F177" s="145" t="s">
        <v>2293</v>
      </c>
      <c r="G177" s="146" t="s">
        <v>379</v>
      </c>
      <c r="H177" s="147">
        <v>1</v>
      </c>
      <c r="I177" s="148"/>
      <c r="J177" s="149">
        <f t="shared" si="20"/>
        <v>0</v>
      </c>
      <c r="K177" s="150"/>
      <c r="L177" s="31"/>
      <c r="M177" s="151" t="s">
        <v>1</v>
      </c>
      <c r="N177" s="152" t="s">
        <v>41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AR177" s="155" t="s">
        <v>179</v>
      </c>
      <c r="AT177" s="155" t="s">
        <v>175</v>
      </c>
      <c r="AU177" s="155" t="s">
        <v>82</v>
      </c>
      <c r="AY177" s="16" t="s">
        <v>173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6" t="s">
        <v>88</v>
      </c>
      <c r="BK177" s="156">
        <f t="shared" si="29"/>
        <v>0</v>
      </c>
      <c r="BL177" s="16" t="s">
        <v>179</v>
      </c>
      <c r="BM177" s="155" t="s">
        <v>2294</v>
      </c>
    </row>
    <row r="178" spans="2:65" s="1" customFormat="1" ht="24.15" customHeight="1" x14ac:dyDescent="0.2">
      <c r="B178" s="142"/>
      <c r="C178" s="143" t="s">
        <v>402</v>
      </c>
      <c r="D178" s="143" t="s">
        <v>175</v>
      </c>
      <c r="E178" s="144" t="s">
        <v>2295</v>
      </c>
      <c r="F178" s="145" t="s">
        <v>2296</v>
      </c>
      <c r="G178" s="146" t="s">
        <v>379</v>
      </c>
      <c r="H178" s="147">
        <v>1</v>
      </c>
      <c r="I178" s="148"/>
      <c r="J178" s="149">
        <f t="shared" si="20"/>
        <v>0</v>
      </c>
      <c r="K178" s="150"/>
      <c r="L178" s="31"/>
      <c r="M178" s="151" t="s">
        <v>1</v>
      </c>
      <c r="N178" s="152" t="s">
        <v>41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AR178" s="155" t="s">
        <v>179</v>
      </c>
      <c r="AT178" s="155" t="s">
        <v>175</v>
      </c>
      <c r="AU178" s="155" t="s">
        <v>82</v>
      </c>
      <c r="AY178" s="16" t="s">
        <v>173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6" t="s">
        <v>88</v>
      </c>
      <c r="BK178" s="156">
        <f t="shared" si="29"/>
        <v>0</v>
      </c>
      <c r="BL178" s="16" t="s">
        <v>179</v>
      </c>
      <c r="BM178" s="155" t="s">
        <v>2297</v>
      </c>
    </row>
    <row r="179" spans="2:65" s="1" customFormat="1" ht="24.15" customHeight="1" x14ac:dyDescent="0.2">
      <c r="B179" s="142"/>
      <c r="C179" s="143" t="s">
        <v>406</v>
      </c>
      <c r="D179" s="143" t="s">
        <v>175</v>
      </c>
      <c r="E179" s="144" t="s">
        <v>2298</v>
      </c>
      <c r="F179" s="145" t="s">
        <v>2299</v>
      </c>
      <c r="G179" s="146" t="s">
        <v>379</v>
      </c>
      <c r="H179" s="147">
        <v>1</v>
      </c>
      <c r="I179" s="148"/>
      <c r="J179" s="149">
        <f t="shared" si="20"/>
        <v>0</v>
      </c>
      <c r="K179" s="150"/>
      <c r="L179" s="31"/>
      <c r="M179" s="151" t="s">
        <v>1</v>
      </c>
      <c r="N179" s="152" t="s">
        <v>41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AR179" s="155" t="s">
        <v>179</v>
      </c>
      <c r="AT179" s="155" t="s">
        <v>175</v>
      </c>
      <c r="AU179" s="155" t="s">
        <v>82</v>
      </c>
      <c r="AY179" s="16" t="s">
        <v>173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6" t="s">
        <v>88</v>
      </c>
      <c r="BK179" s="156">
        <f t="shared" si="29"/>
        <v>0</v>
      </c>
      <c r="BL179" s="16" t="s">
        <v>179</v>
      </c>
      <c r="BM179" s="155" t="s">
        <v>2300</v>
      </c>
    </row>
    <row r="180" spans="2:65" s="1" customFormat="1" ht="16.5" customHeight="1" x14ac:dyDescent="0.2">
      <c r="B180" s="142"/>
      <c r="C180" s="143" t="s">
        <v>412</v>
      </c>
      <c r="D180" s="143" t="s">
        <v>175</v>
      </c>
      <c r="E180" s="144" t="s">
        <v>2301</v>
      </c>
      <c r="F180" s="145" t="s">
        <v>2302</v>
      </c>
      <c r="G180" s="146" t="s">
        <v>2303</v>
      </c>
      <c r="H180" s="147">
        <v>1</v>
      </c>
      <c r="I180" s="148"/>
      <c r="J180" s="149">
        <f t="shared" si="20"/>
        <v>0</v>
      </c>
      <c r="K180" s="150"/>
      <c r="L180" s="31"/>
      <c r="M180" s="151" t="s">
        <v>1</v>
      </c>
      <c r="N180" s="152" t="s">
        <v>41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AR180" s="155" t="s">
        <v>179</v>
      </c>
      <c r="AT180" s="155" t="s">
        <v>175</v>
      </c>
      <c r="AU180" s="155" t="s">
        <v>82</v>
      </c>
      <c r="AY180" s="16" t="s">
        <v>173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6" t="s">
        <v>88</v>
      </c>
      <c r="BK180" s="156">
        <f t="shared" si="29"/>
        <v>0</v>
      </c>
      <c r="BL180" s="16" t="s">
        <v>179</v>
      </c>
      <c r="BM180" s="155" t="s">
        <v>2304</v>
      </c>
    </row>
    <row r="181" spans="2:65" s="1" customFormat="1" ht="24.15" customHeight="1" x14ac:dyDescent="0.2">
      <c r="B181" s="142"/>
      <c r="C181" s="143" t="s">
        <v>417</v>
      </c>
      <c r="D181" s="143" t="s">
        <v>175</v>
      </c>
      <c r="E181" s="144" t="s">
        <v>2305</v>
      </c>
      <c r="F181" s="145" t="s">
        <v>2306</v>
      </c>
      <c r="G181" s="146" t="s">
        <v>2286</v>
      </c>
      <c r="H181" s="147">
        <v>1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41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AR181" s="155" t="s">
        <v>179</v>
      </c>
      <c r="AT181" s="155" t="s">
        <v>175</v>
      </c>
      <c r="AU181" s="155" t="s">
        <v>82</v>
      </c>
      <c r="AY181" s="16" t="s">
        <v>173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6" t="s">
        <v>88</v>
      </c>
      <c r="BK181" s="156">
        <f t="shared" si="29"/>
        <v>0</v>
      </c>
      <c r="BL181" s="16" t="s">
        <v>179</v>
      </c>
      <c r="BM181" s="155" t="s">
        <v>2307</v>
      </c>
    </row>
    <row r="182" spans="2:65" s="1" customFormat="1" ht="16.5" customHeight="1" x14ac:dyDescent="0.2">
      <c r="B182" s="142"/>
      <c r="C182" s="143" t="s">
        <v>421</v>
      </c>
      <c r="D182" s="143" t="s">
        <v>175</v>
      </c>
      <c r="E182" s="144" t="s">
        <v>2308</v>
      </c>
      <c r="F182" s="145" t="s">
        <v>2309</v>
      </c>
      <c r="G182" s="146" t="s">
        <v>2286</v>
      </c>
      <c r="H182" s="147">
        <v>1</v>
      </c>
      <c r="I182" s="148"/>
      <c r="J182" s="149">
        <f t="shared" si="20"/>
        <v>0</v>
      </c>
      <c r="K182" s="150"/>
      <c r="L182" s="31"/>
      <c r="M182" s="191" t="s">
        <v>1</v>
      </c>
      <c r="N182" s="192" t="s">
        <v>41</v>
      </c>
      <c r="O182" s="193"/>
      <c r="P182" s="194">
        <f t="shared" si="21"/>
        <v>0</v>
      </c>
      <c r="Q182" s="194">
        <v>0</v>
      </c>
      <c r="R182" s="194">
        <f t="shared" si="22"/>
        <v>0</v>
      </c>
      <c r="S182" s="194">
        <v>0</v>
      </c>
      <c r="T182" s="195">
        <f t="shared" si="23"/>
        <v>0</v>
      </c>
      <c r="AR182" s="155" t="s">
        <v>179</v>
      </c>
      <c r="AT182" s="155" t="s">
        <v>175</v>
      </c>
      <c r="AU182" s="155" t="s">
        <v>82</v>
      </c>
      <c r="AY182" s="16" t="s">
        <v>173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6" t="s">
        <v>88</v>
      </c>
      <c r="BK182" s="156">
        <f t="shared" si="29"/>
        <v>0</v>
      </c>
      <c r="BL182" s="16" t="s">
        <v>179</v>
      </c>
      <c r="BM182" s="155" t="s">
        <v>2310</v>
      </c>
    </row>
    <row r="183" spans="2:65" s="1" customFormat="1" ht="7" customHeight="1" x14ac:dyDescent="0.2">
      <c r="B183" s="46"/>
      <c r="C183" s="47"/>
      <c r="D183" s="47"/>
      <c r="E183" s="47"/>
      <c r="F183" s="47"/>
      <c r="G183" s="47"/>
      <c r="H183" s="47"/>
      <c r="I183" s="47"/>
      <c r="J183" s="47"/>
      <c r="K183" s="47"/>
      <c r="L183" s="31"/>
    </row>
  </sheetData>
  <autoFilter ref="C124:K182" xr:uid="{00000000-0009-0000-0000-00000E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89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129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s="1" customFormat="1" ht="12" customHeight="1" x14ac:dyDescent="0.2">
      <c r="B8" s="31"/>
      <c r="D8" s="26" t="s">
        <v>134</v>
      </c>
      <c r="L8" s="31"/>
    </row>
    <row r="9" spans="2:46" s="1" customFormat="1" ht="16.5" customHeight="1" x14ac:dyDescent="0.2">
      <c r="B9" s="31"/>
      <c r="E9" s="204" t="s">
        <v>2311</v>
      </c>
      <c r="F9" s="247"/>
      <c r="G9" s="247"/>
      <c r="H9" s="247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28. 12. 2023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8" t="str">
        <f>'Rekapitulácia stavby'!E14</f>
        <v>Vyplň údaj</v>
      </c>
      <c r="F18" s="210"/>
      <c r="G18" s="210"/>
      <c r="H18" s="210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34</v>
      </c>
      <c r="L26" s="31"/>
    </row>
    <row r="27" spans="2:12" s="7" customFormat="1" ht="16.5" customHeight="1" x14ac:dyDescent="0.2">
      <c r="B27" s="96"/>
      <c r="E27" s="215" t="s">
        <v>1</v>
      </c>
      <c r="F27" s="215"/>
      <c r="G27" s="215"/>
      <c r="H27" s="215"/>
      <c r="L27" s="96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7" t="s">
        <v>35</v>
      </c>
      <c r="J30" s="68">
        <f>ROUND(J128,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 x14ac:dyDescent="0.2">
      <c r="B33" s="31"/>
      <c r="D33" s="57" t="s">
        <v>39</v>
      </c>
      <c r="E33" s="36" t="s">
        <v>40</v>
      </c>
      <c r="F33" s="98">
        <f>ROUND((SUM(BE128:BE188)),  2)</f>
        <v>0</v>
      </c>
      <c r="G33" s="99"/>
      <c r="H33" s="99"/>
      <c r="I33" s="100">
        <v>0.2</v>
      </c>
      <c r="J33" s="98">
        <f>ROUND(((SUM(BE128:BE188))*I33),  2)</f>
        <v>0</v>
      </c>
      <c r="L33" s="31"/>
    </row>
    <row r="34" spans="2:12" s="1" customFormat="1" ht="14.4" customHeight="1" x14ac:dyDescent="0.2">
      <c r="B34" s="31"/>
      <c r="E34" s="36" t="s">
        <v>41</v>
      </c>
      <c r="F34" s="98">
        <f>ROUND((SUM(BF128:BF188)),  2)</f>
        <v>0</v>
      </c>
      <c r="G34" s="99"/>
      <c r="H34" s="99"/>
      <c r="I34" s="100">
        <v>0.2</v>
      </c>
      <c r="J34" s="98">
        <f>ROUND(((SUM(BF128:BF188))*I34),  2)</f>
        <v>0</v>
      </c>
      <c r="L34" s="31"/>
    </row>
    <row r="35" spans="2:12" s="1" customFormat="1" ht="14.4" hidden="1" customHeight="1" x14ac:dyDescent="0.2">
      <c r="B35" s="31"/>
      <c r="E35" s="26" t="s">
        <v>42</v>
      </c>
      <c r="F35" s="88">
        <f>ROUND((SUM(BG128:BG188)),  2)</f>
        <v>0</v>
      </c>
      <c r="I35" s="101">
        <v>0.2</v>
      </c>
      <c r="J35" s="88">
        <f>0</f>
        <v>0</v>
      </c>
      <c r="L35" s="31"/>
    </row>
    <row r="36" spans="2:12" s="1" customFormat="1" ht="14.4" hidden="1" customHeight="1" x14ac:dyDescent="0.2">
      <c r="B36" s="31"/>
      <c r="E36" s="26" t="s">
        <v>43</v>
      </c>
      <c r="F36" s="88">
        <f>ROUND((SUM(BH128:BH188)),  2)</f>
        <v>0</v>
      </c>
      <c r="I36" s="101">
        <v>0.2</v>
      </c>
      <c r="J36" s="88">
        <f>0</f>
        <v>0</v>
      </c>
      <c r="L36" s="31"/>
    </row>
    <row r="37" spans="2:12" s="1" customFormat="1" ht="14.4" hidden="1" customHeight="1" x14ac:dyDescent="0.2">
      <c r="B37" s="31"/>
      <c r="E37" s="36" t="s">
        <v>44</v>
      </c>
      <c r="F37" s="98">
        <f>ROUND((SUM(BI128:BI188)),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138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47" s="1" customFormat="1" ht="12" customHeight="1" x14ac:dyDescent="0.2">
      <c r="B86" s="31"/>
      <c r="C86" s="26" t="s">
        <v>134</v>
      </c>
      <c r="L86" s="31"/>
    </row>
    <row r="87" spans="2:47" s="1" customFormat="1" ht="16.5" customHeight="1" x14ac:dyDescent="0.2">
      <c r="B87" s="31"/>
      <c r="E87" s="204" t="str">
        <f>E9</f>
        <v>SO 06 2 - NTL rozvod plynu</v>
      </c>
      <c r="F87" s="247"/>
      <c r="G87" s="247"/>
      <c r="H87" s="247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Jacovce- Hôrka, parc. č. 1627/6</v>
      </c>
      <c r="I89" s="26" t="s">
        <v>21</v>
      </c>
      <c r="J89" s="54" t="str">
        <f>IF(J12="","",J12)</f>
        <v>28. 12. 2023</v>
      </c>
      <c r="L89" s="31"/>
    </row>
    <row r="90" spans="2:47" s="1" customFormat="1" ht="7" customHeight="1" x14ac:dyDescent="0.2">
      <c r="B90" s="31"/>
      <c r="L90" s="31"/>
    </row>
    <row r="91" spans="2:47" s="1" customFormat="1" ht="15.15" customHeight="1" x14ac:dyDescent="0.2">
      <c r="B91" s="31"/>
      <c r="C91" s="26" t="s">
        <v>23</v>
      </c>
      <c r="F91" s="24" t="str">
        <f>E15</f>
        <v>PPD Prašice so sídlom Jacovce</v>
      </c>
      <c r="I91" s="26" t="s">
        <v>29</v>
      </c>
      <c r="J91" s="29" t="str">
        <f>E21</f>
        <v>Ing. Pavol Meluš</v>
      </c>
      <c r="L91" s="31"/>
    </row>
    <row r="92" spans="2:47" s="1" customFormat="1" ht="15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10" t="s">
        <v>139</v>
      </c>
      <c r="D94" s="102"/>
      <c r="E94" s="102"/>
      <c r="F94" s="102"/>
      <c r="G94" s="102"/>
      <c r="H94" s="102"/>
      <c r="I94" s="102"/>
      <c r="J94" s="111" t="s">
        <v>140</v>
      </c>
      <c r="K94" s="102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12" t="s">
        <v>141</v>
      </c>
      <c r="J96" s="68">
        <f>J128</f>
        <v>0</v>
      </c>
      <c r="L96" s="31"/>
      <c r="AU96" s="16" t="s">
        <v>142</v>
      </c>
    </row>
    <row r="97" spans="2:12" s="8" customFormat="1" ht="25" customHeight="1" x14ac:dyDescent="0.2">
      <c r="B97" s="113"/>
      <c r="D97" s="114" t="s">
        <v>143</v>
      </c>
      <c r="E97" s="115"/>
      <c r="F97" s="115"/>
      <c r="G97" s="115"/>
      <c r="H97" s="115"/>
      <c r="I97" s="115"/>
      <c r="J97" s="116">
        <f>J129</f>
        <v>0</v>
      </c>
      <c r="L97" s="113"/>
    </row>
    <row r="98" spans="2:12" s="9" customFormat="1" ht="19.899999999999999" customHeight="1" x14ac:dyDescent="0.2">
      <c r="B98" s="117"/>
      <c r="D98" s="118" t="s">
        <v>2151</v>
      </c>
      <c r="E98" s="119"/>
      <c r="F98" s="119"/>
      <c r="G98" s="119"/>
      <c r="H98" s="119"/>
      <c r="I98" s="119"/>
      <c r="J98" s="120">
        <f>J130</f>
        <v>0</v>
      </c>
      <c r="L98" s="117"/>
    </row>
    <row r="99" spans="2:12" s="9" customFormat="1" ht="19.899999999999999" customHeight="1" x14ac:dyDescent="0.2">
      <c r="B99" s="117"/>
      <c r="D99" s="118" t="s">
        <v>2152</v>
      </c>
      <c r="E99" s="119"/>
      <c r="F99" s="119"/>
      <c r="G99" s="119"/>
      <c r="H99" s="119"/>
      <c r="I99" s="119"/>
      <c r="J99" s="120">
        <f>J141</f>
        <v>0</v>
      </c>
      <c r="L99" s="117"/>
    </row>
    <row r="100" spans="2:12" s="9" customFormat="1" ht="19.899999999999999" customHeight="1" x14ac:dyDescent="0.2">
      <c r="B100" s="117"/>
      <c r="D100" s="118" t="s">
        <v>2153</v>
      </c>
      <c r="E100" s="119"/>
      <c r="F100" s="119"/>
      <c r="G100" s="119"/>
      <c r="H100" s="119"/>
      <c r="I100" s="119"/>
      <c r="J100" s="120">
        <f>J144</f>
        <v>0</v>
      </c>
      <c r="L100" s="117"/>
    </row>
    <row r="101" spans="2:12" s="9" customFormat="1" ht="19.899999999999999" customHeight="1" x14ac:dyDescent="0.2">
      <c r="B101" s="117"/>
      <c r="D101" s="118" t="s">
        <v>2312</v>
      </c>
      <c r="E101" s="119"/>
      <c r="F101" s="119"/>
      <c r="G101" s="119"/>
      <c r="H101" s="119"/>
      <c r="I101" s="119"/>
      <c r="J101" s="120">
        <f>J147</f>
        <v>0</v>
      </c>
      <c r="L101" s="117"/>
    </row>
    <row r="102" spans="2:12" s="8" customFormat="1" ht="25" customHeight="1" x14ac:dyDescent="0.2">
      <c r="B102" s="113"/>
      <c r="D102" s="114" t="s">
        <v>150</v>
      </c>
      <c r="E102" s="115"/>
      <c r="F102" s="115"/>
      <c r="G102" s="115"/>
      <c r="H102" s="115"/>
      <c r="I102" s="115"/>
      <c r="J102" s="116">
        <f>J149</f>
        <v>0</v>
      </c>
      <c r="L102" s="113"/>
    </row>
    <row r="103" spans="2:12" s="9" customFormat="1" ht="19.899999999999999" customHeight="1" x14ac:dyDescent="0.2">
      <c r="B103" s="117"/>
      <c r="D103" s="118" t="s">
        <v>2313</v>
      </c>
      <c r="E103" s="119"/>
      <c r="F103" s="119"/>
      <c r="G103" s="119"/>
      <c r="H103" s="119"/>
      <c r="I103" s="119"/>
      <c r="J103" s="120">
        <f>J150</f>
        <v>0</v>
      </c>
      <c r="L103" s="117"/>
    </row>
    <row r="104" spans="2:12" s="9" customFormat="1" ht="19.899999999999999" customHeight="1" x14ac:dyDescent="0.2">
      <c r="B104" s="117"/>
      <c r="D104" s="118" t="s">
        <v>2314</v>
      </c>
      <c r="E104" s="119"/>
      <c r="F104" s="119"/>
      <c r="G104" s="119"/>
      <c r="H104" s="119"/>
      <c r="I104" s="119"/>
      <c r="J104" s="120">
        <f>J160</f>
        <v>0</v>
      </c>
      <c r="L104" s="117"/>
    </row>
    <row r="105" spans="2:12" s="9" customFormat="1" ht="19.899999999999999" customHeight="1" x14ac:dyDescent="0.2">
      <c r="B105" s="117"/>
      <c r="D105" s="118" t="s">
        <v>2315</v>
      </c>
      <c r="E105" s="119"/>
      <c r="F105" s="119"/>
      <c r="G105" s="119"/>
      <c r="H105" s="119"/>
      <c r="I105" s="119"/>
      <c r="J105" s="120">
        <f>J163</f>
        <v>0</v>
      </c>
      <c r="L105" s="117"/>
    </row>
    <row r="106" spans="2:12" s="8" customFormat="1" ht="25" customHeight="1" x14ac:dyDescent="0.2">
      <c r="B106" s="113"/>
      <c r="D106" s="114" t="s">
        <v>157</v>
      </c>
      <c r="E106" s="115"/>
      <c r="F106" s="115"/>
      <c r="G106" s="115"/>
      <c r="H106" s="115"/>
      <c r="I106" s="115"/>
      <c r="J106" s="116">
        <f>J166</f>
        <v>0</v>
      </c>
      <c r="L106" s="113"/>
    </row>
    <row r="107" spans="2:12" s="9" customFormat="1" ht="19.899999999999999" customHeight="1" x14ac:dyDescent="0.2">
      <c r="B107" s="117"/>
      <c r="D107" s="118" t="s">
        <v>2155</v>
      </c>
      <c r="E107" s="119"/>
      <c r="F107" s="119"/>
      <c r="G107" s="119"/>
      <c r="H107" s="119"/>
      <c r="I107" s="119"/>
      <c r="J107" s="120">
        <f>J167</f>
        <v>0</v>
      </c>
      <c r="L107" s="117"/>
    </row>
    <row r="108" spans="2:12" s="8" customFormat="1" ht="25" customHeight="1" x14ac:dyDescent="0.2">
      <c r="B108" s="113"/>
      <c r="D108" s="114" t="s">
        <v>2156</v>
      </c>
      <c r="E108" s="115"/>
      <c r="F108" s="115"/>
      <c r="G108" s="115"/>
      <c r="H108" s="115"/>
      <c r="I108" s="115"/>
      <c r="J108" s="116">
        <f>J186</f>
        <v>0</v>
      </c>
      <c r="L108" s="113"/>
    </row>
    <row r="109" spans="2:12" s="1" customFormat="1" ht="21.75" customHeight="1" x14ac:dyDescent="0.2">
      <c r="B109" s="31"/>
      <c r="L109" s="31"/>
    </row>
    <row r="110" spans="2:12" s="1" customFormat="1" ht="7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1"/>
    </row>
    <row r="114" spans="2:63" s="1" customFormat="1" ht="7" customHeight="1" x14ac:dyDescent="0.2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1"/>
    </row>
    <row r="115" spans="2:63" s="1" customFormat="1" ht="25" customHeight="1" x14ac:dyDescent="0.2">
      <c r="B115" s="31"/>
      <c r="C115" s="20" t="s">
        <v>159</v>
      </c>
      <c r="L115" s="31"/>
    </row>
    <row r="116" spans="2:63" s="1" customFormat="1" ht="7" customHeight="1" x14ac:dyDescent="0.2">
      <c r="B116" s="31"/>
      <c r="L116" s="31"/>
    </row>
    <row r="117" spans="2:63" s="1" customFormat="1" ht="12" customHeight="1" x14ac:dyDescent="0.2">
      <c r="B117" s="31"/>
      <c r="C117" s="26" t="s">
        <v>15</v>
      </c>
      <c r="L117" s="31"/>
    </row>
    <row r="118" spans="2:63" s="1" customFormat="1" ht="16.5" customHeight="1" x14ac:dyDescent="0.2">
      <c r="B118" s="31"/>
      <c r="E118" s="245" t="str">
        <f>E7</f>
        <v>HALY NA CHOV BROJLEROVÝCH KURČIAT</v>
      </c>
      <c r="F118" s="246"/>
      <c r="G118" s="246"/>
      <c r="H118" s="246"/>
      <c r="L118" s="31"/>
    </row>
    <row r="119" spans="2:63" s="1" customFormat="1" ht="12" customHeight="1" x14ac:dyDescent="0.2">
      <c r="B119" s="31"/>
      <c r="C119" s="26" t="s">
        <v>134</v>
      </c>
      <c r="L119" s="31"/>
    </row>
    <row r="120" spans="2:63" s="1" customFormat="1" ht="16.5" customHeight="1" x14ac:dyDescent="0.2">
      <c r="B120" s="31"/>
      <c r="E120" s="204" t="str">
        <f>E9</f>
        <v>SO 06 2 - NTL rozvod plynu</v>
      </c>
      <c r="F120" s="247"/>
      <c r="G120" s="247"/>
      <c r="H120" s="247"/>
      <c r="L120" s="31"/>
    </row>
    <row r="121" spans="2:63" s="1" customFormat="1" ht="7" customHeight="1" x14ac:dyDescent="0.2">
      <c r="B121" s="31"/>
      <c r="L121" s="31"/>
    </row>
    <row r="122" spans="2:63" s="1" customFormat="1" ht="12" customHeight="1" x14ac:dyDescent="0.2">
      <c r="B122" s="31"/>
      <c r="C122" s="26" t="s">
        <v>19</v>
      </c>
      <c r="F122" s="24" t="str">
        <f>F12</f>
        <v>Jacovce- Hôrka, parc. č. 1627/6</v>
      </c>
      <c r="I122" s="26" t="s">
        <v>21</v>
      </c>
      <c r="J122" s="54" t="str">
        <f>IF(J12="","",J12)</f>
        <v>28. 12. 2023</v>
      </c>
      <c r="L122" s="31"/>
    </row>
    <row r="123" spans="2:63" s="1" customFormat="1" ht="7" customHeight="1" x14ac:dyDescent="0.2">
      <c r="B123" s="31"/>
      <c r="L123" s="31"/>
    </row>
    <row r="124" spans="2:63" s="1" customFormat="1" ht="15.15" customHeight="1" x14ac:dyDescent="0.2">
      <c r="B124" s="31"/>
      <c r="C124" s="26" t="s">
        <v>23</v>
      </c>
      <c r="F124" s="24" t="str">
        <f>E15</f>
        <v>PPD Prašice so sídlom Jacovce</v>
      </c>
      <c r="I124" s="26" t="s">
        <v>29</v>
      </c>
      <c r="J124" s="29" t="str">
        <f>E21</f>
        <v>Ing. Pavol Meluš</v>
      </c>
      <c r="L124" s="31"/>
    </row>
    <row r="125" spans="2:63" s="1" customFormat="1" ht="15.15" customHeight="1" x14ac:dyDescent="0.2">
      <c r="B125" s="31"/>
      <c r="C125" s="26" t="s">
        <v>27</v>
      </c>
      <c r="F125" s="24" t="str">
        <f>IF(E18="","",E18)</f>
        <v>Vyplň údaj</v>
      </c>
      <c r="I125" s="26" t="s">
        <v>32</v>
      </c>
      <c r="J125" s="29" t="str">
        <f>E24</f>
        <v xml:space="preserve"> </v>
      </c>
      <c r="L125" s="31"/>
    </row>
    <row r="126" spans="2:63" s="1" customFormat="1" ht="10.25" customHeight="1" x14ac:dyDescent="0.2">
      <c r="B126" s="31"/>
      <c r="L126" s="31"/>
    </row>
    <row r="127" spans="2:63" s="10" customFormat="1" ht="29.25" customHeight="1" x14ac:dyDescent="0.2">
      <c r="B127" s="121"/>
      <c r="C127" s="122" t="s">
        <v>160</v>
      </c>
      <c r="D127" s="123" t="s">
        <v>60</v>
      </c>
      <c r="E127" s="123" t="s">
        <v>56</v>
      </c>
      <c r="F127" s="123" t="s">
        <v>57</v>
      </c>
      <c r="G127" s="123" t="s">
        <v>161</v>
      </c>
      <c r="H127" s="123" t="s">
        <v>162</v>
      </c>
      <c r="I127" s="123" t="s">
        <v>163</v>
      </c>
      <c r="J127" s="124" t="s">
        <v>140</v>
      </c>
      <c r="K127" s="125" t="s">
        <v>164</v>
      </c>
      <c r="L127" s="121"/>
      <c r="M127" s="61" t="s">
        <v>1</v>
      </c>
      <c r="N127" s="62" t="s">
        <v>39</v>
      </c>
      <c r="O127" s="62" t="s">
        <v>165</v>
      </c>
      <c r="P127" s="62" t="s">
        <v>166</v>
      </c>
      <c r="Q127" s="62" t="s">
        <v>167</v>
      </c>
      <c r="R127" s="62" t="s">
        <v>168</v>
      </c>
      <c r="S127" s="62" t="s">
        <v>169</v>
      </c>
      <c r="T127" s="63" t="s">
        <v>170</v>
      </c>
    </row>
    <row r="128" spans="2:63" s="1" customFormat="1" ht="22.75" customHeight="1" x14ac:dyDescent="0.35">
      <c r="B128" s="31"/>
      <c r="C128" s="66" t="s">
        <v>141</v>
      </c>
      <c r="J128" s="126">
        <f>BK128</f>
        <v>0</v>
      </c>
      <c r="L128" s="31"/>
      <c r="M128" s="64"/>
      <c r="N128" s="55"/>
      <c r="O128" s="55"/>
      <c r="P128" s="127">
        <f>P129+P149+P166+P186</f>
        <v>0</v>
      </c>
      <c r="Q128" s="55"/>
      <c r="R128" s="127">
        <f>R129+R149+R166+R186</f>
        <v>429.08464399999991</v>
      </c>
      <c r="S128" s="55"/>
      <c r="T128" s="128">
        <f>T129+T149+T166+T186</f>
        <v>0</v>
      </c>
      <c r="AT128" s="16" t="s">
        <v>74</v>
      </c>
      <c r="AU128" s="16" t="s">
        <v>142</v>
      </c>
      <c r="BK128" s="129">
        <f>BK129+BK149+BK166+BK186</f>
        <v>0</v>
      </c>
    </row>
    <row r="129" spans="2:65" s="11" customFormat="1" ht="25.9" customHeight="1" x14ac:dyDescent="0.35">
      <c r="B129" s="130"/>
      <c r="D129" s="131" t="s">
        <v>74</v>
      </c>
      <c r="E129" s="132" t="s">
        <v>171</v>
      </c>
      <c r="F129" s="132" t="s">
        <v>172</v>
      </c>
      <c r="I129" s="133"/>
      <c r="J129" s="134">
        <f>BK129</f>
        <v>0</v>
      </c>
      <c r="L129" s="130"/>
      <c r="M129" s="135"/>
      <c r="P129" s="136">
        <f>P130+P141+P144+P147</f>
        <v>0</v>
      </c>
      <c r="R129" s="136">
        <f>R130+R141+R144+R147</f>
        <v>86.681543999999988</v>
      </c>
      <c r="T129" s="137">
        <f>T130+T141+T144+T147</f>
        <v>0</v>
      </c>
      <c r="AR129" s="131" t="s">
        <v>82</v>
      </c>
      <c r="AT129" s="138" t="s">
        <v>74</v>
      </c>
      <c r="AU129" s="138" t="s">
        <v>75</v>
      </c>
      <c r="AY129" s="131" t="s">
        <v>173</v>
      </c>
      <c r="BK129" s="139">
        <f>BK130+BK141+BK144+BK147</f>
        <v>0</v>
      </c>
    </row>
    <row r="130" spans="2:65" s="11" customFormat="1" ht="22.75" customHeight="1" x14ac:dyDescent="0.25">
      <c r="B130" s="130"/>
      <c r="D130" s="131" t="s">
        <v>74</v>
      </c>
      <c r="E130" s="140" t="s">
        <v>82</v>
      </c>
      <c r="F130" s="140" t="s">
        <v>2158</v>
      </c>
      <c r="I130" s="133"/>
      <c r="J130" s="141">
        <f>BK130</f>
        <v>0</v>
      </c>
      <c r="L130" s="130"/>
      <c r="M130" s="135"/>
      <c r="P130" s="136">
        <f>SUM(P131:P140)</f>
        <v>0</v>
      </c>
      <c r="R130" s="136">
        <f>SUM(R131:R140)</f>
        <v>4.9155600000000002</v>
      </c>
      <c r="T130" s="137">
        <f>SUM(T131:T140)</f>
        <v>0</v>
      </c>
      <c r="AR130" s="131" t="s">
        <v>82</v>
      </c>
      <c r="AT130" s="138" t="s">
        <v>74</v>
      </c>
      <c r="AU130" s="138" t="s">
        <v>82</v>
      </c>
      <c r="AY130" s="131" t="s">
        <v>173</v>
      </c>
      <c r="BK130" s="139">
        <f>SUM(BK131:BK140)</f>
        <v>0</v>
      </c>
    </row>
    <row r="131" spans="2:65" s="1" customFormat="1" ht="24.15" customHeight="1" x14ac:dyDescent="0.2">
      <c r="B131" s="142"/>
      <c r="C131" s="143" t="s">
        <v>82</v>
      </c>
      <c r="D131" s="143" t="s">
        <v>175</v>
      </c>
      <c r="E131" s="144" t="s">
        <v>2165</v>
      </c>
      <c r="F131" s="145" t="s">
        <v>2166</v>
      </c>
      <c r="G131" s="146" t="s">
        <v>178</v>
      </c>
      <c r="H131" s="147">
        <v>21.372</v>
      </c>
      <c r="I131" s="148"/>
      <c r="J131" s="149">
        <f t="shared" ref="J131:J137" si="0">ROUND(I131*H131,2)</f>
        <v>0</v>
      </c>
      <c r="K131" s="150"/>
      <c r="L131" s="31"/>
      <c r="M131" s="151" t="s">
        <v>1</v>
      </c>
      <c r="N131" s="152" t="s">
        <v>41</v>
      </c>
      <c r="P131" s="153">
        <f t="shared" ref="P131:P137" si="1">O131*H131</f>
        <v>0</v>
      </c>
      <c r="Q131" s="153">
        <v>0</v>
      </c>
      <c r="R131" s="153">
        <f t="shared" ref="R131:R137" si="2">Q131*H131</f>
        <v>0</v>
      </c>
      <c r="S131" s="153">
        <v>0</v>
      </c>
      <c r="T131" s="154">
        <f t="shared" ref="T131:T137" si="3">S131*H131</f>
        <v>0</v>
      </c>
      <c r="AR131" s="155" t="s">
        <v>179</v>
      </c>
      <c r="AT131" s="155" t="s">
        <v>175</v>
      </c>
      <c r="AU131" s="155" t="s">
        <v>88</v>
      </c>
      <c r="AY131" s="16" t="s">
        <v>173</v>
      </c>
      <c r="BE131" s="156">
        <f t="shared" ref="BE131:BE137" si="4">IF(N131="základná",J131,0)</f>
        <v>0</v>
      </c>
      <c r="BF131" s="156">
        <f t="shared" ref="BF131:BF137" si="5">IF(N131="znížená",J131,0)</f>
        <v>0</v>
      </c>
      <c r="BG131" s="156">
        <f t="shared" ref="BG131:BG137" si="6">IF(N131="zákl. prenesená",J131,0)</f>
        <v>0</v>
      </c>
      <c r="BH131" s="156">
        <f t="shared" ref="BH131:BH137" si="7">IF(N131="zníž. prenesená",J131,0)</f>
        <v>0</v>
      </c>
      <c r="BI131" s="156">
        <f t="shared" ref="BI131:BI137" si="8">IF(N131="nulová",J131,0)</f>
        <v>0</v>
      </c>
      <c r="BJ131" s="16" t="s">
        <v>88</v>
      </c>
      <c r="BK131" s="156">
        <f t="shared" ref="BK131:BK137" si="9">ROUND(I131*H131,2)</f>
        <v>0</v>
      </c>
      <c r="BL131" s="16" t="s">
        <v>179</v>
      </c>
      <c r="BM131" s="155" t="s">
        <v>2316</v>
      </c>
    </row>
    <row r="132" spans="2:65" s="1" customFormat="1" ht="24.15" customHeight="1" x14ac:dyDescent="0.2">
      <c r="B132" s="142"/>
      <c r="C132" s="143" t="s">
        <v>88</v>
      </c>
      <c r="D132" s="143" t="s">
        <v>175</v>
      </c>
      <c r="E132" s="144" t="s">
        <v>2168</v>
      </c>
      <c r="F132" s="145" t="s">
        <v>2169</v>
      </c>
      <c r="G132" s="146" t="s">
        <v>178</v>
      </c>
      <c r="H132" s="147">
        <v>6.4119999999999999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6" t="s">
        <v>88</v>
      </c>
      <c r="BK132" s="156">
        <f t="shared" si="9"/>
        <v>0</v>
      </c>
      <c r="BL132" s="16" t="s">
        <v>179</v>
      </c>
      <c r="BM132" s="155" t="s">
        <v>2317</v>
      </c>
    </row>
    <row r="133" spans="2:65" s="1" customFormat="1" ht="24.15" customHeight="1" x14ac:dyDescent="0.2">
      <c r="B133" s="142"/>
      <c r="C133" s="143" t="s">
        <v>187</v>
      </c>
      <c r="D133" s="143" t="s">
        <v>175</v>
      </c>
      <c r="E133" s="144" t="s">
        <v>2174</v>
      </c>
      <c r="F133" s="145" t="s">
        <v>2175</v>
      </c>
      <c r="G133" s="146" t="s">
        <v>257</v>
      </c>
      <c r="H133" s="147">
        <v>71.239999999999995</v>
      </c>
      <c r="I133" s="148"/>
      <c r="J133" s="149">
        <f t="shared" si="0"/>
        <v>0</v>
      </c>
      <c r="K133" s="150"/>
      <c r="L133" s="31"/>
      <c r="M133" s="151" t="s">
        <v>1</v>
      </c>
      <c r="N133" s="152" t="s">
        <v>41</v>
      </c>
      <c r="P133" s="153">
        <f t="shared" si="1"/>
        <v>0</v>
      </c>
      <c r="Q133" s="153">
        <v>6.9000000000000006E-2</v>
      </c>
      <c r="R133" s="153">
        <f t="shared" si="2"/>
        <v>4.9155600000000002</v>
      </c>
      <c r="S133" s="153">
        <v>0</v>
      </c>
      <c r="T133" s="154">
        <f t="shared" si="3"/>
        <v>0</v>
      </c>
      <c r="AR133" s="155" t="s">
        <v>179</v>
      </c>
      <c r="AT133" s="155" t="s">
        <v>175</v>
      </c>
      <c r="AU133" s="155" t="s">
        <v>88</v>
      </c>
      <c r="AY133" s="16" t="s">
        <v>173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88</v>
      </c>
      <c r="BK133" s="156">
        <f t="shared" si="9"/>
        <v>0</v>
      </c>
      <c r="BL133" s="16" t="s">
        <v>179</v>
      </c>
      <c r="BM133" s="155" t="s">
        <v>2318</v>
      </c>
    </row>
    <row r="134" spans="2:65" s="1" customFormat="1" ht="24.15" customHeight="1" x14ac:dyDescent="0.2">
      <c r="B134" s="142"/>
      <c r="C134" s="143" t="s">
        <v>179</v>
      </c>
      <c r="D134" s="143" t="s">
        <v>175</v>
      </c>
      <c r="E134" s="144" t="s">
        <v>2177</v>
      </c>
      <c r="F134" s="145" t="s">
        <v>2178</v>
      </c>
      <c r="G134" s="146" t="s">
        <v>257</v>
      </c>
      <c r="H134" s="147">
        <v>71.239999999999995</v>
      </c>
      <c r="I134" s="148"/>
      <c r="J134" s="149">
        <f t="shared" si="0"/>
        <v>0</v>
      </c>
      <c r="K134" s="150"/>
      <c r="L134" s="31"/>
      <c r="M134" s="151" t="s">
        <v>1</v>
      </c>
      <c r="N134" s="152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88</v>
      </c>
      <c r="BK134" s="156">
        <f t="shared" si="9"/>
        <v>0</v>
      </c>
      <c r="BL134" s="16" t="s">
        <v>179</v>
      </c>
      <c r="BM134" s="155" t="s">
        <v>2319</v>
      </c>
    </row>
    <row r="135" spans="2:65" s="1" customFormat="1" ht="24.15" customHeight="1" x14ac:dyDescent="0.2">
      <c r="B135" s="142"/>
      <c r="C135" s="143" t="s">
        <v>198</v>
      </c>
      <c r="D135" s="143" t="s">
        <v>175</v>
      </c>
      <c r="E135" s="144" t="s">
        <v>2186</v>
      </c>
      <c r="F135" s="145" t="s">
        <v>2187</v>
      </c>
      <c r="G135" s="146" t="s">
        <v>178</v>
      </c>
      <c r="H135" s="147">
        <v>6.5759999999999996</v>
      </c>
      <c r="I135" s="148"/>
      <c r="J135" s="149">
        <f t="shared" si="0"/>
        <v>0</v>
      </c>
      <c r="K135" s="150"/>
      <c r="L135" s="31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179</v>
      </c>
      <c r="AT135" s="155" t="s">
        <v>175</v>
      </c>
      <c r="AU135" s="155" t="s">
        <v>88</v>
      </c>
      <c r="AY135" s="16" t="s">
        <v>173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88</v>
      </c>
      <c r="BK135" s="156">
        <f t="shared" si="9"/>
        <v>0</v>
      </c>
      <c r="BL135" s="16" t="s">
        <v>179</v>
      </c>
      <c r="BM135" s="155" t="s">
        <v>2320</v>
      </c>
    </row>
    <row r="136" spans="2:65" s="1" customFormat="1" ht="16.5" customHeight="1" x14ac:dyDescent="0.2">
      <c r="B136" s="142"/>
      <c r="C136" s="143" t="s">
        <v>205</v>
      </c>
      <c r="D136" s="143" t="s">
        <v>175</v>
      </c>
      <c r="E136" s="144" t="s">
        <v>2189</v>
      </c>
      <c r="F136" s="145" t="s">
        <v>2190</v>
      </c>
      <c r="G136" s="146" t="s">
        <v>178</v>
      </c>
      <c r="H136" s="147">
        <v>6.5759999999999996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179</v>
      </c>
      <c r="AT136" s="155" t="s">
        <v>175</v>
      </c>
      <c r="AU136" s="155" t="s">
        <v>88</v>
      </c>
      <c r="AY136" s="16" t="s">
        <v>173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88</v>
      </c>
      <c r="BK136" s="156">
        <f t="shared" si="9"/>
        <v>0</v>
      </c>
      <c r="BL136" s="16" t="s">
        <v>179</v>
      </c>
      <c r="BM136" s="155" t="s">
        <v>2321</v>
      </c>
    </row>
    <row r="137" spans="2:65" s="1" customFormat="1" ht="24.15" customHeight="1" x14ac:dyDescent="0.2">
      <c r="B137" s="142"/>
      <c r="C137" s="143" t="s">
        <v>210</v>
      </c>
      <c r="D137" s="143" t="s">
        <v>175</v>
      </c>
      <c r="E137" s="144" t="s">
        <v>2192</v>
      </c>
      <c r="F137" s="145" t="s">
        <v>2193</v>
      </c>
      <c r="G137" s="146" t="s">
        <v>227</v>
      </c>
      <c r="H137" s="147">
        <v>9.8640000000000008</v>
      </c>
      <c r="I137" s="148"/>
      <c r="J137" s="149">
        <f t="shared" si="0"/>
        <v>0</v>
      </c>
      <c r="K137" s="150"/>
      <c r="L137" s="31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179</v>
      </c>
      <c r="AT137" s="155" t="s">
        <v>175</v>
      </c>
      <c r="AU137" s="155" t="s">
        <v>88</v>
      </c>
      <c r="AY137" s="16" t="s">
        <v>173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179</v>
      </c>
      <c r="BM137" s="155" t="s">
        <v>2322</v>
      </c>
    </row>
    <row r="138" spans="2:65" s="12" customFormat="1" ht="10" x14ac:dyDescent="0.2">
      <c r="B138" s="157"/>
      <c r="D138" s="158" t="s">
        <v>181</v>
      </c>
      <c r="F138" s="160" t="s">
        <v>2323</v>
      </c>
      <c r="H138" s="161">
        <v>9.8640000000000008</v>
      </c>
      <c r="I138" s="162"/>
      <c r="L138" s="157"/>
      <c r="M138" s="163"/>
      <c r="T138" s="164"/>
      <c r="AT138" s="159" t="s">
        <v>181</v>
      </c>
      <c r="AU138" s="159" t="s">
        <v>88</v>
      </c>
      <c r="AV138" s="12" t="s">
        <v>88</v>
      </c>
      <c r="AW138" s="12" t="s">
        <v>3</v>
      </c>
      <c r="AX138" s="12" t="s">
        <v>82</v>
      </c>
      <c r="AY138" s="159" t="s">
        <v>173</v>
      </c>
    </row>
    <row r="139" spans="2:65" s="1" customFormat="1" ht="24.15" customHeight="1" x14ac:dyDescent="0.2">
      <c r="B139" s="142"/>
      <c r="C139" s="143" t="s">
        <v>215</v>
      </c>
      <c r="D139" s="143" t="s">
        <v>175</v>
      </c>
      <c r="E139" s="144" t="s">
        <v>2196</v>
      </c>
      <c r="F139" s="145" t="s">
        <v>2197</v>
      </c>
      <c r="G139" s="146" t="s">
        <v>178</v>
      </c>
      <c r="H139" s="147">
        <v>14.795999999999999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179</v>
      </c>
      <c r="AT139" s="155" t="s">
        <v>175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2324</v>
      </c>
    </row>
    <row r="140" spans="2:65" s="1" customFormat="1" ht="24.15" customHeight="1" x14ac:dyDescent="0.2">
      <c r="B140" s="142"/>
      <c r="C140" s="143" t="s">
        <v>220</v>
      </c>
      <c r="D140" s="143" t="s">
        <v>175</v>
      </c>
      <c r="E140" s="144" t="s">
        <v>2199</v>
      </c>
      <c r="F140" s="145" t="s">
        <v>2200</v>
      </c>
      <c r="G140" s="146" t="s">
        <v>178</v>
      </c>
      <c r="H140" s="147">
        <v>6.5759999999999996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179</v>
      </c>
      <c r="AT140" s="155" t="s">
        <v>175</v>
      </c>
      <c r="AU140" s="155" t="s">
        <v>88</v>
      </c>
      <c r="AY140" s="16" t="s">
        <v>173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88</v>
      </c>
      <c r="BK140" s="156">
        <f>ROUND(I140*H140,2)</f>
        <v>0</v>
      </c>
      <c r="BL140" s="16" t="s">
        <v>179</v>
      </c>
      <c r="BM140" s="155" t="s">
        <v>2325</v>
      </c>
    </row>
    <row r="141" spans="2:65" s="11" customFormat="1" ht="22.75" customHeight="1" x14ac:dyDescent="0.25">
      <c r="B141" s="130"/>
      <c r="D141" s="131" t="s">
        <v>74</v>
      </c>
      <c r="E141" s="140" t="s">
        <v>179</v>
      </c>
      <c r="F141" s="140" t="s">
        <v>2205</v>
      </c>
      <c r="I141" s="133"/>
      <c r="J141" s="141">
        <f>BK141</f>
        <v>0</v>
      </c>
      <c r="L141" s="130"/>
      <c r="M141" s="135"/>
      <c r="P141" s="136">
        <f>SUM(P142:P143)</f>
        <v>0</v>
      </c>
      <c r="R141" s="136">
        <f>SUM(R142:R143)</f>
        <v>81.765983999999989</v>
      </c>
      <c r="T141" s="137">
        <f>SUM(T142:T143)</f>
        <v>0</v>
      </c>
      <c r="AR141" s="131" t="s">
        <v>82</v>
      </c>
      <c r="AT141" s="138" t="s">
        <v>74</v>
      </c>
      <c r="AU141" s="138" t="s">
        <v>82</v>
      </c>
      <c r="AY141" s="131" t="s">
        <v>173</v>
      </c>
      <c r="BK141" s="139">
        <f>SUM(BK142:BK143)</f>
        <v>0</v>
      </c>
    </row>
    <row r="142" spans="2:65" s="1" customFormat="1" ht="24.15" customHeight="1" x14ac:dyDescent="0.2">
      <c r="B142" s="142"/>
      <c r="C142" s="143" t="s">
        <v>224</v>
      </c>
      <c r="D142" s="143" t="s">
        <v>175</v>
      </c>
      <c r="E142" s="144" t="s">
        <v>2206</v>
      </c>
      <c r="F142" s="145" t="s">
        <v>2207</v>
      </c>
      <c r="G142" s="146" t="s">
        <v>178</v>
      </c>
      <c r="H142" s="147">
        <v>6.5759999999999996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41</v>
      </c>
      <c r="P142" s="153">
        <f>O142*H142</f>
        <v>0</v>
      </c>
      <c r="Q142" s="153">
        <v>12.433999999999999</v>
      </c>
      <c r="R142" s="153">
        <f>Q142*H142</f>
        <v>81.765983999999989</v>
      </c>
      <c r="S142" s="153">
        <v>0</v>
      </c>
      <c r="T142" s="154">
        <f>S142*H142</f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179</v>
      </c>
      <c r="BM142" s="155" t="s">
        <v>2326</v>
      </c>
    </row>
    <row r="143" spans="2:65" s="1" customFormat="1" ht="16.5" customHeight="1" x14ac:dyDescent="0.2">
      <c r="B143" s="142"/>
      <c r="C143" s="143" t="s">
        <v>231</v>
      </c>
      <c r="D143" s="143" t="s">
        <v>175</v>
      </c>
      <c r="E143" s="144" t="s">
        <v>2202</v>
      </c>
      <c r="F143" s="145" t="s">
        <v>2203</v>
      </c>
      <c r="G143" s="146" t="s">
        <v>227</v>
      </c>
      <c r="H143" s="147">
        <v>10.522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179</v>
      </c>
      <c r="AT143" s="155" t="s">
        <v>175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2327</v>
      </c>
    </row>
    <row r="144" spans="2:65" s="11" customFormat="1" ht="22.75" customHeight="1" x14ac:dyDescent="0.25">
      <c r="B144" s="130"/>
      <c r="D144" s="131" t="s">
        <v>74</v>
      </c>
      <c r="E144" s="140" t="s">
        <v>215</v>
      </c>
      <c r="F144" s="140" t="s">
        <v>2209</v>
      </c>
      <c r="I144" s="133"/>
      <c r="J144" s="141">
        <f>BK144</f>
        <v>0</v>
      </c>
      <c r="L144" s="130"/>
      <c r="M144" s="135"/>
      <c r="P144" s="136">
        <f>SUM(P145:P146)</f>
        <v>0</v>
      </c>
      <c r="R144" s="136">
        <f>SUM(R145:R146)</f>
        <v>0</v>
      </c>
      <c r="T144" s="137">
        <f>SUM(T145:T146)</f>
        <v>0</v>
      </c>
      <c r="AR144" s="131" t="s">
        <v>82</v>
      </c>
      <c r="AT144" s="138" t="s">
        <v>74</v>
      </c>
      <c r="AU144" s="138" t="s">
        <v>82</v>
      </c>
      <c r="AY144" s="131" t="s">
        <v>173</v>
      </c>
      <c r="BK144" s="139">
        <f>SUM(BK145:BK146)</f>
        <v>0</v>
      </c>
    </row>
    <row r="145" spans="2:65" s="1" customFormat="1" ht="21.75" customHeight="1" x14ac:dyDescent="0.2">
      <c r="B145" s="142"/>
      <c r="C145" s="143" t="s">
        <v>237</v>
      </c>
      <c r="D145" s="143" t="s">
        <v>175</v>
      </c>
      <c r="E145" s="144" t="s">
        <v>2328</v>
      </c>
      <c r="F145" s="145" t="s">
        <v>2329</v>
      </c>
      <c r="G145" s="146" t="s">
        <v>370</v>
      </c>
      <c r="H145" s="147">
        <v>32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179</v>
      </c>
      <c r="AT145" s="155" t="s">
        <v>175</v>
      </c>
      <c r="AU145" s="155" t="s">
        <v>88</v>
      </c>
      <c r="AY145" s="16" t="s">
        <v>173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88</v>
      </c>
      <c r="BK145" s="156">
        <f>ROUND(I145*H145,2)</f>
        <v>0</v>
      </c>
      <c r="BL145" s="16" t="s">
        <v>179</v>
      </c>
      <c r="BM145" s="155" t="s">
        <v>2330</v>
      </c>
    </row>
    <row r="146" spans="2:65" s="1" customFormat="1" ht="24.15" customHeight="1" x14ac:dyDescent="0.2">
      <c r="B146" s="142"/>
      <c r="C146" s="178" t="s">
        <v>247</v>
      </c>
      <c r="D146" s="178" t="s">
        <v>332</v>
      </c>
      <c r="E146" s="179" t="s">
        <v>2244</v>
      </c>
      <c r="F146" s="180" t="s">
        <v>2245</v>
      </c>
      <c r="G146" s="181" t="s">
        <v>332</v>
      </c>
      <c r="H146" s="182">
        <v>30</v>
      </c>
      <c r="I146" s="183"/>
      <c r="J146" s="184">
        <f>ROUND(I146*H146,2)</f>
        <v>0</v>
      </c>
      <c r="K146" s="185"/>
      <c r="L146" s="186"/>
      <c r="M146" s="187" t="s">
        <v>1</v>
      </c>
      <c r="N146" s="188" t="s">
        <v>41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215</v>
      </c>
      <c r="AT146" s="155" t="s">
        <v>332</v>
      </c>
      <c r="AU146" s="155" t="s">
        <v>88</v>
      </c>
      <c r="AY146" s="16" t="s">
        <v>173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6" t="s">
        <v>88</v>
      </c>
      <c r="BK146" s="156">
        <f>ROUND(I146*H146,2)</f>
        <v>0</v>
      </c>
      <c r="BL146" s="16" t="s">
        <v>179</v>
      </c>
      <c r="BM146" s="155" t="s">
        <v>2331</v>
      </c>
    </row>
    <row r="147" spans="2:65" s="11" customFormat="1" ht="22.75" customHeight="1" x14ac:dyDescent="0.25">
      <c r="B147" s="130"/>
      <c r="D147" s="131" t="s">
        <v>74</v>
      </c>
      <c r="E147" s="140" t="s">
        <v>220</v>
      </c>
      <c r="F147" s="140" t="s">
        <v>2332</v>
      </c>
      <c r="I147" s="133"/>
      <c r="J147" s="141">
        <f>BK147</f>
        <v>0</v>
      </c>
      <c r="L147" s="130"/>
      <c r="M147" s="135"/>
      <c r="P147" s="136">
        <f>P148</f>
        <v>0</v>
      </c>
      <c r="R147" s="136">
        <f>R148</f>
        <v>0</v>
      </c>
      <c r="T147" s="137">
        <f>T148</f>
        <v>0</v>
      </c>
      <c r="AR147" s="131" t="s">
        <v>82</v>
      </c>
      <c r="AT147" s="138" t="s">
        <v>74</v>
      </c>
      <c r="AU147" s="138" t="s">
        <v>82</v>
      </c>
      <c r="AY147" s="131" t="s">
        <v>173</v>
      </c>
      <c r="BK147" s="139">
        <f>BK148</f>
        <v>0</v>
      </c>
    </row>
    <row r="148" spans="2:65" s="1" customFormat="1" ht="24.15" customHeight="1" x14ac:dyDescent="0.2">
      <c r="B148" s="142"/>
      <c r="C148" s="143" t="s">
        <v>254</v>
      </c>
      <c r="D148" s="143" t="s">
        <v>175</v>
      </c>
      <c r="E148" s="144" t="s">
        <v>2333</v>
      </c>
      <c r="F148" s="145" t="s">
        <v>2334</v>
      </c>
      <c r="G148" s="146" t="s">
        <v>227</v>
      </c>
      <c r="H148" s="147">
        <v>11.449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41</v>
      </c>
      <c r="P148" s="153">
        <f>O148*H148</f>
        <v>0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AR148" s="155" t="s">
        <v>179</v>
      </c>
      <c r="AT148" s="155" t="s">
        <v>175</v>
      </c>
      <c r="AU148" s="155" t="s">
        <v>88</v>
      </c>
      <c r="AY148" s="16" t="s">
        <v>173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88</v>
      </c>
      <c r="BK148" s="156">
        <f>ROUND(I148*H148,2)</f>
        <v>0</v>
      </c>
      <c r="BL148" s="16" t="s">
        <v>179</v>
      </c>
      <c r="BM148" s="155" t="s">
        <v>2335</v>
      </c>
    </row>
    <row r="149" spans="2:65" s="11" customFormat="1" ht="25.9" customHeight="1" x14ac:dyDescent="0.35">
      <c r="B149" s="130"/>
      <c r="D149" s="131" t="s">
        <v>74</v>
      </c>
      <c r="E149" s="132" t="s">
        <v>323</v>
      </c>
      <c r="F149" s="132" t="s">
        <v>324</v>
      </c>
      <c r="I149" s="133"/>
      <c r="J149" s="134">
        <f>BK149</f>
        <v>0</v>
      </c>
      <c r="L149" s="130"/>
      <c r="M149" s="135"/>
      <c r="P149" s="136">
        <f>P150+P160+P163</f>
        <v>0</v>
      </c>
      <c r="R149" s="136">
        <f>R150+R160+R163</f>
        <v>339.43409999999994</v>
      </c>
      <c r="T149" s="137">
        <f>T150+T160+T163</f>
        <v>0</v>
      </c>
      <c r="AR149" s="131" t="s">
        <v>88</v>
      </c>
      <c r="AT149" s="138" t="s">
        <v>74</v>
      </c>
      <c r="AU149" s="138" t="s">
        <v>75</v>
      </c>
      <c r="AY149" s="131" t="s">
        <v>173</v>
      </c>
      <c r="BK149" s="139">
        <f>BK150+BK160+BK163</f>
        <v>0</v>
      </c>
    </row>
    <row r="150" spans="2:65" s="11" customFormat="1" ht="22.75" customHeight="1" x14ac:dyDescent="0.25">
      <c r="B150" s="130"/>
      <c r="D150" s="131" t="s">
        <v>74</v>
      </c>
      <c r="E150" s="140" t="s">
        <v>2336</v>
      </c>
      <c r="F150" s="140" t="s">
        <v>2337</v>
      </c>
      <c r="I150" s="133"/>
      <c r="J150" s="141">
        <f>BK150</f>
        <v>0</v>
      </c>
      <c r="L150" s="130"/>
      <c r="M150" s="135"/>
      <c r="P150" s="136">
        <f>SUM(P151:P159)</f>
        <v>0</v>
      </c>
      <c r="R150" s="136">
        <f>SUM(R151:R159)</f>
        <v>321.46599999999995</v>
      </c>
      <c r="T150" s="137">
        <f>SUM(T151:T159)</f>
        <v>0</v>
      </c>
      <c r="AR150" s="131" t="s">
        <v>88</v>
      </c>
      <c r="AT150" s="138" t="s">
        <v>74</v>
      </c>
      <c r="AU150" s="138" t="s">
        <v>82</v>
      </c>
      <c r="AY150" s="131" t="s">
        <v>173</v>
      </c>
      <c r="BK150" s="139">
        <f>SUM(BK151:BK159)</f>
        <v>0</v>
      </c>
    </row>
    <row r="151" spans="2:65" s="1" customFormat="1" ht="24.15" customHeight="1" x14ac:dyDescent="0.2">
      <c r="B151" s="142"/>
      <c r="C151" s="143" t="s">
        <v>261</v>
      </c>
      <c r="D151" s="143" t="s">
        <v>175</v>
      </c>
      <c r="E151" s="144" t="s">
        <v>2338</v>
      </c>
      <c r="F151" s="145" t="s">
        <v>2339</v>
      </c>
      <c r="G151" s="146" t="s">
        <v>370</v>
      </c>
      <c r="H151" s="147">
        <v>72</v>
      </c>
      <c r="I151" s="148"/>
      <c r="J151" s="149">
        <f t="shared" ref="J151:J159" si="10">ROUND(I151*H151,2)</f>
        <v>0</v>
      </c>
      <c r="K151" s="150"/>
      <c r="L151" s="31"/>
      <c r="M151" s="151" t="s">
        <v>1</v>
      </c>
      <c r="N151" s="152" t="s">
        <v>41</v>
      </c>
      <c r="P151" s="153">
        <f t="shared" ref="P151:P159" si="11">O151*H151</f>
        <v>0</v>
      </c>
      <c r="Q151" s="153">
        <v>0.253</v>
      </c>
      <c r="R151" s="153">
        <f t="shared" ref="R151:R159" si="12">Q151*H151</f>
        <v>18.216000000000001</v>
      </c>
      <c r="S151" s="153">
        <v>0</v>
      </c>
      <c r="T151" s="154">
        <f t="shared" ref="T151:T159" si="13">S151*H151</f>
        <v>0</v>
      </c>
      <c r="AR151" s="155" t="s">
        <v>265</v>
      </c>
      <c r="AT151" s="155" t="s">
        <v>175</v>
      </c>
      <c r="AU151" s="155" t="s">
        <v>88</v>
      </c>
      <c r="AY151" s="16" t="s">
        <v>173</v>
      </c>
      <c r="BE151" s="156">
        <f t="shared" ref="BE151:BE159" si="14">IF(N151="základná",J151,0)</f>
        <v>0</v>
      </c>
      <c r="BF151" s="156">
        <f t="shared" ref="BF151:BF159" si="15">IF(N151="znížená",J151,0)</f>
        <v>0</v>
      </c>
      <c r="BG151" s="156">
        <f t="shared" ref="BG151:BG159" si="16">IF(N151="zákl. prenesená",J151,0)</f>
        <v>0</v>
      </c>
      <c r="BH151" s="156">
        <f t="shared" ref="BH151:BH159" si="17">IF(N151="zníž. prenesená",J151,0)</f>
        <v>0</v>
      </c>
      <c r="BI151" s="156">
        <f t="shared" ref="BI151:BI159" si="18">IF(N151="nulová",J151,0)</f>
        <v>0</v>
      </c>
      <c r="BJ151" s="16" t="s">
        <v>88</v>
      </c>
      <c r="BK151" s="156">
        <f t="shared" ref="BK151:BK159" si="19">ROUND(I151*H151,2)</f>
        <v>0</v>
      </c>
      <c r="BL151" s="16" t="s">
        <v>265</v>
      </c>
      <c r="BM151" s="155" t="s">
        <v>2340</v>
      </c>
    </row>
    <row r="152" spans="2:65" s="1" customFormat="1" ht="24.15" customHeight="1" x14ac:dyDescent="0.2">
      <c r="B152" s="142"/>
      <c r="C152" s="143" t="s">
        <v>265</v>
      </c>
      <c r="D152" s="143" t="s">
        <v>175</v>
      </c>
      <c r="E152" s="144" t="s">
        <v>2341</v>
      </c>
      <c r="F152" s="145" t="s">
        <v>2342</v>
      </c>
      <c r="G152" s="146" t="s">
        <v>370</v>
      </c>
      <c r="H152" s="147">
        <v>176</v>
      </c>
      <c r="I152" s="148"/>
      <c r="J152" s="149">
        <f t="shared" si="10"/>
        <v>0</v>
      </c>
      <c r="K152" s="150"/>
      <c r="L152" s="31"/>
      <c r="M152" s="151" t="s">
        <v>1</v>
      </c>
      <c r="N152" s="152" t="s">
        <v>41</v>
      </c>
      <c r="P152" s="153">
        <f t="shared" si="11"/>
        <v>0</v>
      </c>
      <c r="Q152" s="153">
        <v>0.84699999999999998</v>
      </c>
      <c r="R152" s="153">
        <f t="shared" si="12"/>
        <v>149.072</v>
      </c>
      <c r="S152" s="153">
        <v>0</v>
      </c>
      <c r="T152" s="154">
        <f t="shared" si="13"/>
        <v>0</v>
      </c>
      <c r="AR152" s="155" t="s">
        <v>265</v>
      </c>
      <c r="AT152" s="155" t="s">
        <v>175</v>
      </c>
      <c r="AU152" s="155" t="s">
        <v>88</v>
      </c>
      <c r="AY152" s="16" t="s">
        <v>173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6" t="s">
        <v>88</v>
      </c>
      <c r="BK152" s="156">
        <f t="shared" si="19"/>
        <v>0</v>
      </c>
      <c r="BL152" s="16" t="s">
        <v>265</v>
      </c>
      <c r="BM152" s="155" t="s">
        <v>2343</v>
      </c>
    </row>
    <row r="153" spans="2:65" s="1" customFormat="1" ht="24.15" customHeight="1" x14ac:dyDescent="0.2">
      <c r="B153" s="142"/>
      <c r="C153" s="143" t="s">
        <v>272</v>
      </c>
      <c r="D153" s="143" t="s">
        <v>175</v>
      </c>
      <c r="E153" s="144" t="s">
        <v>2344</v>
      </c>
      <c r="F153" s="145" t="s">
        <v>2345</v>
      </c>
      <c r="G153" s="146" t="s">
        <v>370</v>
      </c>
      <c r="H153" s="147">
        <v>141.4</v>
      </c>
      <c r="I153" s="148"/>
      <c r="J153" s="149">
        <f t="shared" si="10"/>
        <v>0</v>
      </c>
      <c r="K153" s="150"/>
      <c r="L153" s="31"/>
      <c r="M153" s="151" t="s">
        <v>1</v>
      </c>
      <c r="N153" s="152" t="s">
        <v>41</v>
      </c>
      <c r="P153" s="153">
        <f t="shared" si="11"/>
        <v>0</v>
      </c>
      <c r="Q153" s="153">
        <v>1.0149999999999999</v>
      </c>
      <c r="R153" s="153">
        <f t="shared" si="12"/>
        <v>143.52099999999999</v>
      </c>
      <c r="S153" s="153">
        <v>0</v>
      </c>
      <c r="T153" s="154">
        <f t="shared" si="13"/>
        <v>0</v>
      </c>
      <c r="AR153" s="155" t="s">
        <v>265</v>
      </c>
      <c r="AT153" s="155" t="s">
        <v>175</v>
      </c>
      <c r="AU153" s="155" t="s">
        <v>88</v>
      </c>
      <c r="AY153" s="16" t="s">
        <v>173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6" t="s">
        <v>88</v>
      </c>
      <c r="BK153" s="156">
        <f t="shared" si="19"/>
        <v>0</v>
      </c>
      <c r="BL153" s="16" t="s">
        <v>265</v>
      </c>
      <c r="BM153" s="155" t="s">
        <v>2346</v>
      </c>
    </row>
    <row r="154" spans="2:65" s="1" customFormat="1" ht="24.15" customHeight="1" x14ac:dyDescent="0.2">
      <c r="B154" s="142"/>
      <c r="C154" s="143" t="s">
        <v>278</v>
      </c>
      <c r="D154" s="143" t="s">
        <v>175</v>
      </c>
      <c r="E154" s="144" t="s">
        <v>2347</v>
      </c>
      <c r="F154" s="145" t="s">
        <v>2348</v>
      </c>
      <c r="G154" s="146" t="s">
        <v>370</v>
      </c>
      <c r="H154" s="147">
        <v>33</v>
      </c>
      <c r="I154" s="148"/>
      <c r="J154" s="149">
        <f t="shared" si="10"/>
        <v>0</v>
      </c>
      <c r="K154" s="150"/>
      <c r="L154" s="31"/>
      <c r="M154" s="151" t="s">
        <v>1</v>
      </c>
      <c r="N154" s="152" t="s">
        <v>41</v>
      </c>
      <c r="P154" s="153">
        <f t="shared" si="11"/>
        <v>0</v>
      </c>
      <c r="Q154" s="153">
        <v>0.30499999999999999</v>
      </c>
      <c r="R154" s="153">
        <f t="shared" si="12"/>
        <v>10.065</v>
      </c>
      <c r="S154" s="153">
        <v>0</v>
      </c>
      <c r="T154" s="154">
        <f t="shared" si="13"/>
        <v>0</v>
      </c>
      <c r="AR154" s="155" t="s">
        <v>265</v>
      </c>
      <c r="AT154" s="155" t="s">
        <v>175</v>
      </c>
      <c r="AU154" s="155" t="s">
        <v>88</v>
      </c>
      <c r="AY154" s="16" t="s">
        <v>173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6" t="s">
        <v>88</v>
      </c>
      <c r="BK154" s="156">
        <f t="shared" si="19"/>
        <v>0</v>
      </c>
      <c r="BL154" s="16" t="s">
        <v>265</v>
      </c>
      <c r="BM154" s="155" t="s">
        <v>2349</v>
      </c>
    </row>
    <row r="155" spans="2:65" s="1" customFormat="1" ht="24.15" customHeight="1" x14ac:dyDescent="0.2">
      <c r="B155" s="142"/>
      <c r="C155" s="143" t="s">
        <v>283</v>
      </c>
      <c r="D155" s="143" t="s">
        <v>175</v>
      </c>
      <c r="E155" s="144" t="s">
        <v>2350</v>
      </c>
      <c r="F155" s="145" t="s">
        <v>2351</v>
      </c>
      <c r="G155" s="146" t="s">
        <v>370</v>
      </c>
      <c r="H155" s="147">
        <v>8</v>
      </c>
      <c r="I155" s="148"/>
      <c r="J155" s="149">
        <f t="shared" si="10"/>
        <v>0</v>
      </c>
      <c r="K155" s="150"/>
      <c r="L155" s="31"/>
      <c r="M155" s="151" t="s">
        <v>1</v>
      </c>
      <c r="N155" s="152" t="s">
        <v>41</v>
      </c>
      <c r="P155" s="153">
        <f t="shared" si="11"/>
        <v>0</v>
      </c>
      <c r="Q155" s="153">
        <v>7.3999999999999996E-2</v>
      </c>
      <c r="R155" s="153">
        <f t="shared" si="12"/>
        <v>0.59199999999999997</v>
      </c>
      <c r="S155" s="153">
        <v>0</v>
      </c>
      <c r="T155" s="154">
        <f t="shared" si="13"/>
        <v>0</v>
      </c>
      <c r="AR155" s="155" t="s">
        <v>265</v>
      </c>
      <c r="AT155" s="155" t="s">
        <v>175</v>
      </c>
      <c r="AU155" s="155" t="s">
        <v>88</v>
      </c>
      <c r="AY155" s="16" t="s">
        <v>173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6" t="s">
        <v>88</v>
      </c>
      <c r="BK155" s="156">
        <f t="shared" si="19"/>
        <v>0</v>
      </c>
      <c r="BL155" s="16" t="s">
        <v>265</v>
      </c>
      <c r="BM155" s="155" t="s">
        <v>2352</v>
      </c>
    </row>
    <row r="156" spans="2:65" s="1" customFormat="1" ht="24.15" customHeight="1" x14ac:dyDescent="0.2">
      <c r="B156" s="142"/>
      <c r="C156" s="143" t="s">
        <v>7</v>
      </c>
      <c r="D156" s="143" t="s">
        <v>175</v>
      </c>
      <c r="E156" s="144" t="s">
        <v>2353</v>
      </c>
      <c r="F156" s="145" t="s">
        <v>2354</v>
      </c>
      <c r="G156" s="146" t="s">
        <v>2303</v>
      </c>
      <c r="H156" s="147">
        <v>4</v>
      </c>
      <c r="I156" s="148"/>
      <c r="J156" s="149">
        <f t="shared" si="10"/>
        <v>0</v>
      </c>
      <c r="K156" s="150"/>
      <c r="L156" s="31"/>
      <c r="M156" s="151" t="s">
        <v>1</v>
      </c>
      <c r="N156" s="152" t="s">
        <v>41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265</v>
      </c>
      <c r="AT156" s="155" t="s">
        <v>175</v>
      </c>
      <c r="AU156" s="155" t="s">
        <v>88</v>
      </c>
      <c r="AY156" s="16" t="s">
        <v>173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6" t="s">
        <v>88</v>
      </c>
      <c r="BK156" s="156">
        <f t="shared" si="19"/>
        <v>0</v>
      </c>
      <c r="BL156" s="16" t="s">
        <v>265</v>
      </c>
      <c r="BM156" s="155" t="s">
        <v>2355</v>
      </c>
    </row>
    <row r="157" spans="2:65" s="1" customFormat="1" ht="24.15" customHeight="1" x14ac:dyDescent="0.2">
      <c r="B157" s="142"/>
      <c r="C157" s="143" t="s">
        <v>292</v>
      </c>
      <c r="D157" s="143" t="s">
        <v>175</v>
      </c>
      <c r="E157" s="144" t="s">
        <v>2356</v>
      </c>
      <c r="F157" s="145" t="s">
        <v>2357</v>
      </c>
      <c r="G157" s="146" t="s">
        <v>2211</v>
      </c>
      <c r="H157" s="147">
        <v>8</v>
      </c>
      <c r="I157" s="148"/>
      <c r="J157" s="149">
        <f t="shared" si="10"/>
        <v>0</v>
      </c>
      <c r="K157" s="150"/>
      <c r="L157" s="31"/>
      <c r="M157" s="151" t="s">
        <v>1</v>
      </c>
      <c r="N157" s="152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265</v>
      </c>
      <c r="AT157" s="155" t="s">
        <v>175</v>
      </c>
      <c r="AU157" s="155" t="s">
        <v>88</v>
      </c>
      <c r="AY157" s="16" t="s">
        <v>173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6" t="s">
        <v>88</v>
      </c>
      <c r="BK157" s="156">
        <f t="shared" si="19"/>
        <v>0</v>
      </c>
      <c r="BL157" s="16" t="s">
        <v>265</v>
      </c>
      <c r="BM157" s="155" t="s">
        <v>2358</v>
      </c>
    </row>
    <row r="158" spans="2:65" s="1" customFormat="1" ht="24.15" customHeight="1" x14ac:dyDescent="0.2">
      <c r="B158" s="142"/>
      <c r="C158" s="143" t="s">
        <v>297</v>
      </c>
      <c r="D158" s="143" t="s">
        <v>175</v>
      </c>
      <c r="E158" s="144" t="s">
        <v>2359</v>
      </c>
      <c r="F158" s="145" t="s">
        <v>2360</v>
      </c>
      <c r="G158" s="146" t="s">
        <v>2211</v>
      </c>
      <c r="H158" s="147">
        <v>8</v>
      </c>
      <c r="I158" s="148"/>
      <c r="J158" s="149">
        <f t="shared" si="10"/>
        <v>0</v>
      </c>
      <c r="K158" s="150"/>
      <c r="L158" s="31"/>
      <c r="M158" s="151" t="s">
        <v>1</v>
      </c>
      <c r="N158" s="152" t="s">
        <v>41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265</v>
      </c>
      <c r="AT158" s="155" t="s">
        <v>175</v>
      </c>
      <c r="AU158" s="155" t="s">
        <v>88</v>
      </c>
      <c r="AY158" s="16" t="s">
        <v>173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6" t="s">
        <v>88</v>
      </c>
      <c r="BK158" s="156">
        <f t="shared" si="19"/>
        <v>0</v>
      </c>
      <c r="BL158" s="16" t="s">
        <v>265</v>
      </c>
      <c r="BM158" s="155" t="s">
        <v>2361</v>
      </c>
    </row>
    <row r="159" spans="2:65" s="1" customFormat="1" ht="24.15" customHeight="1" x14ac:dyDescent="0.2">
      <c r="B159" s="142"/>
      <c r="C159" s="143" t="s">
        <v>303</v>
      </c>
      <c r="D159" s="143" t="s">
        <v>175</v>
      </c>
      <c r="E159" s="144" t="s">
        <v>2362</v>
      </c>
      <c r="F159" s="145" t="s">
        <v>2363</v>
      </c>
      <c r="G159" s="146" t="s">
        <v>2211</v>
      </c>
      <c r="H159" s="147">
        <v>3</v>
      </c>
      <c r="I159" s="148"/>
      <c r="J159" s="149">
        <f t="shared" si="10"/>
        <v>0</v>
      </c>
      <c r="K159" s="150"/>
      <c r="L159" s="31"/>
      <c r="M159" s="151" t="s">
        <v>1</v>
      </c>
      <c r="N159" s="152" t="s">
        <v>41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265</v>
      </c>
      <c r="AT159" s="155" t="s">
        <v>175</v>
      </c>
      <c r="AU159" s="155" t="s">
        <v>88</v>
      </c>
      <c r="AY159" s="16" t="s">
        <v>173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6" t="s">
        <v>88</v>
      </c>
      <c r="BK159" s="156">
        <f t="shared" si="19"/>
        <v>0</v>
      </c>
      <c r="BL159" s="16" t="s">
        <v>265</v>
      </c>
      <c r="BM159" s="155" t="s">
        <v>2364</v>
      </c>
    </row>
    <row r="160" spans="2:65" s="11" customFormat="1" ht="22.75" customHeight="1" x14ac:dyDescent="0.25">
      <c r="B160" s="130"/>
      <c r="D160" s="131" t="s">
        <v>74</v>
      </c>
      <c r="E160" s="140" t="s">
        <v>425</v>
      </c>
      <c r="F160" s="140" t="s">
        <v>2365</v>
      </c>
      <c r="I160" s="133"/>
      <c r="J160" s="141">
        <f>BK160</f>
        <v>0</v>
      </c>
      <c r="L160" s="130"/>
      <c r="M160" s="135"/>
      <c r="P160" s="136">
        <f>SUM(P161:P162)</f>
        <v>0</v>
      </c>
      <c r="R160" s="136">
        <f>SUM(R161:R162)</f>
        <v>5.75</v>
      </c>
      <c r="T160" s="137">
        <f>SUM(T161:T162)</f>
        <v>0</v>
      </c>
      <c r="AR160" s="131" t="s">
        <v>88</v>
      </c>
      <c r="AT160" s="138" t="s">
        <v>74</v>
      </c>
      <c r="AU160" s="138" t="s">
        <v>82</v>
      </c>
      <c r="AY160" s="131" t="s">
        <v>173</v>
      </c>
      <c r="BK160" s="139">
        <f>SUM(BK161:BK162)</f>
        <v>0</v>
      </c>
    </row>
    <row r="161" spans="2:65" s="1" customFormat="1" ht="24.15" customHeight="1" x14ac:dyDescent="0.2">
      <c r="B161" s="142"/>
      <c r="C161" s="143" t="s">
        <v>308</v>
      </c>
      <c r="D161" s="143" t="s">
        <v>175</v>
      </c>
      <c r="E161" s="144" t="s">
        <v>2366</v>
      </c>
      <c r="F161" s="145" t="s">
        <v>2367</v>
      </c>
      <c r="G161" s="146" t="s">
        <v>2211</v>
      </c>
      <c r="H161" s="147">
        <v>250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41</v>
      </c>
      <c r="P161" s="153">
        <f>O161*H161</f>
        <v>0</v>
      </c>
      <c r="Q161" s="153">
        <v>2.3E-2</v>
      </c>
      <c r="R161" s="153">
        <f>Q161*H161</f>
        <v>5.75</v>
      </c>
      <c r="S161" s="153">
        <v>0</v>
      </c>
      <c r="T161" s="154">
        <f>S161*H161</f>
        <v>0</v>
      </c>
      <c r="AR161" s="155" t="s">
        <v>265</v>
      </c>
      <c r="AT161" s="155" t="s">
        <v>175</v>
      </c>
      <c r="AU161" s="155" t="s">
        <v>88</v>
      </c>
      <c r="AY161" s="16" t="s">
        <v>173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265</v>
      </c>
      <c r="BM161" s="155" t="s">
        <v>2368</v>
      </c>
    </row>
    <row r="162" spans="2:65" s="1" customFormat="1" ht="16.5" customHeight="1" x14ac:dyDescent="0.2">
      <c r="B162" s="142"/>
      <c r="C162" s="143" t="s">
        <v>312</v>
      </c>
      <c r="D162" s="143" t="s">
        <v>175</v>
      </c>
      <c r="E162" s="144" t="s">
        <v>2369</v>
      </c>
      <c r="F162" s="145" t="s">
        <v>2370</v>
      </c>
      <c r="G162" s="146" t="s">
        <v>379</v>
      </c>
      <c r="H162" s="147">
        <v>8</v>
      </c>
      <c r="I162" s="148"/>
      <c r="J162" s="149">
        <f>ROUND(I162*H162,2)</f>
        <v>0</v>
      </c>
      <c r="K162" s="150"/>
      <c r="L162" s="31"/>
      <c r="M162" s="151" t="s">
        <v>1</v>
      </c>
      <c r="N162" s="152" t="s">
        <v>41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AR162" s="155" t="s">
        <v>265</v>
      </c>
      <c r="AT162" s="155" t="s">
        <v>175</v>
      </c>
      <c r="AU162" s="155" t="s">
        <v>88</v>
      </c>
      <c r="AY162" s="16" t="s">
        <v>173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6" t="s">
        <v>88</v>
      </c>
      <c r="BK162" s="156">
        <f>ROUND(I162*H162,2)</f>
        <v>0</v>
      </c>
      <c r="BL162" s="16" t="s">
        <v>265</v>
      </c>
      <c r="BM162" s="155" t="s">
        <v>2371</v>
      </c>
    </row>
    <row r="163" spans="2:65" s="11" customFormat="1" ht="22.75" customHeight="1" x14ac:dyDescent="0.25">
      <c r="B163" s="130"/>
      <c r="D163" s="131" t="s">
        <v>74</v>
      </c>
      <c r="E163" s="140" t="s">
        <v>526</v>
      </c>
      <c r="F163" s="140" t="s">
        <v>2372</v>
      </c>
      <c r="I163" s="133"/>
      <c r="J163" s="141">
        <f>BK163</f>
        <v>0</v>
      </c>
      <c r="L163" s="130"/>
      <c r="M163" s="135"/>
      <c r="P163" s="136">
        <f>SUM(P164:P165)</f>
        <v>0</v>
      </c>
      <c r="R163" s="136">
        <f>SUM(R164:R165)</f>
        <v>12.2181</v>
      </c>
      <c r="T163" s="137">
        <f>SUM(T164:T165)</f>
        <v>0</v>
      </c>
      <c r="AR163" s="131" t="s">
        <v>88</v>
      </c>
      <c r="AT163" s="138" t="s">
        <v>74</v>
      </c>
      <c r="AU163" s="138" t="s">
        <v>82</v>
      </c>
      <c r="AY163" s="131" t="s">
        <v>173</v>
      </c>
      <c r="BK163" s="139">
        <f>SUM(BK164:BK165)</f>
        <v>0</v>
      </c>
    </row>
    <row r="164" spans="2:65" s="1" customFormat="1" ht="24.15" customHeight="1" x14ac:dyDescent="0.2">
      <c r="B164" s="142"/>
      <c r="C164" s="143" t="s">
        <v>319</v>
      </c>
      <c r="D164" s="143" t="s">
        <v>175</v>
      </c>
      <c r="E164" s="144" t="s">
        <v>2373</v>
      </c>
      <c r="F164" s="145" t="s">
        <v>2374</v>
      </c>
      <c r="G164" s="146" t="s">
        <v>370</v>
      </c>
      <c r="H164" s="147">
        <v>417.9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41</v>
      </c>
      <c r="P164" s="153">
        <f>O164*H164</f>
        <v>0</v>
      </c>
      <c r="Q164" s="153">
        <v>2.9000000000000001E-2</v>
      </c>
      <c r="R164" s="153">
        <f>Q164*H164</f>
        <v>12.1191</v>
      </c>
      <c r="S164" s="153">
        <v>0</v>
      </c>
      <c r="T164" s="154">
        <f>S164*H164</f>
        <v>0</v>
      </c>
      <c r="AR164" s="155" t="s">
        <v>265</v>
      </c>
      <c r="AT164" s="155" t="s">
        <v>175</v>
      </c>
      <c r="AU164" s="155" t="s">
        <v>88</v>
      </c>
      <c r="AY164" s="16" t="s">
        <v>173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265</v>
      </c>
      <c r="BM164" s="155" t="s">
        <v>2375</v>
      </c>
    </row>
    <row r="165" spans="2:65" s="1" customFormat="1" ht="24.15" customHeight="1" x14ac:dyDescent="0.2">
      <c r="B165" s="142"/>
      <c r="C165" s="143" t="s">
        <v>327</v>
      </c>
      <c r="D165" s="143" t="s">
        <v>175</v>
      </c>
      <c r="E165" s="144" t="s">
        <v>2376</v>
      </c>
      <c r="F165" s="145" t="s">
        <v>2377</v>
      </c>
      <c r="G165" s="146" t="s">
        <v>370</v>
      </c>
      <c r="H165" s="147">
        <v>33</v>
      </c>
      <c r="I165" s="148"/>
      <c r="J165" s="149">
        <f>ROUND(I165*H165,2)</f>
        <v>0</v>
      </c>
      <c r="K165" s="150"/>
      <c r="L165" s="31"/>
      <c r="M165" s="151" t="s">
        <v>1</v>
      </c>
      <c r="N165" s="152" t="s">
        <v>41</v>
      </c>
      <c r="P165" s="153">
        <f>O165*H165</f>
        <v>0</v>
      </c>
      <c r="Q165" s="153">
        <v>3.0000000000000001E-3</v>
      </c>
      <c r="R165" s="153">
        <f>Q165*H165</f>
        <v>9.9000000000000005E-2</v>
      </c>
      <c r="S165" s="153">
        <v>0</v>
      </c>
      <c r="T165" s="154">
        <f>S165*H165</f>
        <v>0</v>
      </c>
      <c r="AR165" s="155" t="s">
        <v>265</v>
      </c>
      <c r="AT165" s="155" t="s">
        <v>175</v>
      </c>
      <c r="AU165" s="155" t="s">
        <v>88</v>
      </c>
      <c r="AY165" s="16" t="s">
        <v>173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6" t="s">
        <v>88</v>
      </c>
      <c r="BK165" s="156">
        <f>ROUND(I165*H165,2)</f>
        <v>0</v>
      </c>
      <c r="BL165" s="16" t="s">
        <v>265</v>
      </c>
      <c r="BM165" s="155" t="s">
        <v>2378</v>
      </c>
    </row>
    <row r="166" spans="2:65" s="11" customFormat="1" ht="25.9" customHeight="1" x14ac:dyDescent="0.35">
      <c r="B166" s="130"/>
      <c r="D166" s="131" t="s">
        <v>74</v>
      </c>
      <c r="E166" s="132" t="s">
        <v>332</v>
      </c>
      <c r="F166" s="132" t="s">
        <v>538</v>
      </c>
      <c r="I166" s="133"/>
      <c r="J166" s="134">
        <f>BK166</f>
        <v>0</v>
      </c>
      <c r="L166" s="130"/>
      <c r="M166" s="135"/>
      <c r="P166" s="136">
        <f>P167</f>
        <v>0</v>
      </c>
      <c r="R166" s="136">
        <f>R167</f>
        <v>2.9689999999999999</v>
      </c>
      <c r="T166" s="137">
        <f>T167</f>
        <v>0</v>
      </c>
      <c r="AR166" s="131" t="s">
        <v>187</v>
      </c>
      <c r="AT166" s="138" t="s">
        <v>74</v>
      </c>
      <c r="AU166" s="138" t="s">
        <v>75</v>
      </c>
      <c r="AY166" s="131" t="s">
        <v>173</v>
      </c>
      <c r="BK166" s="139">
        <f>BK167</f>
        <v>0</v>
      </c>
    </row>
    <row r="167" spans="2:65" s="11" customFormat="1" ht="22.75" customHeight="1" x14ac:dyDescent="0.25">
      <c r="B167" s="130"/>
      <c r="D167" s="131" t="s">
        <v>74</v>
      </c>
      <c r="E167" s="140" t="s">
        <v>2220</v>
      </c>
      <c r="F167" s="140" t="s">
        <v>2221</v>
      </c>
      <c r="I167" s="133"/>
      <c r="J167" s="141">
        <f>BK167</f>
        <v>0</v>
      </c>
      <c r="L167" s="130"/>
      <c r="M167" s="135"/>
      <c r="P167" s="136">
        <f>SUM(P168:P185)</f>
        <v>0</v>
      </c>
      <c r="R167" s="136">
        <f>SUM(R168:R185)</f>
        <v>2.9689999999999999</v>
      </c>
      <c r="T167" s="137">
        <f>SUM(T168:T185)</f>
        <v>0</v>
      </c>
      <c r="AR167" s="131" t="s">
        <v>187</v>
      </c>
      <c r="AT167" s="138" t="s">
        <v>74</v>
      </c>
      <c r="AU167" s="138" t="s">
        <v>82</v>
      </c>
      <c r="AY167" s="131" t="s">
        <v>173</v>
      </c>
      <c r="BK167" s="139">
        <f>SUM(BK168:BK185)</f>
        <v>0</v>
      </c>
    </row>
    <row r="168" spans="2:65" s="1" customFormat="1" ht="24.15" customHeight="1" x14ac:dyDescent="0.2">
      <c r="B168" s="142"/>
      <c r="C168" s="143" t="s">
        <v>331</v>
      </c>
      <c r="D168" s="143" t="s">
        <v>175</v>
      </c>
      <c r="E168" s="144" t="s">
        <v>2379</v>
      </c>
      <c r="F168" s="145" t="s">
        <v>2380</v>
      </c>
      <c r="G168" s="146" t="s">
        <v>2211</v>
      </c>
      <c r="H168" s="147">
        <v>124</v>
      </c>
      <c r="I168" s="148"/>
      <c r="J168" s="149">
        <f t="shared" ref="J168:J185" si="20">ROUND(I168*H168,2)</f>
        <v>0</v>
      </c>
      <c r="K168" s="150"/>
      <c r="L168" s="31"/>
      <c r="M168" s="151" t="s">
        <v>1</v>
      </c>
      <c r="N168" s="152" t="s">
        <v>41</v>
      </c>
      <c r="P168" s="153">
        <f t="shared" ref="P168:P185" si="21">O168*H168</f>
        <v>0</v>
      </c>
      <c r="Q168" s="153">
        <v>0.02</v>
      </c>
      <c r="R168" s="153">
        <f t="shared" ref="R168:R185" si="22">Q168*H168</f>
        <v>2.48</v>
      </c>
      <c r="S168" s="153">
        <v>0</v>
      </c>
      <c r="T168" s="154">
        <f t="shared" ref="T168:T185" si="23">S168*H168</f>
        <v>0</v>
      </c>
      <c r="AR168" s="155" t="s">
        <v>179</v>
      </c>
      <c r="AT168" s="155" t="s">
        <v>175</v>
      </c>
      <c r="AU168" s="155" t="s">
        <v>88</v>
      </c>
      <c r="AY168" s="16" t="s">
        <v>173</v>
      </c>
      <c r="BE168" s="156">
        <f t="shared" ref="BE168:BE185" si="24">IF(N168="základná",J168,0)</f>
        <v>0</v>
      </c>
      <c r="BF168" s="156">
        <f t="shared" ref="BF168:BF185" si="25">IF(N168="znížená",J168,0)</f>
        <v>0</v>
      </c>
      <c r="BG168" s="156">
        <f t="shared" ref="BG168:BG185" si="26">IF(N168="zákl. prenesená",J168,0)</f>
        <v>0</v>
      </c>
      <c r="BH168" s="156">
        <f t="shared" ref="BH168:BH185" si="27">IF(N168="zníž. prenesená",J168,0)</f>
        <v>0</v>
      </c>
      <c r="BI168" s="156">
        <f t="shared" ref="BI168:BI185" si="28">IF(N168="nulová",J168,0)</f>
        <v>0</v>
      </c>
      <c r="BJ168" s="16" t="s">
        <v>88</v>
      </c>
      <c r="BK168" s="156">
        <f t="shared" ref="BK168:BK185" si="29">ROUND(I168*H168,2)</f>
        <v>0</v>
      </c>
      <c r="BL168" s="16" t="s">
        <v>179</v>
      </c>
      <c r="BM168" s="155" t="s">
        <v>2381</v>
      </c>
    </row>
    <row r="169" spans="2:65" s="1" customFormat="1" ht="24.15" customHeight="1" x14ac:dyDescent="0.2">
      <c r="B169" s="142"/>
      <c r="C169" s="143" t="s">
        <v>338</v>
      </c>
      <c r="D169" s="143" t="s">
        <v>175</v>
      </c>
      <c r="E169" s="144" t="s">
        <v>2225</v>
      </c>
      <c r="F169" s="145" t="s">
        <v>2226</v>
      </c>
      <c r="G169" s="146" t="s">
        <v>370</v>
      </c>
      <c r="H169" s="147">
        <v>27.4</v>
      </c>
      <c r="I169" s="148"/>
      <c r="J169" s="149">
        <f t="shared" si="20"/>
        <v>0</v>
      </c>
      <c r="K169" s="150"/>
      <c r="L169" s="31"/>
      <c r="M169" s="151" t="s">
        <v>1</v>
      </c>
      <c r="N169" s="152" t="s">
        <v>41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AR169" s="155" t="s">
        <v>179</v>
      </c>
      <c r="AT169" s="155" t="s">
        <v>175</v>
      </c>
      <c r="AU169" s="155" t="s">
        <v>88</v>
      </c>
      <c r="AY169" s="16" t="s">
        <v>173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6" t="s">
        <v>88</v>
      </c>
      <c r="BK169" s="156">
        <f t="shared" si="29"/>
        <v>0</v>
      </c>
      <c r="BL169" s="16" t="s">
        <v>179</v>
      </c>
      <c r="BM169" s="155" t="s">
        <v>2382</v>
      </c>
    </row>
    <row r="170" spans="2:65" s="1" customFormat="1" ht="16.5" customHeight="1" x14ac:dyDescent="0.2">
      <c r="B170" s="142"/>
      <c r="C170" s="143" t="s">
        <v>342</v>
      </c>
      <c r="D170" s="143" t="s">
        <v>175</v>
      </c>
      <c r="E170" s="144" t="s">
        <v>2228</v>
      </c>
      <c r="F170" s="145" t="s">
        <v>2229</v>
      </c>
      <c r="G170" s="146" t="s">
        <v>2211</v>
      </c>
      <c r="H170" s="147">
        <v>3</v>
      </c>
      <c r="I170" s="148"/>
      <c r="J170" s="149">
        <f t="shared" si="20"/>
        <v>0</v>
      </c>
      <c r="K170" s="150"/>
      <c r="L170" s="31"/>
      <c r="M170" s="151" t="s">
        <v>1</v>
      </c>
      <c r="N170" s="152" t="s">
        <v>41</v>
      </c>
      <c r="P170" s="153">
        <f t="shared" si="21"/>
        <v>0</v>
      </c>
      <c r="Q170" s="153">
        <v>1E-3</v>
      </c>
      <c r="R170" s="153">
        <f t="shared" si="22"/>
        <v>3.0000000000000001E-3</v>
      </c>
      <c r="S170" s="153">
        <v>0</v>
      </c>
      <c r="T170" s="154">
        <f t="shared" si="23"/>
        <v>0</v>
      </c>
      <c r="AR170" s="155" t="s">
        <v>179</v>
      </c>
      <c r="AT170" s="155" t="s">
        <v>175</v>
      </c>
      <c r="AU170" s="155" t="s">
        <v>88</v>
      </c>
      <c r="AY170" s="16" t="s">
        <v>173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6" t="s">
        <v>88</v>
      </c>
      <c r="BK170" s="156">
        <f t="shared" si="29"/>
        <v>0</v>
      </c>
      <c r="BL170" s="16" t="s">
        <v>179</v>
      </c>
      <c r="BM170" s="155" t="s">
        <v>2383</v>
      </c>
    </row>
    <row r="171" spans="2:65" s="1" customFormat="1" ht="24.15" customHeight="1" x14ac:dyDescent="0.2">
      <c r="B171" s="142"/>
      <c r="C171" s="143" t="s">
        <v>345</v>
      </c>
      <c r="D171" s="143" t="s">
        <v>175</v>
      </c>
      <c r="E171" s="144" t="s">
        <v>2241</v>
      </c>
      <c r="F171" s="145" t="s">
        <v>2242</v>
      </c>
      <c r="G171" s="146" t="s">
        <v>370</v>
      </c>
      <c r="H171" s="147">
        <v>27.4</v>
      </c>
      <c r="I171" s="148"/>
      <c r="J171" s="149">
        <f t="shared" si="20"/>
        <v>0</v>
      </c>
      <c r="K171" s="150"/>
      <c r="L171" s="31"/>
      <c r="M171" s="151" t="s">
        <v>1</v>
      </c>
      <c r="N171" s="152" t="s">
        <v>41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AR171" s="155" t="s">
        <v>179</v>
      </c>
      <c r="AT171" s="155" t="s">
        <v>175</v>
      </c>
      <c r="AU171" s="155" t="s">
        <v>88</v>
      </c>
      <c r="AY171" s="16" t="s">
        <v>173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6" t="s">
        <v>88</v>
      </c>
      <c r="BK171" s="156">
        <f t="shared" si="29"/>
        <v>0</v>
      </c>
      <c r="BL171" s="16" t="s">
        <v>179</v>
      </c>
      <c r="BM171" s="155" t="s">
        <v>2384</v>
      </c>
    </row>
    <row r="172" spans="2:65" s="1" customFormat="1" ht="24.15" customHeight="1" x14ac:dyDescent="0.2">
      <c r="B172" s="142"/>
      <c r="C172" s="143" t="s">
        <v>335</v>
      </c>
      <c r="D172" s="143" t="s">
        <v>175</v>
      </c>
      <c r="E172" s="144" t="s">
        <v>2250</v>
      </c>
      <c r="F172" s="145" t="s">
        <v>2251</v>
      </c>
      <c r="G172" s="146" t="s">
        <v>2211</v>
      </c>
      <c r="H172" s="147">
        <v>4</v>
      </c>
      <c r="I172" s="148"/>
      <c r="J172" s="149">
        <f t="shared" si="20"/>
        <v>0</v>
      </c>
      <c r="K172" s="150"/>
      <c r="L172" s="31"/>
      <c r="M172" s="151" t="s">
        <v>1</v>
      </c>
      <c r="N172" s="152" t="s">
        <v>41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AR172" s="155" t="s">
        <v>179</v>
      </c>
      <c r="AT172" s="155" t="s">
        <v>175</v>
      </c>
      <c r="AU172" s="155" t="s">
        <v>88</v>
      </c>
      <c r="AY172" s="16" t="s">
        <v>173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6" t="s">
        <v>88</v>
      </c>
      <c r="BK172" s="156">
        <f t="shared" si="29"/>
        <v>0</v>
      </c>
      <c r="BL172" s="16" t="s">
        <v>179</v>
      </c>
      <c r="BM172" s="155" t="s">
        <v>2385</v>
      </c>
    </row>
    <row r="173" spans="2:65" s="1" customFormat="1" ht="16.5" customHeight="1" x14ac:dyDescent="0.2">
      <c r="B173" s="142"/>
      <c r="C173" s="143" t="s">
        <v>353</v>
      </c>
      <c r="D173" s="143" t="s">
        <v>175</v>
      </c>
      <c r="E173" s="144" t="s">
        <v>2386</v>
      </c>
      <c r="F173" s="145" t="s">
        <v>2387</v>
      </c>
      <c r="G173" s="146" t="s">
        <v>2211</v>
      </c>
      <c r="H173" s="147">
        <v>1</v>
      </c>
      <c r="I173" s="148"/>
      <c r="J173" s="149">
        <f t="shared" si="20"/>
        <v>0</v>
      </c>
      <c r="K173" s="150"/>
      <c r="L173" s="31"/>
      <c r="M173" s="151" t="s">
        <v>1</v>
      </c>
      <c r="N173" s="152" t="s">
        <v>41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AR173" s="155" t="s">
        <v>179</v>
      </c>
      <c r="AT173" s="155" t="s">
        <v>175</v>
      </c>
      <c r="AU173" s="155" t="s">
        <v>88</v>
      </c>
      <c r="AY173" s="16" t="s">
        <v>173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6" t="s">
        <v>88</v>
      </c>
      <c r="BK173" s="156">
        <f t="shared" si="29"/>
        <v>0</v>
      </c>
      <c r="BL173" s="16" t="s">
        <v>179</v>
      </c>
      <c r="BM173" s="155" t="s">
        <v>2388</v>
      </c>
    </row>
    <row r="174" spans="2:65" s="1" customFormat="1" ht="21.75" customHeight="1" x14ac:dyDescent="0.2">
      <c r="B174" s="142"/>
      <c r="C174" s="178" t="s">
        <v>358</v>
      </c>
      <c r="D174" s="178" t="s">
        <v>332</v>
      </c>
      <c r="E174" s="179" t="s">
        <v>2389</v>
      </c>
      <c r="F174" s="180" t="s">
        <v>2263</v>
      </c>
      <c r="G174" s="181" t="s">
        <v>2233</v>
      </c>
      <c r="H174" s="182">
        <v>4</v>
      </c>
      <c r="I174" s="183"/>
      <c r="J174" s="184">
        <f t="shared" si="20"/>
        <v>0</v>
      </c>
      <c r="K174" s="185"/>
      <c r="L174" s="186"/>
      <c r="M174" s="187" t="s">
        <v>1</v>
      </c>
      <c r="N174" s="188" t="s">
        <v>41</v>
      </c>
      <c r="P174" s="153">
        <f t="shared" si="21"/>
        <v>0</v>
      </c>
      <c r="Q174" s="153">
        <v>2E-3</v>
      </c>
      <c r="R174" s="153">
        <f t="shared" si="22"/>
        <v>8.0000000000000002E-3</v>
      </c>
      <c r="S174" s="153">
        <v>0</v>
      </c>
      <c r="T174" s="154">
        <f t="shared" si="23"/>
        <v>0</v>
      </c>
      <c r="AR174" s="155" t="s">
        <v>215</v>
      </c>
      <c r="AT174" s="155" t="s">
        <v>332</v>
      </c>
      <c r="AU174" s="155" t="s">
        <v>88</v>
      </c>
      <c r="AY174" s="16" t="s">
        <v>173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6" t="s">
        <v>88</v>
      </c>
      <c r="BK174" s="156">
        <f t="shared" si="29"/>
        <v>0</v>
      </c>
      <c r="BL174" s="16" t="s">
        <v>179</v>
      </c>
      <c r="BM174" s="155" t="s">
        <v>2390</v>
      </c>
    </row>
    <row r="175" spans="2:65" s="1" customFormat="1" ht="16.5" customHeight="1" x14ac:dyDescent="0.2">
      <c r="B175" s="142"/>
      <c r="C175" s="178" t="s">
        <v>360</v>
      </c>
      <c r="D175" s="178" t="s">
        <v>332</v>
      </c>
      <c r="E175" s="179" t="s">
        <v>2391</v>
      </c>
      <c r="F175" s="180" t="s">
        <v>2392</v>
      </c>
      <c r="G175" s="181" t="s">
        <v>2233</v>
      </c>
      <c r="H175" s="182">
        <v>1</v>
      </c>
      <c r="I175" s="183"/>
      <c r="J175" s="184">
        <f t="shared" si="20"/>
        <v>0</v>
      </c>
      <c r="K175" s="185"/>
      <c r="L175" s="186"/>
      <c r="M175" s="187" t="s">
        <v>1</v>
      </c>
      <c r="N175" s="188" t="s">
        <v>41</v>
      </c>
      <c r="P175" s="153">
        <f t="shared" si="21"/>
        <v>0</v>
      </c>
      <c r="Q175" s="153">
        <v>2E-3</v>
      </c>
      <c r="R175" s="153">
        <f t="shared" si="22"/>
        <v>2E-3</v>
      </c>
      <c r="S175" s="153">
        <v>0</v>
      </c>
      <c r="T175" s="154">
        <f t="shared" si="23"/>
        <v>0</v>
      </c>
      <c r="AR175" s="155" t="s">
        <v>215</v>
      </c>
      <c r="AT175" s="155" t="s">
        <v>332</v>
      </c>
      <c r="AU175" s="155" t="s">
        <v>88</v>
      </c>
      <c r="AY175" s="16" t="s">
        <v>173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6" t="s">
        <v>88</v>
      </c>
      <c r="BK175" s="156">
        <f t="shared" si="29"/>
        <v>0</v>
      </c>
      <c r="BL175" s="16" t="s">
        <v>179</v>
      </c>
      <c r="BM175" s="155" t="s">
        <v>2393</v>
      </c>
    </row>
    <row r="176" spans="2:65" s="1" customFormat="1" ht="24.15" customHeight="1" x14ac:dyDescent="0.2">
      <c r="B176" s="142"/>
      <c r="C176" s="143" t="s">
        <v>367</v>
      </c>
      <c r="D176" s="143" t="s">
        <v>175</v>
      </c>
      <c r="E176" s="144" t="s">
        <v>2394</v>
      </c>
      <c r="F176" s="145" t="s">
        <v>2395</v>
      </c>
      <c r="G176" s="146" t="s">
        <v>2211</v>
      </c>
      <c r="H176" s="147">
        <v>3</v>
      </c>
      <c r="I176" s="148"/>
      <c r="J176" s="149">
        <f t="shared" si="20"/>
        <v>0</v>
      </c>
      <c r="K176" s="150"/>
      <c r="L176" s="31"/>
      <c r="M176" s="151" t="s">
        <v>1</v>
      </c>
      <c r="N176" s="152" t="s">
        <v>41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AR176" s="155" t="s">
        <v>179</v>
      </c>
      <c r="AT176" s="155" t="s">
        <v>175</v>
      </c>
      <c r="AU176" s="155" t="s">
        <v>88</v>
      </c>
      <c r="AY176" s="16" t="s">
        <v>173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6" t="s">
        <v>88</v>
      </c>
      <c r="BK176" s="156">
        <f t="shared" si="29"/>
        <v>0</v>
      </c>
      <c r="BL176" s="16" t="s">
        <v>179</v>
      </c>
      <c r="BM176" s="155" t="s">
        <v>2396</v>
      </c>
    </row>
    <row r="177" spans="2:65" s="1" customFormat="1" ht="24.15" customHeight="1" x14ac:dyDescent="0.2">
      <c r="B177" s="142"/>
      <c r="C177" s="143" t="s">
        <v>376</v>
      </c>
      <c r="D177" s="143" t="s">
        <v>175</v>
      </c>
      <c r="E177" s="144" t="s">
        <v>2397</v>
      </c>
      <c r="F177" s="145" t="s">
        <v>2398</v>
      </c>
      <c r="G177" s="146" t="s">
        <v>257</v>
      </c>
      <c r="H177" s="147">
        <v>3</v>
      </c>
      <c r="I177" s="148"/>
      <c r="J177" s="149">
        <f t="shared" si="20"/>
        <v>0</v>
      </c>
      <c r="K177" s="150"/>
      <c r="L177" s="31"/>
      <c r="M177" s="151" t="s">
        <v>1</v>
      </c>
      <c r="N177" s="152" t="s">
        <v>41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AR177" s="155" t="s">
        <v>179</v>
      </c>
      <c r="AT177" s="155" t="s">
        <v>175</v>
      </c>
      <c r="AU177" s="155" t="s">
        <v>88</v>
      </c>
      <c r="AY177" s="16" t="s">
        <v>173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6" t="s">
        <v>88</v>
      </c>
      <c r="BK177" s="156">
        <f t="shared" si="29"/>
        <v>0</v>
      </c>
      <c r="BL177" s="16" t="s">
        <v>179</v>
      </c>
      <c r="BM177" s="155" t="s">
        <v>2399</v>
      </c>
    </row>
    <row r="178" spans="2:65" s="1" customFormat="1" ht="21.75" customHeight="1" x14ac:dyDescent="0.2">
      <c r="B178" s="142"/>
      <c r="C178" s="178" t="s">
        <v>381</v>
      </c>
      <c r="D178" s="178" t="s">
        <v>332</v>
      </c>
      <c r="E178" s="179" t="s">
        <v>2400</v>
      </c>
      <c r="F178" s="180" t="s">
        <v>2401</v>
      </c>
      <c r="G178" s="181" t="s">
        <v>2211</v>
      </c>
      <c r="H178" s="182">
        <v>1</v>
      </c>
      <c r="I178" s="183"/>
      <c r="J178" s="184">
        <f t="shared" si="20"/>
        <v>0</v>
      </c>
      <c r="K178" s="185"/>
      <c r="L178" s="186"/>
      <c r="M178" s="187" t="s">
        <v>1</v>
      </c>
      <c r="N178" s="188" t="s">
        <v>41</v>
      </c>
      <c r="P178" s="153">
        <f t="shared" si="21"/>
        <v>0</v>
      </c>
      <c r="Q178" s="153">
        <v>1E-3</v>
      </c>
      <c r="R178" s="153">
        <f t="shared" si="22"/>
        <v>1E-3</v>
      </c>
      <c r="S178" s="153">
        <v>0</v>
      </c>
      <c r="T178" s="154">
        <f t="shared" si="23"/>
        <v>0</v>
      </c>
      <c r="AR178" s="155" t="s">
        <v>215</v>
      </c>
      <c r="AT178" s="155" t="s">
        <v>332</v>
      </c>
      <c r="AU178" s="155" t="s">
        <v>88</v>
      </c>
      <c r="AY178" s="16" t="s">
        <v>173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6" t="s">
        <v>88</v>
      </c>
      <c r="BK178" s="156">
        <f t="shared" si="29"/>
        <v>0</v>
      </c>
      <c r="BL178" s="16" t="s">
        <v>179</v>
      </c>
      <c r="BM178" s="155" t="s">
        <v>2402</v>
      </c>
    </row>
    <row r="179" spans="2:65" s="1" customFormat="1" ht="21.75" customHeight="1" x14ac:dyDescent="0.2">
      <c r="B179" s="142"/>
      <c r="C179" s="178" t="s">
        <v>385</v>
      </c>
      <c r="D179" s="178" t="s">
        <v>332</v>
      </c>
      <c r="E179" s="179" t="s">
        <v>2403</v>
      </c>
      <c r="F179" s="180" t="s">
        <v>2404</v>
      </c>
      <c r="G179" s="181" t="s">
        <v>2211</v>
      </c>
      <c r="H179" s="182">
        <v>15</v>
      </c>
      <c r="I179" s="183"/>
      <c r="J179" s="184">
        <f t="shared" si="20"/>
        <v>0</v>
      </c>
      <c r="K179" s="185"/>
      <c r="L179" s="186"/>
      <c r="M179" s="187" t="s">
        <v>1</v>
      </c>
      <c r="N179" s="188" t="s">
        <v>41</v>
      </c>
      <c r="P179" s="153">
        <f t="shared" si="21"/>
        <v>0</v>
      </c>
      <c r="Q179" s="153">
        <v>8.0000000000000002E-3</v>
      </c>
      <c r="R179" s="153">
        <f t="shared" si="22"/>
        <v>0.12</v>
      </c>
      <c r="S179" s="153">
        <v>0</v>
      </c>
      <c r="T179" s="154">
        <f t="shared" si="23"/>
        <v>0</v>
      </c>
      <c r="AR179" s="155" t="s">
        <v>215</v>
      </c>
      <c r="AT179" s="155" t="s">
        <v>332</v>
      </c>
      <c r="AU179" s="155" t="s">
        <v>88</v>
      </c>
      <c r="AY179" s="16" t="s">
        <v>173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6" t="s">
        <v>88</v>
      </c>
      <c r="BK179" s="156">
        <f t="shared" si="29"/>
        <v>0</v>
      </c>
      <c r="BL179" s="16" t="s">
        <v>179</v>
      </c>
      <c r="BM179" s="155" t="s">
        <v>2405</v>
      </c>
    </row>
    <row r="180" spans="2:65" s="1" customFormat="1" ht="24.15" customHeight="1" x14ac:dyDescent="0.2">
      <c r="B180" s="142"/>
      <c r="C180" s="178" t="s">
        <v>389</v>
      </c>
      <c r="D180" s="178" t="s">
        <v>332</v>
      </c>
      <c r="E180" s="179" t="s">
        <v>2406</v>
      </c>
      <c r="F180" s="180" t="s">
        <v>2407</v>
      </c>
      <c r="G180" s="181" t="s">
        <v>2211</v>
      </c>
      <c r="H180" s="182">
        <v>15</v>
      </c>
      <c r="I180" s="183"/>
      <c r="J180" s="184">
        <f t="shared" si="20"/>
        <v>0</v>
      </c>
      <c r="K180" s="185"/>
      <c r="L180" s="186"/>
      <c r="M180" s="187" t="s">
        <v>1</v>
      </c>
      <c r="N180" s="188" t="s">
        <v>41</v>
      </c>
      <c r="P180" s="153">
        <f t="shared" si="21"/>
        <v>0</v>
      </c>
      <c r="Q180" s="153">
        <v>6.0000000000000001E-3</v>
      </c>
      <c r="R180" s="153">
        <f t="shared" si="22"/>
        <v>0.09</v>
      </c>
      <c r="S180" s="153">
        <v>0</v>
      </c>
      <c r="T180" s="154">
        <f t="shared" si="23"/>
        <v>0</v>
      </c>
      <c r="AR180" s="155" t="s">
        <v>215</v>
      </c>
      <c r="AT180" s="155" t="s">
        <v>332</v>
      </c>
      <c r="AU180" s="155" t="s">
        <v>88</v>
      </c>
      <c r="AY180" s="16" t="s">
        <v>173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6" t="s">
        <v>88</v>
      </c>
      <c r="BK180" s="156">
        <f t="shared" si="29"/>
        <v>0</v>
      </c>
      <c r="BL180" s="16" t="s">
        <v>179</v>
      </c>
      <c r="BM180" s="155" t="s">
        <v>2408</v>
      </c>
    </row>
    <row r="181" spans="2:65" s="1" customFormat="1" ht="24.15" customHeight="1" x14ac:dyDescent="0.2">
      <c r="B181" s="142"/>
      <c r="C181" s="143" t="s">
        <v>393</v>
      </c>
      <c r="D181" s="143" t="s">
        <v>175</v>
      </c>
      <c r="E181" s="144" t="s">
        <v>2274</v>
      </c>
      <c r="F181" s="145" t="s">
        <v>2275</v>
      </c>
      <c r="G181" s="146" t="s">
        <v>370</v>
      </c>
      <c r="H181" s="147">
        <v>449.8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41</v>
      </c>
      <c r="P181" s="153">
        <f t="shared" si="21"/>
        <v>0</v>
      </c>
      <c r="Q181" s="153">
        <v>0</v>
      </c>
      <c r="R181" s="153">
        <f t="shared" si="22"/>
        <v>0</v>
      </c>
      <c r="S181" s="153">
        <v>0</v>
      </c>
      <c r="T181" s="154">
        <f t="shared" si="23"/>
        <v>0</v>
      </c>
      <c r="AR181" s="155" t="s">
        <v>179</v>
      </c>
      <c r="AT181" s="155" t="s">
        <v>175</v>
      </c>
      <c r="AU181" s="155" t="s">
        <v>88</v>
      </c>
      <c r="AY181" s="16" t="s">
        <v>173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6" t="s">
        <v>88</v>
      </c>
      <c r="BK181" s="156">
        <f t="shared" si="29"/>
        <v>0</v>
      </c>
      <c r="BL181" s="16" t="s">
        <v>179</v>
      </c>
      <c r="BM181" s="155" t="s">
        <v>2409</v>
      </c>
    </row>
    <row r="182" spans="2:65" s="1" customFormat="1" ht="24.15" customHeight="1" x14ac:dyDescent="0.2">
      <c r="B182" s="142"/>
      <c r="C182" s="143" t="s">
        <v>398</v>
      </c>
      <c r="D182" s="143" t="s">
        <v>175</v>
      </c>
      <c r="E182" s="144" t="s">
        <v>2277</v>
      </c>
      <c r="F182" s="145" t="s">
        <v>2278</v>
      </c>
      <c r="G182" s="146" t="s">
        <v>2279</v>
      </c>
      <c r="H182" s="147">
        <v>1</v>
      </c>
      <c r="I182" s="148"/>
      <c r="J182" s="149">
        <f t="shared" si="20"/>
        <v>0</v>
      </c>
      <c r="K182" s="150"/>
      <c r="L182" s="31"/>
      <c r="M182" s="151" t="s">
        <v>1</v>
      </c>
      <c r="N182" s="152" t="s">
        <v>41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AR182" s="155" t="s">
        <v>179</v>
      </c>
      <c r="AT182" s="155" t="s">
        <v>175</v>
      </c>
      <c r="AU182" s="155" t="s">
        <v>88</v>
      </c>
      <c r="AY182" s="16" t="s">
        <v>173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6" t="s">
        <v>88</v>
      </c>
      <c r="BK182" s="156">
        <f t="shared" si="29"/>
        <v>0</v>
      </c>
      <c r="BL182" s="16" t="s">
        <v>179</v>
      </c>
      <c r="BM182" s="155" t="s">
        <v>2410</v>
      </c>
    </row>
    <row r="183" spans="2:65" s="1" customFormat="1" ht="24.15" customHeight="1" x14ac:dyDescent="0.2">
      <c r="B183" s="142"/>
      <c r="C183" s="143" t="s">
        <v>402</v>
      </c>
      <c r="D183" s="143" t="s">
        <v>175</v>
      </c>
      <c r="E183" s="144" t="s">
        <v>2281</v>
      </c>
      <c r="F183" s="145" t="s">
        <v>2411</v>
      </c>
      <c r="G183" s="146" t="s">
        <v>370</v>
      </c>
      <c r="H183" s="147">
        <v>449.8</v>
      </c>
      <c r="I183" s="148"/>
      <c r="J183" s="149">
        <f t="shared" si="20"/>
        <v>0</v>
      </c>
      <c r="K183" s="150"/>
      <c r="L183" s="31"/>
      <c r="M183" s="151" t="s">
        <v>1</v>
      </c>
      <c r="N183" s="152" t="s">
        <v>41</v>
      </c>
      <c r="P183" s="153">
        <f t="shared" si="21"/>
        <v>0</v>
      </c>
      <c r="Q183" s="153">
        <v>0</v>
      </c>
      <c r="R183" s="153">
        <f t="shared" si="22"/>
        <v>0</v>
      </c>
      <c r="S183" s="153">
        <v>0</v>
      </c>
      <c r="T183" s="154">
        <f t="shared" si="23"/>
        <v>0</v>
      </c>
      <c r="AR183" s="155" t="s">
        <v>179</v>
      </c>
      <c r="AT183" s="155" t="s">
        <v>175</v>
      </c>
      <c r="AU183" s="155" t="s">
        <v>88</v>
      </c>
      <c r="AY183" s="16" t="s">
        <v>173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6" t="s">
        <v>88</v>
      </c>
      <c r="BK183" s="156">
        <f t="shared" si="29"/>
        <v>0</v>
      </c>
      <c r="BL183" s="16" t="s">
        <v>179</v>
      </c>
      <c r="BM183" s="155" t="s">
        <v>2412</v>
      </c>
    </row>
    <row r="184" spans="2:65" s="1" customFormat="1" ht="21.75" customHeight="1" x14ac:dyDescent="0.2">
      <c r="B184" s="142"/>
      <c r="C184" s="178" t="s">
        <v>406</v>
      </c>
      <c r="D184" s="178" t="s">
        <v>332</v>
      </c>
      <c r="E184" s="179" t="s">
        <v>2235</v>
      </c>
      <c r="F184" s="180" t="s">
        <v>2236</v>
      </c>
      <c r="G184" s="181" t="s">
        <v>370</v>
      </c>
      <c r="H184" s="182">
        <v>27.4</v>
      </c>
      <c r="I184" s="183"/>
      <c r="J184" s="184">
        <f t="shared" si="20"/>
        <v>0</v>
      </c>
      <c r="K184" s="185"/>
      <c r="L184" s="186"/>
      <c r="M184" s="187" t="s">
        <v>1</v>
      </c>
      <c r="N184" s="188" t="s">
        <v>41</v>
      </c>
      <c r="P184" s="153">
        <f t="shared" si="21"/>
        <v>0</v>
      </c>
      <c r="Q184" s="153">
        <v>5.0000000000000001E-3</v>
      </c>
      <c r="R184" s="153">
        <f t="shared" si="22"/>
        <v>0.13699999999999998</v>
      </c>
      <c r="S184" s="153">
        <v>0</v>
      </c>
      <c r="T184" s="154">
        <f t="shared" si="23"/>
        <v>0</v>
      </c>
      <c r="AR184" s="155" t="s">
        <v>215</v>
      </c>
      <c r="AT184" s="155" t="s">
        <v>332</v>
      </c>
      <c r="AU184" s="155" t="s">
        <v>88</v>
      </c>
      <c r="AY184" s="16" t="s">
        <v>173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6" t="s">
        <v>88</v>
      </c>
      <c r="BK184" s="156">
        <f t="shared" si="29"/>
        <v>0</v>
      </c>
      <c r="BL184" s="16" t="s">
        <v>179</v>
      </c>
      <c r="BM184" s="155" t="s">
        <v>2413</v>
      </c>
    </row>
    <row r="185" spans="2:65" s="1" customFormat="1" ht="24.15" customHeight="1" x14ac:dyDescent="0.2">
      <c r="B185" s="142"/>
      <c r="C185" s="143" t="s">
        <v>412</v>
      </c>
      <c r="D185" s="143" t="s">
        <v>175</v>
      </c>
      <c r="E185" s="144" t="s">
        <v>2414</v>
      </c>
      <c r="F185" s="145" t="s">
        <v>2415</v>
      </c>
      <c r="G185" s="146" t="s">
        <v>2211</v>
      </c>
      <c r="H185" s="147">
        <v>8</v>
      </c>
      <c r="I185" s="148"/>
      <c r="J185" s="149">
        <f t="shared" si="20"/>
        <v>0</v>
      </c>
      <c r="K185" s="150"/>
      <c r="L185" s="31"/>
      <c r="M185" s="151" t="s">
        <v>1</v>
      </c>
      <c r="N185" s="152" t="s">
        <v>41</v>
      </c>
      <c r="P185" s="153">
        <f t="shared" si="21"/>
        <v>0</v>
      </c>
      <c r="Q185" s="153">
        <v>1.6E-2</v>
      </c>
      <c r="R185" s="153">
        <f t="shared" si="22"/>
        <v>0.128</v>
      </c>
      <c r="S185" s="153">
        <v>0</v>
      </c>
      <c r="T185" s="154">
        <f t="shared" si="23"/>
        <v>0</v>
      </c>
      <c r="AR185" s="155" t="s">
        <v>179</v>
      </c>
      <c r="AT185" s="155" t="s">
        <v>175</v>
      </c>
      <c r="AU185" s="155" t="s">
        <v>88</v>
      </c>
      <c r="AY185" s="16" t="s">
        <v>173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6" t="s">
        <v>88</v>
      </c>
      <c r="BK185" s="156">
        <f t="shared" si="29"/>
        <v>0</v>
      </c>
      <c r="BL185" s="16" t="s">
        <v>179</v>
      </c>
      <c r="BM185" s="155" t="s">
        <v>2416</v>
      </c>
    </row>
    <row r="186" spans="2:65" s="11" customFormat="1" ht="25.9" customHeight="1" x14ac:dyDescent="0.35">
      <c r="B186" s="130"/>
      <c r="D186" s="131" t="s">
        <v>74</v>
      </c>
      <c r="E186" s="132" t="s">
        <v>1373</v>
      </c>
      <c r="F186" s="132" t="s">
        <v>2288</v>
      </c>
      <c r="I186" s="133"/>
      <c r="J186" s="134">
        <f>BK186</f>
        <v>0</v>
      </c>
      <c r="L186" s="130"/>
      <c r="M186" s="135"/>
      <c r="P186" s="136">
        <f>SUM(P187:P188)</f>
        <v>0</v>
      </c>
      <c r="R186" s="136">
        <f>SUM(R187:R188)</f>
        <v>0</v>
      </c>
      <c r="T186" s="137">
        <f>SUM(T187:T188)</f>
        <v>0</v>
      </c>
      <c r="AR186" s="131" t="s">
        <v>179</v>
      </c>
      <c r="AT186" s="138" t="s">
        <v>74</v>
      </c>
      <c r="AU186" s="138" t="s">
        <v>75</v>
      </c>
      <c r="AY186" s="131" t="s">
        <v>173</v>
      </c>
      <c r="BK186" s="139">
        <f>SUM(BK187:BK188)</f>
        <v>0</v>
      </c>
    </row>
    <row r="187" spans="2:65" s="1" customFormat="1" ht="16.5" customHeight="1" x14ac:dyDescent="0.2">
      <c r="B187" s="142"/>
      <c r="C187" s="143" t="s">
        <v>417</v>
      </c>
      <c r="D187" s="143" t="s">
        <v>175</v>
      </c>
      <c r="E187" s="144" t="s">
        <v>2292</v>
      </c>
      <c r="F187" s="145" t="s">
        <v>2417</v>
      </c>
      <c r="G187" s="146" t="s">
        <v>379</v>
      </c>
      <c r="H187" s="147">
        <v>2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41</v>
      </c>
      <c r="P187" s="153">
        <f>O187*H187</f>
        <v>0</v>
      </c>
      <c r="Q187" s="153">
        <v>0</v>
      </c>
      <c r="R187" s="153">
        <f>Q187*H187</f>
        <v>0</v>
      </c>
      <c r="S187" s="153">
        <v>0</v>
      </c>
      <c r="T187" s="154">
        <f>S187*H187</f>
        <v>0</v>
      </c>
      <c r="AR187" s="155" t="s">
        <v>179</v>
      </c>
      <c r="AT187" s="155" t="s">
        <v>175</v>
      </c>
      <c r="AU187" s="155" t="s">
        <v>82</v>
      </c>
      <c r="AY187" s="16" t="s">
        <v>173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6" t="s">
        <v>88</v>
      </c>
      <c r="BK187" s="156">
        <f>ROUND(I187*H187,2)</f>
        <v>0</v>
      </c>
      <c r="BL187" s="16" t="s">
        <v>179</v>
      </c>
      <c r="BM187" s="155" t="s">
        <v>2418</v>
      </c>
    </row>
    <row r="188" spans="2:65" s="1" customFormat="1" ht="16.5" customHeight="1" x14ac:dyDescent="0.2">
      <c r="B188" s="142"/>
      <c r="C188" s="143" t="s">
        <v>421</v>
      </c>
      <c r="D188" s="143" t="s">
        <v>175</v>
      </c>
      <c r="E188" s="144" t="s">
        <v>2301</v>
      </c>
      <c r="F188" s="145" t="s">
        <v>2419</v>
      </c>
      <c r="G188" s="146" t="s">
        <v>2303</v>
      </c>
      <c r="H188" s="147">
        <v>1</v>
      </c>
      <c r="I188" s="148"/>
      <c r="J188" s="149">
        <f>ROUND(I188*H188,2)</f>
        <v>0</v>
      </c>
      <c r="K188" s="150"/>
      <c r="L188" s="31"/>
      <c r="M188" s="191" t="s">
        <v>1</v>
      </c>
      <c r="N188" s="192" t="s">
        <v>41</v>
      </c>
      <c r="O188" s="193"/>
      <c r="P188" s="194">
        <f>O188*H188</f>
        <v>0</v>
      </c>
      <c r="Q188" s="194">
        <v>0</v>
      </c>
      <c r="R188" s="194">
        <f>Q188*H188</f>
        <v>0</v>
      </c>
      <c r="S188" s="194">
        <v>0</v>
      </c>
      <c r="T188" s="195">
        <f>S188*H188</f>
        <v>0</v>
      </c>
      <c r="AR188" s="155" t="s">
        <v>179</v>
      </c>
      <c r="AT188" s="155" t="s">
        <v>175</v>
      </c>
      <c r="AU188" s="155" t="s">
        <v>82</v>
      </c>
      <c r="AY188" s="16" t="s">
        <v>173</v>
      </c>
      <c r="BE188" s="156">
        <f>IF(N188="základná",J188,0)</f>
        <v>0</v>
      </c>
      <c r="BF188" s="156">
        <f>IF(N188="znížená",J188,0)</f>
        <v>0</v>
      </c>
      <c r="BG188" s="156">
        <f>IF(N188="zákl. prenesená",J188,0)</f>
        <v>0</v>
      </c>
      <c r="BH188" s="156">
        <f>IF(N188="zníž. prenesená",J188,0)</f>
        <v>0</v>
      </c>
      <c r="BI188" s="156">
        <f>IF(N188="nulová",J188,0)</f>
        <v>0</v>
      </c>
      <c r="BJ188" s="16" t="s">
        <v>88</v>
      </c>
      <c r="BK188" s="156">
        <f>ROUND(I188*H188,2)</f>
        <v>0</v>
      </c>
      <c r="BL188" s="16" t="s">
        <v>179</v>
      </c>
      <c r="BM188" s="155" t="s">
        <v>2420</v>
      </c>
    </row>
    <row r="189" spans="2:65" s="1" customFormat="1" ht="7" customHeight="1" x14ac:dyDescent="0.2">
      <c r="B189" s="46"/>
      <c r="C189" s="47"/>
      <c r="D189" s="47"/>
      <c r="E189" s="47"/>
      <c r="F189" s="47"/>
      <c r="G189" s="47"/>
      <c r="H189" s="47"/>
      <c r="I189" s="47"/>
      <c r="J189" s="47"/>
      <c r="K189" s="47"/>
      <c r="L189" s="31"/>
    </row>
  </sheetData>
  <autoFilter ref="C127:K188" xr:uid="{00000000-0009-0000-0000-00000F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77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132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s="1" customFormat="1" ht="12" customHeight="1" x14ac:dyDescent="0.2">
      <c r="B8" s="31"/>
      <c r="D8" s="26" t="s">
        <v>134</v>
      </c>
      <c r="L8" s="31"/>
    </row>
    <row r="9" spans="2:46" s="1" customFormat="1" ht="16.5" customHeight="1" x14ac:dyDescent="0.2">
      <c r="B9" s="31"/>
      <c r="E9" s="204" t="s">
        <v>2421</v>
      </c>
      <c r="F9" s="247"/>
      <c r="G9" s="247"/>
      <c r="H9" s="247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 t="str">
        <f>'Rekapitulácia stavby'!AN8</f>
        <v>28. 12. 2023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23</v>
      </c>
      <c r="I14" s="26" t="s">
        <v>24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25</v>
      </c>
      <c r="I15" s="26" t="s">
        <v>26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27</v>
      </c>
      <c r="I17" s="26" t="s">
        <v>24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48" t="str">
        <f>'Rekapitulácia stavby'!E14</f>
        <v>Vyplň údaj</v>
      </c>
      <c r="F18" s="210"/>
      <c r="G18" s="210"/>
      <c r="H18" s="210"/>
      <c r="I18" s="26" t="s">
        <v>26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29</v>
      </c>
      <c r="I20" s="26" t="s">
        <v>24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30</v>
      </c>
      <c r="I21" s="26" t="s">
        <v>26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32</v>
      </c>
      <c r="I23" s="26" t="s">
        <v>24</v>
      </c>
      <c r="J23" s="24" t="str">
        <f>IF('Rekapitulácia stavby'!AN19="","",'Rekapitulácia stavby'!AN19)</f>
        <v/>
      </c>
      <c r="L23" s="31"/>
    </row>
    <row r="24" spans="2:12" s="1" customFormat="1" ht="18" customHeight="1" x14ac:dyDescent="0.2">
      <c r="B24" s="31"/>
      <c r="E24" s="24" t="str">
        <f>IF('Rekapitulácia stavby'!E20="","",'Rekapitulácia stavby'!E20)</f>
        <v xml:space="preserve"> </v>
      </c>
      <c r="I24" s="26" t="s">
        <v>26</v>
      </c>
      <c r="J24" s="24" t="str">
        <f>IF('Rekapitulácia stavby'!AN20="","",'Rekapitulácia stavby'!AN20)</f>
        <v/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34</v>
      </c>
      <c r="L26" s="31"/>
    </row>
    <row r="27" spans="2:12" s="7" customFormat="1" ht="16.5" customHeight="1" x14ac:dyDescent="0.2">
      <c r="B27" s="96"/>
      <c r="E27" s="215" t="s">
        <v>1</v>
      </c>
      <c r="F27" s="215"/>
      <c r="G27" s="215"/>
      <c r="H27" s="215"/>
      <c r="L27" s="96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7" t="s">
        <v>35</v>
      </c>
      <c r="J30" s="68">
        <f>ROUND(J120,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" customHeight="1" x14ac:dyDescent="0.2">
      <c r="B33" s="31"/>
      <c r="D33" s="57" t="s">
        <v>39</v>
      </c>
      <c r="E33" s="36" t="s">
        <v>40</v>
      </c>
      <c r="F33" s="98">
        <f>ROUND((SUM(BE120:BE176)),  2)</f>
        <v>0</v>
      </c>
      <c r="G33" s="99"/>
      <c r="H33" s="99"/>
      <c r="I33" s="100">
        <v>0.2</v>
      </c>
      <c r="J33" s="98">
        <f>ROUND(((SUM(BE120:BE176))*I33),  2)</f>
        <v>0</v>
      </c>
      <c r="L33" s="31"/>
    </row>
    <row r="34" spans="2:12" s="1" customFormat="1" ht="14.4" customHeight="1" x14ac:dyDescent="0.2">
      <c r="B34" s="31"/>
      <c r="E34" s="36" t="s">
        <v>41</v>
      </c>
      <c r="F34" s="98">
        <f>ROUND((SUM(BF120:BF176)),  2)</f>
        <v>0</v>
      </c>
      <c r="G34" s="99"/>
      <c r="H34" s="99"/>
      <c r="I34" s="100">
        <v>0.2</v>
      </c>
      <c r="J34" s="98">
        <f>ROUND(((SUM(BF120:BF176))*I34),  2)</f>
        <v>0</v>
      </c>
      <c r="L34" s="31"/>
    </row>
    <row r="35" spans="2:12" s="1" customFormat="1" ht="14.4" hidden="1" customHeight="1" x14ac:dyDescent="0.2">
      <c r="B35" s="31"/>
      <c r="E35" s="26" t="s">
        <v>42</v>
      </c>
      <c r="F35" s="88">
        <f>ROUND((SUM(BG120:BG176)),  2)</f>
        <v>0</v>
      </c>
      <c r="I35" s="101">
        <v>0.2</v>
      </c>
      <c r="J35" s="88">
        <f>0</f>
        <v>0</v>
      </c>
      <c r="L35" s="31"/>
    </row>
    <row r="36" spans="2:12" s="1" customFormat="1" ht="14.4" hidden="1" customHeight="1" x14ac:dyDescent="0.2">
      <c r="B36" s="31"/>
      <c r="E36" s="26" t="s">
        <v>43</v>
      </c>
      <c r="F36" s="88">
        <f>ROUND((SUM(BH120:BH176)),  2)</f>
        <v>0</v>
      </c>
      <c r="I36" s="101">
        <v>0.2</v>
      </c>
      <c r="J36" s="88">
        <f>0</f>
        <v>0</v>
      </c>
      <c r="L36" s="31"/>
    </row>
    <row r="37" spans="2:12" s="1" customFormat="1" ht="14.4" hidden="1" customHeight="1" x14ac:dyDescent="0.2">
      <c r="B37" s="31"/>
      <c r="E37" s="36" t="s">
        <v>44</v>
      </c>
      <c r="F37" s="98">
        <f>ROUND((SUM(BI120:BI176)),  2)</f>
        <v>0</v>
      </c>
      <c r="G37" s="99"/>
      <c r="H37" s="99"/>
      <c r="I37" s="100">
        <v>0</v>
      </c>
      <c r="J37" s="98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138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47" s="1" customFormat="1" ht="12" customHeight="1" x14ac:dyDescent="0.2">
      <c r="B86" s="31"/>
      <c r="C86" s="26" t="s">
        <v>134</v>
      </c>
      <c r="L86" s="31"/>
    </row>
    <row r="87" spans="2:47" s="1" customFormat="1" ht="16.5" customHeight="1" x14ac:dyDescent="0.2">
      <c r="B87" s="31"/>
      <c r="E87" s="204" t="str">
        <f>E9</f>
        <v>SO 07 - Elektrická prípojka</v>
      </c>
      <c r="F87" s="247"/>
      <c r="G87" s="247"/>
      <c r="H87" s="247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>Jacovce- Hôrka, parc. č. 1627/6</v>
      </c>
      <c r="I89" s="26" t="s">
        <v>21</v>
      </c>
      <c r="J89" s="54" t="str">
        <f>IF(J12="","",J12)</f>
        <v>28. 12. 2023</v>
      </c>
      <c r="L89" s="31"/>
    </row>
    <row r="90" spans="2:47" s="1" customFormat="1" ht="7" customHeight="1" x14ac:dyDescent="0.2">
      <c r="B90" s="31"/>
      <c r="L90" s="31"/>
    </row>
    <row r="91" spans="2:47" s="1" customFormat="1" ht="15.15" customHeight="1" x14ac:dyDescent="0.2">
      <c r="B91" s="31"/>
      <c r="C91" s="26" t="s">
        <v>23</v>
      </c>
      <c r="F91" s="24" t="str">
        <f>E15</f>
        <v>PPD Prašice so sídlom Jacovce</v>
      </c>
      <c r="I91" s="26" t="s">
        <v>29</v>
      </c>
      <c r="J91" s="29" t="str">
        <f>E21</f>
        <v>Ing. Pavol Meluš</v>
      </c>
      <c r="L91" s="31"/>
    </row>
    <row r="92" spans="2:47" s="1" customFormat="1" ht="15.15" customHeight="1" x14ac:dyDescent="0.2">
      <c r="B92" s="31"/>
      <c r="C92" s="26" t="s">
        <v>27</v>
      </c>
      <c r="F92" s="24" t="str">
        <f>IF(E18="","",E18)</f>
        <v>Vyplň údaj</v>
      </c>
      <c r="I92" s="26" t="s">
        <v>32</v>
      </c>
      <c r="J92" s="29" t="str">
        <f>E24</f>
        <v xml:space="preserve"> 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10" t="s">
        <v>139</v>
      </c>
      <c r="D94" s="102"/>
      <c r="E94" s="102"/>
      <c r="F94" s="102"/>
      <c r="G94" s="102"/>
      <c r="H94" s="102"/>
      <c r="I94" s="102"/>
      <c r="J94" s="111" t="s">
        <v>140</v>
      </c>
      <c r="K94" s="102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12" t="s">
        <v>141</v>
      </c>
      <c r="J96" s="68">
        <f>J120</f>
        <v>0</v>
      </c>
      <c r="L96" s="31"/>
      <c r="AU96" s="16" t="s">
        <v>142</v>
      </c>
    </row>
    <row r="97" spans="2:12" s="8" customFormat="1" ht="25" customHeight="1" x14ac:dyDescent="0.2">
      <c r="B97" s="113"/>
      <c r="D97" s="114" t="s">
        <v>745</v>
      </c>
      <c r="E97" s="115"/>
      <c r="F97" s="115"/>
      <c r="G97" s="115"/>
      <c r="H97" s="115"/>
      <c r="I97" s="115"/>
      <c r="J97" s="116">
        <f>J121</f>
        <v>0</v>
      </c>
      <c r="L97" s="113"/>
    </row>
    <row r="98" spans="2:12" s="9" customFormat="1" ht="19.899999999999999" customHeight="1" x14ac:dyDescent="0.2">
      <c r="B98" s="117"/>
      <c r="D98" s="118" t="s">
        <v>747</v>
      </c>
      <c r="E98" s="119"/>
      <c r="F98" s="119"/>
      <c r="G98" s="119"/>
      <c r="H98" s="119"/>
      <c r="I98" s="119"/>
      <c r="J98" s="120">
        <f>J122</f>
        <v>0</v>
      </c>
      <c r="L98" s="117"/>
    </row>
    <row r="99" spans="2:12" s="9" customFormat="1" ht="19.899999999999999" customHeight="1" x14ac:dyDescent="0.2">
      <c r="B99" s="117"/>
      <c r="D99" s="118" t="s">
        <v>2422</v>
      </c>
      <c r="E99" s="119"/>
      <c r="F99" s="119"/>
      <c r="G99" s="119"/>
      <c r="H99" s="119"/>
      <c r="I99" s="119"/>
      <c r="J99" s="120">
        <f>J162</f>
        <v>0</v>
      </c>
      <c r="L99" s="117"/>
    </row>
    <row r="100" spans="2:12" s="8" customFormat="1" ht="25" customHeight="1" x14ac:dyDescent="0.2">
      <c r="B100" s="113"/>
      <c r="D100" s="114" t="s">
        <v>749</v>
      </c>
      <c r="E100" s="115"/>
      <c r="F100" s="115"/>
      <c r="G100" s="115"/>
      <c r="H100" s="115"/>
      <c r="I100" s="115"/>
      <c r="J100" s="116">
        <f>J173</f>
        <v>0</v>
      </c>
      <c r="L100" s="113"/>
    </row>
    <row r="101" spans="2:12" s="1" customFormat="1" ht="21.75" customHeight="1" x14ac:dyDescent="0.2">
      <c r="B101" s="31"/>
      <c r="L101" s="31"/>
    </row>
    <row r="102" spans="2:12" s="1" customFormat="1" ht="7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12" s="1" customFormat="1" ht="7" customHeight="1" x14ac:dyDescent="0.2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12" s="1" customFormat="1" ht="25" customHeight="1" x14ac:dyDescent="0.2">
      <c r="B107" s="31"/>
      <c r="C107" s="20" t="s">
        <v>159</v>
      </c>
      <c r="L107" s="31"/>
    </row>
    <row r="108" spans="2:12" s="1" customFormat="1" ht="7" customHeight="1" x14ac:dyDescent="0.2">
      <c r="B108" s="31"/>
      <c r="L108" s="31"/>
    </row>
    <row r="109" spans="2:12" s="1" customFormat="1" ht="12" customHeight="1" x14ac:dyDescent="0.2">
      <c r="B109" s="31"/>
      <c r="C109" s="26" t="s">
        <v>15</v>
      </c>
      <c r="L109" s="31"/>
    </row>
    <row r="110" spans="2:12" s="1" customFormat="1" ht="16.5" customHeight="1" x14ac:dyDescent="0.2">
      <c r="B110" s="31"/>
      <c r="E110" s="245" t="str">
        <f>E7</f>
        <v>HALY NA CHOV BROJLEROVÝCH KURČIAT</v>
      </c>
      <c r="F110" s="246"/>
      <c r="G110" s="246"/>
      <c r="H110" s="246"/>
      <c r="L110" s="31"/>
    </row>
    <row r="111" spans="2:12" s="1" customFormat="1" ht="12" customHeight="1" x14ac:dyDescent="0.2">
      <c r="B111" s="31"/>
      <c r="C111" s="26" t="s">
        <v>134</v>
      </c>
      <c r="L111" s="31"/>
    </row>
    <row r="112" spans="2:12" s="1" customFormat="1" ht="16.5" customHeight="1" x14ac:dyDescent="0.2">
      <c r="B112" s="31"/>
      <c r="E112" s="204" t="str">
        <f>E9</f>
        <v>SO 07 - Elektrická prípojka</v>
      </c>
      <c r="F112" s="247"/>
      <c r="G112" s="247"/>
      <c r="H112" s="247"/>
      <c r="L112" s="31"/>
    </row>
    <row r="113" spans="2:65" s="1" customFormat="1" ht="7" customHeight="1" x14ac:dyDescent="0.2">
      <c r="B113" s="31"/>
      <c r="L113" s="31"/>
    </row>
    <row r="114" spans="2:65" s="1" customFormat="1" ht="12" customHeight="1" x14ac:dyDescent="0.2">
      <c r="B114" s="31"/>
      <c r="C114" s="26" t="s">
        <v>19</v>
      </c>
      <c r="F114" s="24" t="str">
        <f>F12</f>
        <v>Jacovce- Hôrka, parc. č. 1627/6</v>
      </c>
      <c r="I114" s="26" t="s">
        <v>21</v>
      </c>
      <c r="J114" s="54" t="str">
        <f>IF(J12="","",J12)</f>
        <v>28. 12. 2023</v>
      </c>
      <c r="L114" s="31"/>
    </row>
    <row r="115" spans="2:65" s="1" customFormat="1" ht="7" customHeight="1" x14ac:dyDescent="0.2">
      <c r="B115" s="31"/>
      <c r="L115" s="31"/>
    </row>
    <row r="116" spans="2:65" s="1" customFormat="1" ht="15.15" customHeight="1" x14ac:dyDescent="0.2">
      <c r="B116" s="31"/>
      <c r="C116" s="26" t="s">
        <v>23</v>
      </c>
      <c r="F116" s="24" t="str">
        <f>E15</f>
        <v>PPD Prašice so sídlom Jacovce</v>
      </c>
      <c r="I116" s="26" t="s">
        <v>29</v>
      </c>
      <c r="J116" s="29" t="str">
        <f>E21</f>
        <v>Ing. Pavol Meluš</v>
      </c>
      <c r="L116" s="31"/>
    </row>
    <row r="117" spans="2:65" s="1" customFormat="1" ht="15.15" customHeight="1" x14ac:dyDescent="0.2">
      <c r="B117" s="31"/>
      <c r="C117" s="26" t="s">
        <v>27</v>
      </c>
      <c r="F117" s="24" t="str">
        <f>IF(E18="","",E18)</f>
        <v>Vyplň údaj</v>
      </c>
      <c r="I117" s="26" t="s">
        <v>32</v>
      </c>
      <c r="J117" s="29" t="str">
        <f>E24</f>
        <v xml:space="preserve"> </v>
      </c>
      <c r="L117" s="31"/>
    </row>
    <row r="118" spans="2:65" s="1" customFormat="1" ht="10.25" customHeight="1" x14ac:dyDescent="0.2">
      <c r="B118" s="31"/>
      <c r="L118" s="31"/>
    </row>
    <row r="119" spans="2:65" s="10" customFormat="1" ht="29.25" customHeight="1" x14ac:dyDescent="0.2">
      <c r="B119" s="121"/>
      <c r="C119" s="122" t="s">
        <v>160</v>
      </c>
      <c r="D119" s="123" t="s">
        <v>60</v>
      </c>
      <c r="E119" s="123" t="s">
        <v>56</v>
      </c>
      <c r="F119" s="123" t="s">
        <v>57</v>
      </c>
      <c r="G119" s="123" t="s">
        <v>161</v>
      </c>
      <c r="H119" s="123" t="s">
        <v>162</v>
      </c>
      <c r="I119" s="123" t="s">
        <v>163</v>
      </c>
      <c r="J119" s="124" t="s">
        <v>140</v>
      </c>
      <c r="K119" s="125" t="s">
        <v>164</v>
      </c>
      <c r="L119" s="121"/>
      <c r="M119" s="61" t="s">
        <v>1</v>
      </c>
      <c r="N119" s="62" t="s">
        <v>39</v>
      </c>
      <c r="O119" s="62" t="s">
        <v>165</v>
      </c>
      <c r="P119" s="62" t="s">
        <v>166</v>
      </c>
      <c r="Q119" s="62" t="s">
        <v>167</v>
      </c>
      <c r="R119" s="62" t="s">
        <v>168</v>
      </c>
      <c r="S119" s="62" t="s">
        <v>169</v>
      </c>
      <c r="T119" s="63" t="s">
        <v>170</v>
      </c>
    </row>
    <row r="120" spans="2:65" s="1" customFormat="1" ht="22.75" customHeight="1" x14ac:dyDescent="0.35">
      <c r="B120" s="31"/>
      <c r="C120" s="66" t="s">
        <v>141</v>
      </c>
      <c r="J120" s="126">
        <f>BK120</f>
        <v>0</v>
      </c>
      <c r="L120" s="31"/>
      <c r="M120" s="64"/>
      <c r="N120" s="55"/>
      <c r="O120" s="55"/>
      <c r="P120" s="127">
        <f>P121+P173</f>
        <v>0</v>
      </c>
      <c r="Q120" s="55"/>
      <c r="R120" s="127">
        <f>R121+R173</f>
        <v>3.5267500000000003</v>
      </c>
      <c r="S120" s="55"/>
      <c r="T120" s="128">
        <f>T121+T173</f>
        <v>0</v>
      </c>
      <c r="AT120" s="16" t="s">
        <v>74</v>
      </c>
      <c r="AU120" s="16" t="s">
        <v>142</v>
      </c>
      <c r="BK120" s="129">
        <f>BK121+BK173</f>
        <v>0</v>
      </c>
    </row>
    <row r="121" spans="2:65" s="11" customFormat="1" ht="25.9" customHeight="1" x14ac:dyDescent="0.35">
      <c r="B121" s="130"/>
      <c r="D121" s="131" t="s">
        <v>74</v>
      </c>
      <c r="E121" s="132" t="s">
        <v>332</v>
      </c>
      <c r="F121" s="132" t="s">
        <v>750</v>
      </c>
      <c r="I121" s="133"/>
      <c r="J121" s="134">
        <f>BK121</f>
        <v>0</v>
      </c>
      <c r="L121" s="130"/>
      <c r="M121" s="135"/>
      <c r="P121" s="136">
        <f>P122+P162</f>
        <v>0</v>
      </c>
      <c r="R121" s="136">
        <f>R122+R162</f>
        <v>3.5267500000000003</v>
      </c>
      <c r="T121" s="137">
        <f>T122+T162</f>
        <v>0</v>
      </c>
      <c r="AR121" s="131" t="s">
        <v>187</v>
      </c>
      <c r="AT121" s="138" t="s">
        <v>74</v>
      </c>
      <c r="AU121" s="138" t="s">
        <v>75</v>
      </c>
      <c r="AY121" s="131" t="s">
        <v>173</v>
      </c>
      <c r="BK121" s="139">
        <f>BK122+BK162</f>
        <v>0</v>
      </c>
    </row>
    <row r="122" spans="2:65" s="11" customFormat="1" ht="22.75" customHeight="1" x14ac:dyDescent="0.25">
      <c r="B122" s="130"/>
      <c r="D122" s="131" t="s">
        <v>74</v>
      </c>
      <c r="E122" s="140" t="s">
        <v>843</v>
      </c>
      <c r="F122" s="140" t="s">
        <v>844</v>
      </c>
      <c r="I122" s="133"/>
      <c r="J122" s="141">
        <f>BK122</f>
        <v>0</v>
      </c>
      <c r="L122" s="130"/>
      <c r="M122" s="135"/>
      <c r="P122" s="136">
        <f>SUM(P123:P161)</f>
        <v>0</v>
      </c>
      <c r="R122" s="136">
        <f>SUM(R123:R161)</f>
        <v>3.0994000000000002</v>
      </c>
      <c r="T122" s="137">
        <f>SUM(T123:T161)</f>
        <v>0</v>
      </c>
      <c r="AR122" s="131" t="s">
        <v>187</v>
      </c>
      <c r="AT122" s="138" t="s">
        <v>74</v>
      </c>
      <c r="AU122" s="138" t="s">
        <v>82</v>
      </c>
      <c r="AY122" s="131" t="s">
        <v>173</v>
      </c>
      <c r="BK122" s="139">
        <f>SUM(BK123:BK161)</f>
        <v>0</v>
      </c>
    </row>
    <row r="123" spans="2:65" s="1" customFormat="1" ht="16.5" customHeight="1" x14ac:dyDescent="0.2">
      <c r="B123" s="142"/>
      <c r="C123" s="143" t="s">
        <v>82</v>
      </c>
      <c r="D123" s="143" t="s">
        <v>175</v>
      </c>
      <c r="E123" s="144" t="s">
        <v>2423</v>
      </c>
      <c r="F123" s="145" t="s">
        <v>2424</v>
      </c>
      <c r="G123" s="146" t="s">
        <v>1441</v>
      </c>
      <c r="H123" s="147">
        <v>1</v>
      </c>
      <c r="I123" s="148"/>
      <c r="J123" s="149">
        <f t="shared" ref="J123:J161" si="0">ROUND(I123*H123,2)</f>
        <v>0</v>
      </c>
      <c r="K123" s="150"/>
      <c r="L123" s="31"/>
      <c r="M123" s="151" t="s">
        <v>1</v>
      </c>
      <c r="N123" s="152" t="s">
        <v>41</v>
      </c>
      <c r="P123" s="153">
        <f t="shared" ref="P123:P161" si="1">O123*H123</f>
        <v>0</v>
      </c>
      <c r="Q123" s="153">
        <v>0</v>
      </c>
      <c r="R123" s="153">
        <f t="shared" ref="R123:R161" si="2">Q123*H123</f>
        <v>0</v>
      </c>
      <c r="S123" s="153">
        <v>0</v>
      </c>
      <c r="T123" s="154">
        <f t="shared" ref="T123:T161" si="3">S123*H123</f>
        <v>0</v>
      </c>
      <c r="AR123" s="155" t="s">
        <v>506</v>
      </c>
      <c r="AT123" s="155" t="s">
        <v>175</v>
      </c>
      <c r="AU123" s="155" t="s">
        <v>88</v>
      </c>
      <c r="AY123" s="16" t="s">
        <v>173</v>
      </c>
      <c r="BE123" s="156">
        <f t="shared" ref="BE123:BE161" si="4">IF(N123="základná",J123,0)</f>
        <v>0</v>
      </c>
      <c r="BF123" s="156">
        <f t="shared" ref="BF123:BF161" si="5">IF(N123="znížená",J123,0)</f>
        <v>0</v>
      </c>
      <c r="BG123" s="156">
        <f t="shared" ref="BG123:BG161" si="6">IF(N123="zákl. prenesená",J123,0)</f>
        <v>0</v>
      </c>
      <c r="BH123" s="156">
        <f t="shared" ref="BH123:BH161" si="7">IF(N123="zníž. prenesená",J123,0)</f>
        <v>0</v>
      </c>
      <c r="BI123" s="156">
        <f t="shared" ref="BI123:BI161" si="8">IF(N123="nulová",J123,0)</f>
        <v>0</v>
      </c>
      <c r="BJ123" s="16" t="s">
        <v>88</v>
      </c>
      <c r="BK123" s="156">
        <f t="shared" ref="BK123:BK161" si="9">ROUND(I123*H123,2)</f>
        <v>0</v>
      </c>
      <c r="BL123" s="16" t="s">
        <v>506</v>
      </c>
      <c r="BM123" s="155" t="s">
        <v>2425</v>
      </c>
    </row>
    <row r="124" spans="2:65" s="1" customFormat="1" ht="24.15" customHeight="1" x14ac:dyDescent="0.2">
      <c r="B124" s="142"/>
      <c r="C124" s="143" t="s">
        <v>88</v>
      </c>
      <c r="D124" s="143" t="s">
        <v>175</v>
      </c>
      <c r="E124" s="144" t="s">
        <v>2426</v>
      </c>
      <c r="F124" s="145" t="s">
        <v>2427</v>
      </c>
      <c r="G124" s="146" t="s">
        <v>379</v>
      </c>
      <c r="H124" s="147">
        <v>8</v>
      </c>
      <c r="I124" s="148"/>
      <c r="J124" s="149">
        <f t="shared" si="0"/>
        <v>0</v>
      </c>
      <c r="K124" s="150"/>
      <c r="L124" s="31"/>
      <c r="M124" s="151" t="s">
        <v>1</v>
      </c>
      <c r="N124" s="152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506</v>
      </c>
      <c r="AT124" s="155" t="s">
        <v>175</v>
      </c>
      <c r="AU124" s="155" t="s">
        <v>88</v>
      </c>
      <c r="AY124" s="16" t="s">
        <v>173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6" t="s">
        <v>88</v>
      </c>
      <c r="BK124" s="156">
        <f t="shared" si="9"/>
        <v>0</v>
      </c>
      <c r="BL124" s="16" t="s">
        <v>506</v>
      </c>
      <c r="BM124" s="155" t="s">
        <v>2428</v>
      </c>
    </row>
    <row r="125" spans="2:65" s="1" customFormat="1" ht="24.15" customHeight="1" x14ac:dyDescent="0.2">
      <c r="B125" s="142"/>
      <c r="C125" s="143" t="s">
        <v>187</v>
      </c>
      <c r="D125" s="143" t="s">
        <v>175</v>
      </c>
      <c r="E125" s="144" t="s">
        <v>2429</v>
      </c>
      <c r="F125" s="145" t="s">
        <v>2430</v>
      </c>
      <c r="G125" s="146" t="s">
        <v>379</v>
      </c>
      <c r="H125" s="147">
        <v>8</v>
      </c>
      <c r="I125" s="148"/>
      <c r="J125" s="149">
        <f t="shared" si="0"/>
        <v>0</v>
      </c>
      <c r="K125" s="150"/>
      <c r="L125" s="31"/>
      <c r="M125" s="151" t="s">
        <v>1</v>
      </c>
      <c r="N125" s="152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506</v>
      </c>
      <c r="AT125" s="155" t="s">
        <v>175</v>
      </c>
      <c r="AU125" s="155" t="s">
        <v>88</v>
      </c>
      <c r="AY125" s="16" t="s">
        <v>173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6" t="s">
        <v>88</v>
      </c>
      <c r="BK125" s="156">
        <f t="shared" si="9"/>
        <v>0</v>
      </c>
      <c r="BL125" s="16" t="s">
        <v>506</v>
      </c>
      <c r="BM125" s="155" t="s">
        <v>2431</v>
      </c>
    </row>
    <row r="126" spans="2:65" s="1" customFormat="1" ht="16.5" customHeight="1" x14ac:dyDescent="0.2">
      <c r="B126" s="142"/>
      <c r="C126" s="178" t="s">
        <v>179</v>
      </c>
      <c r="D126" s="178" t="s">
        <v>332</v>
      </c>
      <c r="E126" s="179" t="s">
        <v>2432</v>
      </c>
      <c r="F126" s="180" t="s">
        <v>2433</v>
      </c>
      <c r="G126" s="181" t="s">
        <v>379</v>
      </c>
      <c r="H126" s="182">
        <v>8</v>
      </c>
      <c r="I126" s="183"/>
      <c r="J126" s="184">
        <f t="shared" si="0"/>
        <v>0</v>
      </c>
      <c r="K126" s="185"/>
      <c r="L126" s="186"/>
      <c r="M126" s="187" t="s">
        <v>1</v>
      </c>
      <c r="N126" s="188" t="s">
        <v>41</v>
      </c>
      <c r="P126" s="153">
        <f t="shared" si="1"/>
        <v>0</v>
      </c>
      <c r="Q126" s="153">
        <v>3.0000000000000001E-5</v>
      </c>
      <c r="R126" s="153">
        <f t="shared" si="2"/>
        <v>2.4000000000000001E-4</v>
      </c>
      <c r="S126" s="153">
        <v>0</v>
      </c>
      <c r="T126" s="154">
        <f t="shared" si="3"/>
        <v>0</v>
      </c>
      <c r="AR126" s="155" t="s">
        <v>850</v>
      </c>
      <c r="AT126" s="155" t="s">
        <v>332</v>
      </c>
      <c r="AU126" s="155" t="s">
        <v>88</v>
      </c>
      <c r="AY126" s="16" t="s">
        <v>173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6" t="s">
        <v>88</v>
      </c>
      <c r="BK126" s="156">
        <f t="shared" si="9"/>
        <v>0</v>
      </c>
      <c r="BL126" s="16" t="s">
        <v>506</v>
      </c>
      <c r="BM126" s="155" t="s">
        <v>2434</v>
      </c>
    </row>
    <row r="127" spans="2:65" s="1" customFormat="1" ht="16.5" customHeight="1" x14ac:dyDescent="0.2">
      <c r="B127" s="142"/>
      <c r="C127" s="178" t="s">
        <v>198</v>
      </c>
      <c r="D127" s="178" t="s">
        <v>332</v>
      </c>
      <c r="E127" s="179" t="s">
        <v>2435</v>
      </c>
      <c r="F127" s="180" t="s">
        <v>2436</v>
      </c>
      <c r="G127" s="181" t="s">
        <v>379</v>
      </c>
      <c r="H127" s="182">
        <v>8</v>
      </c>
      <c r="I127" s="183"/>
      <c r="J127" s="184">
        <f t="shared" si="0"/>
        <v>0</v>
      </c>
      <c r="K127" s="185"/>
      <c r="L127" s="186"/>
      <c r="M127" s="187" t="s">
        <v>1</v>
      </c>
      <c r="N127" s="188" t="s">
        <v>41</v>
      </c>
      <c r="P127" s="153">
        <f t="shared" si="1"/>
        <v>0</v>
      </c>
      <c r="Q127" s="153">
        <v>4.0000000000000003E-5</v>
      </c>
      <c r="R127" s="153">
        <f t="shared" si="2"/>
        <v>3.2000000000000003E-4</v>
      </c>
      <c r="S127" s="153">
        <v>0</v>
      </c>
      <c r="T127" s="154">
        <f t="shared" si="3"/>
        <v>0</v>
      </c>
      <c r="AR127" s="155" t="s">
        <v>850</v>
      </c>
      <c r="AT127" s="155" t="s">
        <v>332</v>
      </c>
      <c r="AU127" s="155" t="s">
        <v>88</v>
      </c>
      <c r="AY127" s="16" t="s">
        <v>173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6" t="s">
        <v>88</v>
      </c>
      <c r="BK127" s="156">
        <f t="shared" si="9"/>
        <v>0</v>
      </c>
      <c r="BL127" s="16" t="s">
        <v>506</v>
      </c>
      <c r="BM127" s="155" t="s">
        <v>2437</v>
      </c>
    </row>
    <row r="128" spans="2:65" s="1" customFormat="1" ht="24.15" customHeight="1" x14ac:dyDescent="0.2">
      <c r="B128" s="142"/>
      <c r="C128" s="143" t="s">
        <v>205</v>
      </c>
      <c r="D128" s="143" t="s">
        <v>175</v>
      </c>
      <c r="E128" s="144" t="s">
        <v>2438</v>
      </c>
      <c r="F128" s="145" t="s">
        <v>2439</v>
      </c>
      <c r="G128" s="146" t="s">
        <v>379</v>
      </c>
      <c r="H128" s="147">
        <v>24</v>
      </c>
      <c r="I128" s="148"/>
      <c r="J128" s="149">
        <f t="shared" si="0"/>
        <v>0</v>
      </c>
      <c r="K128" s="150"/>
      <c r="L128" s="31"/>
      <c r="M128" s="151" t="s">
        <v>1</v>
      </c>
      <c r="N128" s="152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506</v>
      </c>
      <c r="AT128" s="155" t="s">
        <v>175</v>
      </c>
      <c r="AU128" s="155" t="s">
        <v>88</v>
      </c>
      <c r="AY128" s="16" t="s">
        <v>173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6" t="s">
        <v>88</v>
      </c>
      <c r="BK128" s="156">
        <f t="shared" si="9"/>
        <v>0</v>
      </c>
      <c r="BL128" s="16" t="s">
        <v>506</v>
      </c>
      <c r="BM128" s="155" t="s">
        <v>2440</v>
      </c>
    </row>
    <row r="129" spans="2:65" s="1" customFormat="1" ht="16.5" customHeight="1" x14ac:dyDescent="0.2">
      <c r="B129" s="142"/>
      <c r="C129" s="178" t="s">
        <v>210</v>
      </c>
      <c r="D129" s="178" t="s">
        <v>332</v>
      </c>
      <c r="E129" s="179" t="s">
        <v>2441</v>
      </c>
      <c r="F129" s="180" t="s">
        <v>2442</v>
      </c>
      <c r="G129" s="181" t="s">
        <v>379</v>
      </c>
      <c r="H129" s="182">
        <v>24</v>
      </c>
      <c r="I129" s="183"/>
      <c r="J129" s="184">
        <f t="shared" si="0"/>
        <v>0</v>
      </c>
      <c r="K129" s="185"/>
      <c r="L129" s="186"/>
      <c r="M129" s="187" t="s">
        <v>1</v>
      </c>
      <c r="N129" s="188" t="s">
        <v>41</v>
      </c>
      <c r="P129" s="153">
        <f t="shared" si="1"/>
        <v>0</v>
      </c>
      <c r="Q129" s="153">
        <v>2.7E-4</v>
      </c>
      <c r="R129" s="153">
        <f t="shared" si="2"/>
        <v>6.4799999999999996E-3</v>
      </c>
      <c r="S129" s="153">
        <v>0</v>
      </c>
      <c r="T129" s="154">
        <f t="shared" si="3"/>
        <v>0</v>
      </c>
      <c r="AR129" s="155" t="s">
        <v>850</v>
      </c>
      <c r="AT129" s="155" t="s">
        <v>332</v>
      </c>
      <c r="AU129" s="155" t="s">
        <v>88</v>
      </c>
      <c r="AY129" s="16" t="s">
        <v>173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6" t="s">
        <v>88</v>
      </c>
      <c r="BK129" s="156">
        <f t="shared" si="9"/>
        <v>0</v>
      </c>
      <c r="BL129" s="16" t="s">
        <v>506</v>
      </c>
      <c r="BM129" s="155" t="s">
        <v>2443</v>
      </c>
    </row>
    <row r="130" spans="2:65" s="1" customFormat="1" ht="16.5" customHeight="1" x14ac:dyDescent="0.2">
      <c r="B130" s="142"/>
      <c r="C130" s="178" t="s">
        <v>215</v>
      </c>
      <c r="D130" s="178" t="s">
        <v>332</v>
      </c>
      <c r="E130" s="179" t="s">
        <v>2444</v>
      </c>
      <c r="F130" s="180" t="s">
        <v>2445</v>
      </c>
      <c r="G130" s="181" t="s">
        <v>379</v>
      </c>
      <c r="H130" s="182">
        <v>24</v>
      </c>
      <c r="I130" s="183"/>
      <c r="J130" s="184">
        <f t="shared" si="0"/>
        <v>0</v>
      </c>
      <c r="K130" s="185"/>
      <c r="L130" s="186"/>
      <c r="M130" s="187" t="s">
        <v>1</v>
      </c>
      <c r="N130" s="188" t="s">
        <v>41</v>
      </c>
      <c r="P130" s="153">
        <f t="shared" si="1"/>
        <v>0</v>
      </c>
      <c r="Q130" s="153">
        <v>2.7E-4</v>
      </c>
      <c r="R130" s="153">
        <f t="shared" si="2"/>
        <v>6.4799999999999996E-3</v>
      </c>
      <c r="S130" s="153">
        <v>0</v>
      </c>
      <c r="T130" s="154">
        <f t="shared" si="3"/>
        <v>0</v>
      </c>
      <c r="AR130" s="155" t="s">
        <v>850</v>
      </c>
      <c r="AT130" s="155" t="s">
        <v>332</v>
      </c>
      <c r="AU130" s="155" t="s">
        <v>88</v>
      </c>
      <c r="AY130" s="16" t="s">
        <v>173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6" t="s">
        <v>88</v>
      </c>
      <c r="BK130" s="156">
        <f t="shared" si="9"/>
        <v>0</v>
      </c>
      <c r="BL130" s="16" t="s">
        <v>506</v>
      </c>
      <c r="BM130" s="155" t="s">
        <v>2446</v>
      </c>
    </row>
    <row r="131" spans="2:65" s="1" customFormat="1" ht="24.15" customHeight="1" x14ac:dyDescent="0.2">
      <c r="B131" s="142"/>
      <c r="C131" s="143" t="s">
        <v>220</v>
      </c>
      <c r="D131" s="143" t="s">
        <v>175</v>
      </c>
      <c r="E131" s="144" t="s">
        <v>2447</v>
      </c>
      <c r="F131" s="145" t="s">
        <v>2448</v>
      </c>
      <c r="G131" s="146" t="s">
        <v>379</v>
      </c>
      <c r="H131" s="147">
        <v>2</v>
      </c>
      <c r="I131" s="148"/>
      <c r="J131" s="149">
        <f t="shared" si="0"/>
        <v>0</v>
      </c>
      <c r="K131" s="150"/>
      <c r="L131" s="31"/>
      <c r="M131" s="151" t="s">
        <v>1</v>
      </c>
      <c r="N131" s="152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506</v>
      </c>
      <c r="AT131" s="155" t="s">
        <v>175</v>
      </c>
      <c r="AU131" s="155" t="s">
        <v>88</v>
      </c>
      <c r="AY131" s="16" t="s">
        <v>173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6" t="s">
        <v>88</v>
      </c>
      <c r="BK131" s="156">
        <f t="shared" si="9"/>
        <v>0</v>
      </c>
      <c r="BL131" s="16" t="s">
        <v>506</v>
      </c>
      <c r="BM131" s="155" t="s">
        <v>2449</v>
      </c>
    </row>
    <row r="132" spans="2:65" s="1" customFormat="1" ht="37.75" customHeight="1" x14ac:dyDescent="0.2">
      <c r="B132" s="142"/>
      <c r="C132" s="178" t="s">
        <v>224</v>
      </c>
      <c r="D132" s="178" t="s">
        <v>332</v>
      </c>
      <c r="E132" s="179" t="s">
        <v>921</v>
      </c>
      <c r="F132" s="180" t="s">
        <v>922</v>
      </c>
      <c r="G132" s="181" t="s">
        <v>370</v>
      </c>
      <c r="H132" s="182">
        <v>2</v>
      </c>
      <c r="I132" s="183"/>
      <c r="J132" s="184">
        <f t="shared" si="0"/>
        <v>0</v>
      </c>
      <c r="K132" s="185"/>
      <c r="L132" s="186"/>
      <c r="M132" s="187" t="s">
        <v>1</v>
      </c>
      <c r="N132" s="188" t="s">
        <v>41</v>
      </c>
      <c r="P132" s="153">
        <f t="shared" si="1"/>
        <v>0</v>
      </c>
      <c r="Q132" s="153">
        <v>5.0000000000000002E-5</v>
      </c>
      <c r="R132" s="153">
        <f t="shared" si="2"/>
        <v>1E-4</v>
      </c>
      <c r="S132" s="153">
        <v>0</v>
      </c>
      <c r="T132" s="154">
        <f t="shared" si="3"/>
        <v>0</v>
      </c>
      <c r="AR132" s="155" t="s">
        <v>850</v>
      </c>
      <c r="AT132" s="155" t="s">
        <v>332</v>
      </c>
      <c r="AU132" s="155" t="s">
        <v>88</v>
      </c>
      <c r="AY132" s="16" t="s">
        <v>173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6" t="s">
        <v>88</v>
      </c>
      <c r="BK132" s="156">
        <f t="shared" si="9"/>
        <v>0</v>
      </c>
      <c r="BL132" s="16" t="s">
        <v>506</v>
      </c>
      <c r="BM132" s="155" t="s">
        <v>2450</v>
      </c>
    </row>
    <row r="133" spans="2:65" s="1" customFormat="1" ht="16.5" customHeight="1" x14ac:dyDescent="0.2">
      <c r="B133" s="142"/>
      <c r="C133" s="178" t="s">
        <v>231</v>
      </c>
      <c r="D133" s="178" t="s">
        <v>332</v>
      </c>
      <c r="E133" s="179" t="s">
        <v>2451</v>
      </c>
      <c r="F133" s="180" t="s">
        <v>2452</v>
      </c>
      <c r="G133" s="181" t="s">
        <v>379</v>
      </c>
      <c r="H133" s="182">
        <v>2</v>
      </c>
      <c r="I133" s="183"/>
      <c r="J133" s="184">
        <f t="shared" si="0"/>
        <v>0</v>
      </c>
      <c r="K133" s="185"/>
      <c r="L133" s="186"/>
      <c r="M133" s="187" t="s">
        <v>1</v>
      </c>
      <c r="N133" s="188" t="s">
        <v>41</v>
      </c>
      <c r="P133" s="153">
        <f t="shared" si="1"/>
        <v>0</v>
      </c>
      <c r="Q133" s="153">
        <v>1.0000000000000001E-5</v>
      </c>
      <c r="R133" s="153">
        <f t="shared" si="2"/>
        <v>2.0000000000000002E-5</v>
      </c>
      <c r="S133" s="153">
        <v>0</v>
      </c>
      <c r="T133" s="154">
        <f t="shared" si="3"/>
        <v>0</v>
      </c>
      <c r="AR133" s="155" t="s">
        <v>850</v>
      </c>
      <c r="AT133" s="155" t="s">
        <v>332</v>
      </c>
      <c r="AU133" s="155" t="s">
        <v>88</v>
      </c>
      <c r="AY133" s="16" t="s">
        <v>173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88</v>
      </c>
      <c r="BK133" s="156">
        <f t="shared" si="9"/>
        <v>0</v>
      </c>
      <c r="BL133" s="16" t="s">
        <v>506</v>
      </c>
      <c r="BM133" s="155" t="s">
        <v>2453</v>
      </c>
    </row>
    <row r="134" spans="2:65" s="1" customFormat="1" ht="24.15" customHeight="1" x14ac:dyDescent="0.2">
      <c r="B134" s="142"/>
      <c r="C134" s="178" t="s">
        <v>237</v>
      </c>
      <c r="D134" s="178" t="s">
        <v>332</v>
      </c>
      <c r="E134" s="179" t="s">
        <v>2454</v>
      </c>
      <c r="F134" s="180" t="s">
        <v>2455</v>
      </c>
      <c r="G134" s="181" t="s">
        <v>379</v>
      </c>
      <c r="H134" s="182">
        <v>2</v>
      </c>
      <c r="I134" s="183"/>
      <c r="J134" s="184">
        <f t="shared" si="0"/>
        <v>0</v>
      </c>
      <c r="K134" s="185"/>
      <c r="L134" s="186"/>
      <c r="M134" s="187" t="s">
        <v>1</v>
      </c>
      <c r="N134" s="188" t="s">
        <v>41</v>
      </c>
      <c r="P134" s="153">
        <f t="shared" si="1"/>
        <v>0</v>
      </c>
      <c r="Q134" s="153">
        <v>3.3E-4</v>
      </c>
      <c r="R134" s="153">
        <f t="shared" si="2"/>
        <v>6.6E-4</v>
      </c>
      <c r="S134" s="153">
        <v>0</v>
      </c>
      <c r="T134" s="154">
        <f t="shared" si="3"/>
        <v>0</v>
      </c>
      <c r="AR134" s="155" t="s">
        <v>850</v>
      </c>
      <c r="AT134" s="155" t="s">
        <v>332</v>
      </c>
      <c r="AU134" s="155" t="s">
        <v>88</v>
      </c>
      <c r="AY134" s="16" t="s">
        <v>173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88</v>
      </c>
      <c r="BK134" s="156">
        <f t="shared" si="9"/>
        <v>0</v>
      </c>
      <c r="BL134" s="16" t="s">
        <v>506</v>
      </c>
      <c r="BM134" s="155" t="s">
        <v>2456</v>
      </c>
    </row>
    <row r="135" spans="2:65" s="1" customFormat="1" ht="24.15" customHeight="1" x14ac:dyDescent="0.2">
      <c r="B135" s="142"/>
      <c r="C135" s="143" t="s">
        <v>247</v>
      </c>
      <c r="D135" s="143" t="s">
        <v>175</v>
      </c>
      <c r="E135" s="144" t="s">
        <v>2457</v>
      </c>
      <c r="F135" s="145" t="s">
        <v>2458</v>
      </c>
      <c r="G135" s="146" t="s">
        <v>379</v>
      </c>
      <c r="H135" s="147">
        <v>2</v>
      </c>
      <c r="I135" s="148"/>
      <c r="J135" s="149">
        <f t="shared" si="0"/>
        <v>0</v>
      </c>
      <c r="K135" s="150"/>
      <c r="L135" s="31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506</v>
      </c>
      <c r="AT135" s="155" t="s">
        <v>175</v>
      </c>
      <c r="AU135" s="155" t="s">
        <v>88</v>
      </c>
      <c r="AY135" s="16" t="s">
        <v>173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88</v>
      </c>
      <c r="BK135" s="156">
        <f t="shared" si="9"/>
        <v>0</v>
      </c>
      <c r="BL135" s="16" t="s">
        <v>506</v>
      </c>
      <c r="BM135" s="155" t="s">
        <v>2459</v>
      </c>
    </row>
    <row r="136" spans="2:65" s="1" customFormat="1" ht="37.75" customHeight="1" x14ac:dyDescent="0.2">
      <c r="B136" s="142"/>
      <c r="C136" s="178" t="s">
        <v>254</v>
      </c>
      <c r="D136" s="178" t="s">
        <v>332</v>
      </c>
      <c r="E136" s="179" t="s">
        <v>921</v>
      </c>
      <c r="F136" s="180" t="s">
        <v>922</v>
      </c>
      <c r="G136" s="181" t="s">
        <v>370</v>
      </c>
      <c r="H136" s="182">
        <v>2</v>
      </c>
      <c r="I136" s="183"/>
      <c r="J136" s="184">
        <f t="shared" si="0"/>
        <v>0</v>
      </c>
      <c r="K136" s="185"/>
      <c r="L136" s="186"/>
      <c r="M136" s="187" t="s">
        <v>1</v>
      </c>
      <c r="N136" s="188" t="s">
        <v>41</v>
      </c>
      <c r="P136" s="153">
        <f t="shared" si="1"/>
        <v>0</v>
      </c>
      <c r="Q136" s="153">
        <v>5.0000000000000002E-5</v>
      </c>
      <c r="R136" s="153">
        <f t="shared" si="2"/>
        <v>1E-4</v>
      </c>
      <c r="S136" s="153">
        <v>0</v>
      </c>
      <c r="T136" s="154">
        <f t="shared" si="3"/>
        <v>0</v>
      </c>
      <c r="AR136" s="155" t="s">
        <v>850</v>
      </c>
      <c r="AT136" s="155" t="s">
        <v>332</v>
      </c>
      <c r="AU136" s="155" t="s">
        <v>88</v>
      </c>
      <c r="AY136" s="16" t="s">
        <v>173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88</v>
      </c>
      <c r="BK136" s="156">
        <f t="shared" si="9"/>
        <v>0</v>
      </c>
      <c r="BL136" s="16" t="s">
        <v>506</v>
      </c>
      <c r="BM136" s="155" t="s">
        <v>2460</v>
      </c>
    </row>
    <row r="137" spans="2:65" s="1" customFormat="1" ht="16.5" customHeight="1" x14ac:dyDescent="0.2">
      <c r="B137" s="142"/>
      <c r="C137" s="178" t="s">
        <v>261</v>
      </c>
      <c r="D137" s="178" t="s">
        <v>332</v>
      </c>
      <c r="E137" s="179" t="s">
        <v>2461</v>
      </c>
      <c r="F137" s="180" t="s">
        <v>2462</v>
      </c>
      <c r="G137" s="181" t="s">
        <v>379</v>
      </c>
      <c r="H137" s="182">
        <v>2</v>
      </c>
      <c r="I137" s="183"/>
      <c r="J137" s="184">
        <f t="shared" si="0"/>
        <v>0</v>
      </c>
      <c r="K137" s="185"/>
      <c r="L137" s="186"/>
      <c r="M137" s="187" t="s">
        <v>1</v>
      </c>
      <c r="N137" s="188" t="s">
        <v>41</v>
      </c>
      <c r="P137" s="153">
        <f t="shared" si="1"/>
        <v>0</v>
      </c>
      <c r="Q137" s="153">
        <v>1.0000000000000001E-5</v>
      </c>
      <c r="R137" s="153">
        <f t="shared" si="2"/>
        <v>2.0000000000000002E-5</v>
      </c>
      <c r="S137" s="153">
        <v>0</v>
      </c>
      <c r="T137" s="154">
        <f t="shared" si="3"/>
        <v>0</v>
      </c>
      <c r="AR137" s="155" t="s">
        <v>850</v>
      </c>
      <c r="AT137" s="155" t="s">
        <v>332</v>
      </c>
      <c r="AU137" s="155" t="s">
        <v>88</v>
      </c>
      <c r="AY137" s="16" t="s">
        <v>173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506</v>
      </c>
      <c r="BM137" s="155" t="s">
        <v>2463</v>
      </c>
    </row>
    <row r="138" spans="2:65" s="1" customFormat="1" ht="24.15" customHeight="1" x14ac:dyDescent="0.2">
      <c r="B138" s="142"/>
      <c r="C138" s="178" t="s">
        <v>265</v>
      </c>
      <c r="D138" s="178" t="s">
        <v>332</v>
      </c>
      <c r="E138" s="179" t="s">
        <v>2454</v>
      </c>
      <c r="F138" s="180" t="s">
        <v>2455</v>
      </c>
      <c r="G138" s="181" t="s">
        <v>379</v>
      </c>
      <c r="H138" s="182">
        <v>2</v>
      </c>
      <c r="I138" s="183"/>
      <c r="J138" s="184">
        <f t="shared" si="0"/>
        <v>0</v>
      </c>
      <c r="K138" s="185"/>
      <c r="L138" s="186"/>
      <c r="M138" s="187" t="s">
        <v>1</v>
      </c>
      <c r="N138" s="188" t="s">
        <v>41</v>
      </c>
      <c r="P138" s="153">
        <f t="shared" si="1"/>
        <v>0</v>
      </c>
      <c r="Q138" s="153">
        <v>3.3E-4</v>
      </c>
      <c r="R138" s="153">
        <f t="shared" si="2"/>
        <v>6.6E-4</v>
      </c>
      <c r="S138" s="153">
        <v>0</v>
      </c>
      <c r="T138" s="154">
        <f t="shared" si="3"/>
        <v>0</v>
      </c>
      <c r="AR138" s="155" t="s">
        <v>850</v>
      </c>
      <c r="AT138" s="155" t="s">
        <v>332</v>
      </c>
      <c r="AU138" s="155" t="s">
        <v>88</v>
      </c>
      <c r="AY138" s="16" t="s">
        <v>173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88</v>
      </c>
      <c r="BK138" s="156">
        <f t="shared" si="9"/>
        <v>0</v>
      </c>
      <c r="BL138" s="16" t="s">
        <v>506</v>
      </c>
      <c r="BM138" s="155" t="s">
        <v>2464</v>
      </c>
    </row>
    <row r="139" spans="2:65" s="1" customFormat="1" ht="24.15" customHeight="1" x14ac:dyDescent="0.2">
      <c r="B139" s="142"/>
      <c r="C139" s="143" t="s">
        <v>272</v>
      </c>
      <c r="D139" s="143" t="s">
        <v>175</v>
      </c>
      <c r="E139" s="144" t="s">
        <v>2465</v>
      </c>
      <c r="F139" s="145" t="s">
        <v>2466</v>
      </c>
      <c r="G139" s="146" t="s">
        <v>379</v>
      </c>
      <c r="H139" s="147">
        <v>6</v>
      </c>
      <c r="I139" s="148"/>
      <c r="J139" s="149">
        <f t="shared" si="0"/>
        <v>0</v>
      </c>
      <c r="K139" s="150"/>
      <c r="L139" s="31"/>
      <c r="M139" s="151" t="s">
        <v>1</v>
      </c>
      <c r="N139" s="152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506</v>
      </c>
      <c r="AT139" s="155" t="s">
        <v>175</v>
      </c>
      <c r="AU139" s="155" t="s">
        <v>88</v>
      </c>
      <c r="AY139" s="16" t="s">
        <v>173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88</v>
      </c>
      <c r="BK139" s="156">
        <f t="shared" si="9"/>
        <v>0</v>
      </c>
      <c r="BL139" s="16" t="s">
        <v>506</v>
      </c>
      <c r="BM139" s="155" t="s">
        <v>2467</v>
      </c>
    </row>
    <row r="140" spans="2:65" s="1" customFormat="1" ht="37.75" customHeight="1" x14ac:dyDescent="0.2">
      <c r="B140" s="142"/>
      <c r="C140" s="178" t="s">
        <v>278</v>
      </c>
      <c r="D140" s="178" t="s">
        <v>332</v>
      </c>
      <c r="E140" s="179" t="s">
        <v>2468</v>
      </c>
      <c r="F140" s="180" t="s">
        <v>2469</v>
      </c>
      <c r="G140" s="181" t="s">
        <v>370</v>
      </c>
      <c r="H140" s="182">
        <v>6</v>
      </c>
      <c r="I140" s="183"/>
      <c r="J140" s="184">
        <f t="shared" si="0"/>
        <v>0</v>
      </c>
      <c r="K140" s="185"/>
      <c r="L140" s="186"/>
      <c r="M140" s="187" t="s">
        <v>1</v>
      </c>
      <c r="N140" s="188" t="s">
        <v>41</v>
      </c>
      <c r="P140" s="153">
        <f t="shared" si="1"/>
        <v>0</v>
      </c>
      <c r="Q140" s="153">
        <v>5.0000000000000002E-5</v>
      </c>
      <c r="R140" s="153">
        <f t="shared" si="2"/>
        <v>3.0000000000000003E-4</v>
      </c>
      <c r="S140" s="153">
        <v>0</v>
      </c>
      <c r="T140" s="154">
        <f t="shared" si="3"/>
        <v>0</v>
      </c>
      <c r="AR140" s="155" t="s">
        <v>850</v>
      </c>
      <c r="AT140" s="155" t="s">
        <v>332</v>
      </c>
      <c r="AU140" s="155" t="s">
        <v>88</v>
      </c>
      <c r="AY140" s="16" t="s">
        <v>173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88</v>
      </c>
      <c r="BK140" s="156">
        <f t="shared" si="9"/>
        <v>0</v>
      </c>
      <c r="BL140" s="16" t="s">
        <v>506</v>
      </c>
      <c r="BM140" s="155" t="s">
        <v>2470</v>
      </c>
    </row>
    <row r="141" spans="2:65" s="1" customFormat="1" ht="16.5" customHeight="1" x14ac:dyDescent="0.2">
      <c r="B141" s="142"/>
      <c r="C141" s="178" t="s">
        <v>283</v>
      </c>
      <c r="D141" s="178" t="s">
        <v>332</v>
      </c>
      <c r="E141" s="179" t="s">
        <v>2471</v>
      </c>
      <c r="F141" s="180" t="s">
        <v>2472</v>
      </c>
      <c r="G141" s="181" t="s">
        <v>379</v>
      </c>
      <c r="H141" s="182">
        <v>6</v>
      </c>
      <c r="I141" s="183"/>
      <c r="J141" s="184">
        <f t="shared" si="0"/>
        <v>0</v>
      </c>
      <c r="K141" s="185"/>
      <c r="L141" s="186"/>
      <c r="M141" s="187" t="s">
        <v>1</v>
      </c>
      <c r="N141" s="188" t="s">
        <v>41</v>
      </c>
      <c r="P141" s="153">
        <f t="shared" si="1"/>
        <v>0</v>
      </c>
      <c r="Q141" s="153">
        <v>2.0000000000000002E-5</v>
      </c>
      <c r="R141" s="153">
        <f t="shared" si="2"/>
        <v>1.2000000000000002E-4</v>
      </c>
      <c r="S141" s="153">
        <v>0</v>
      </c>
      <c r="T141" s="154">
        <f t="shared" si="3"/>
        <v>0</v>
      </c>
      <c r="AR141" s="155" t="s">
        <v>850</v>
      </c>
      <c r="AT141" s="155" t="s">
        <v>332</v>
      </c>
      <c r="AU141" s="155" t="s">
        <v>88</v>
      </c>
      <c r="AY141" s="16" t="s">
        <v>173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88</v>
      </c>
      <c r="BK141" s="156">
        <f t="shared" si="9"/>
        <v>0</v>
      </c>
      <c r="BL141" s="16" t="s">
        <v>506</v>
      </c>
      <c r="BM141" s="155" t="s">
        <v>2473</v>
      </c>
    </row>
    <row r="142" spans="2:65" s="1" customFormat="1" ht="24.15" customHeight="1" x14ac:dyDescent="0.2">
      <c r="B142" s="142"/>
      <c r="C142" s="178" t="s">
        <v>7</v>
      </c>
      <c r="D142" s="178" t="s">
        <v>332</v>
      </c>
      <c r="E142" s="179" t="s">
        <v>2474</v>
      </c>
      <c r="F142" s="180" t="s">
        <v>2475</v>
      </c>
      <c r="G142" s="181" t="s">
        <v>379</v>
      </c>
      <c r="H142" s="182">
        <v>6</v>
      </c>
      <c r="I142" s="183"/>
      <c r="J142" s="184">
        <f t="shared" si="0"/>
        <v>0</v>
      </c>
      <c r="K142" s="185"/>
      <c r="L142" s="186"/>
      <c r="M142" s="187" t="s">
        <v>1</v>
      </c>
      <c r="N142" s="188" t="s">
        <v>41</v>
      </c>
      <c r="P142" s="153">
        <f t="shared" si="1"/>
        <v>0</v>
      </c>
      <c r="Q142" s="153">
        <v>4.2999999999999999E-4</v>
      </c>
      <c r="R142" s="153">
        <f t="shared" si="2"/>
        <v>2.5799999999999998E-3</v>
      </c>
      <c r="S142" s="153">
        <v>0</v>
      </c>
      <c r="T142" s="154">
        <f t="shared" si="3"/>
        <v>0</v>
      </c>
      <c r="AR142" s="155" t="s">
        <v>850</v>
      </c>
      <c r="AT142" s="155" t="s">
        <v>332</v>
      </c>
      <c r="AU142" s="155" t="s">
        <v>88</v>
      </c>
      <c r="AY142" s="16" t="s">
        <v>173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88</v>
      </c>
      <c r="BK142" s="156">
        <f t="shared" si="9"/>
        <v>0</v>
      </c>
      <c r="BL142" s="16" t="s">
        <v>506</v>
      </c>
      <c r="BM142" s="155" t="s">
        <v>2476</v>
      </c>
    </row>
    <row r="143" spans="2:65" s="1" customFormat="1" ht="24.15" customHeight="1" x14ac:dyDescent="0.2">
      <c r="B143" s="142"/>
      <c r="C143" s="178" t="s">
        <v>292</v>
      </c>
      <c r="D143" s="178" t="s">
        <v>332</v>
      </c>
      <c r="E143" s="179" t="s">
        <v>2477</v>
      </c>
      <c r="F143" s="180" t="s">
        <v>2478</v>
      </c>
      <c r="G143" s="181" t="s">
        <v>379</v>
      </c>
      <c r="H143" s="182">
        <v>1</v>
      </c>
      <c r="I143" s="183"/>
      <c r="J143" s="184">
        <f t="shared" si="0"/>
        <v>0</v>
      </c>
      <c r="K143" s="185"/>
      <c r="L143" s="186"/>
      <c r="M143" s="187" t="s">
        <v>1</v>
      </c>
      <c r="N143" s="188" t="s">
        <v>41</v>
      </c>
      <c r="P143" s="153">
        <f t="shared" si="1"/>
        <v>0</v>
      </c>
      <c r="Q143" s="153">
        <v>3.5000000000000003E-2</v>
      </c>
      <c r="R143" s="153">
        <f t="shared" si="2"/>
        <v>3.5000000000000003E-2</v>
      </c>
      <c r="S143" s="153">
        <v>0</v>
      </c>
      <c r="T143" s="154">
        <f t="shared" si="3"/>
        <v>0</v>
      </c>
      <c r="AR143" s="155" t="s">
        <v>850</v>
      </c>
      <c r="AT143" s="155" t="s">
        <v>332</v>
      </c>
      <c r="AU143" s="155" t="s">
        <v>88</v>
      </c>
      <c r="AY143" s="16" t="s">
        <v>173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88</v>
      </c>
      <c r="BK143" s="156">
        <f t="shared" si="9"/>
        <v>0</v>
      </c>
      <c r="BL143" s="16" t="s">
        <v>506</v>
      </c>
      <c r="BM143" s="155" t="s">
        <v>2479</v>
      </c>
    </row>
    <row r="144" spans="2:65" s="1" customFormat="1" ht="24.15" customHeight="1" x14ac:dyDescent="0.2">
      <c r="B144" s="142"/>
      <c r="C144" s="178" t="s">
        <v>297</v>
      </c>
      <c r="D144" s="178" t="s">
        <v>332</v>
      </c>
      <c r="E144" s="179" t="s">
        <v>2480</v>
      </c>
      <c r="F144" s="180" t="s">
        <v>2481</v>
      </c>
      <c r="G144" s="181" t="s">
        <v>379</v>
      </c>
      <c r="H144" s="182">
        <v>1</v>
      </c>
      <c r="I144" s="183"/>
      <c r="J144" s="184">
        <f t="shared" si="0"/>
        <v>0</v>
      </c>
      <c r="K144" s="185"/>
      <c r="L144" s="186"/>
      <c r="M144" s="187" t="s">
        <v>1</v>
      </c>
      <c r="N144" s="188" t="s">
        <v>41</v>
      </c>
      <c r="P144" s="153">
        <f t="shared" si="1"/>
        <v>0</v>
      </c>
      <c r="Q144" s="153">
        <v>4.0000000000000003E-5</v>
      </c>
      <c r="R144" s="153">
        <f t="shared" si="2"/>
        <v>4.0000000000000003E-5</v>
      </c>
      <c r="S144" s="153">
        <v>0</v>
      </c>
      <c r="T144" s="154">
        <f t="shared" si="3"/>
        <v>0</v>
      </c>
      <c r="AR144" s="155" t="s">
        <v>850</v>
      </c>
      <c r="AT144" s="155" t="s">
        <v>332</v>
      </c>
      <c r="AU144" s="155" t="s">
        <v>88</v>
      </c>
      <c r="AY144" s="16" t="s">
        <v>173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88</v>
      </c>
      <c r="BK144" s="156">
        <f t="shared" si="9"/>
        <v>0</v>
      </c>
      <c r="BL144" s="16" t="s">
        <v>506</v>
      </c>
      <c r="BM144" s="155" t="s">
        <v>2482</v>
      </c>
    </row>
    <row r="145" spans="2:65" s="1" customFormat="1" ht="24.15" customHeight="1" x14ac:dyDescent="0.2">
      <c r="B145" s="142"/>
      <c r="C145" s="143" t="s">
        <v>303</v>
      </c>
      <c r="D145" s="143" t="s">
        <v>175</v>
      </c>
      <c r="E145" s="144" t="s">
        <v>2483</v>
      </c>
      <c r="F145" s="145" t="s">
        <v>2484</v>
      </c>
      <c r="G145" s="146" t="s">
        <v>379</v>
      </c>
      <c r="H145" s="147">
        <v>1</v>
      </c>
      <c r="I145" s="148"/>
      <c r="J145" s="149">
        <f t="shared" si="0"/>
        <v>0</v>
      </c>
      <c r="K145" s="150"/>
      <c r="L145" s="31"/>
      <c r="M145" s="151" t="s">
        <v>1</v>
      </c>
      <c r="N145" s="152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506</v>
      </c>
      <c r="AT145" s="155" t="s">
        <v>175</v>
      </c>
      <c r="AU145" s="155" t="s">
        <v>88</v>
      </c>
      <c r="AY145" s="16" t="s">
        <v>173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88</v>
      </c>
      <c r="BK145" s="156">
        <f t="shared" si="9"/>
        <v>0</v>
      </c>
      <c r="BL145" s="16" t="s">
        <v>506</v>
      </c>
      <c r="BM145" s="155" t="s">
        <v>2485</v>
      </c>
    </row>
    <row r="146" spans="2:65" s="1" customFormat="1" ht="24.15" customHeight="1" x14ac:dyDescent="0.2">
      <c r="B146" s="142"/>
      <c r="C146" s="143" t="s">
        <v>308</v>
      </c>
      <c r="D146" s="143" t="s">
        <v>175</v>
      </c>
      <c r="E146" s="144" t="s">
        <v>1050</v>
      </c>
      <c r="F146" s="145" t="s">
        <v>1051</v>
      </c>
      <c r="G146" s="146" t="s">
        <v>370</v>
      </c>
      <c r="H146" s="147">
        <v>20</v>
      </c>
      <c r="I146" s="148"/>
      <c r="J146" s="149">
        <f t="shared" si="0"/>
        <v>0</v>
      </c>
      <c r="K146" s="150"/>
      <c r="L146" s="31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506</v>
      </c>
      <c r="AT146" s="155" t="s">
        <v>175</v>
      </c>
      <c r="AU146" s="155" t="s">
        <v>88</v>
      </c>
      <c r="AY146" s="16" t="s">
        <v>173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506</v>
      </c>
      <c r="BM146" s="155" t="s">
        <v>2486</v>
      </c>
    </row>
    <row r="147" spans="2:65" s="1" customFormat="1" ht="16.5" customHeight="1" x14ac:dyDescent="0.2">
      <c r="B147" s="142"/>
      <c r="C147" s="178" t="s">
        <v>312</v>
      </c>
      <c r="D147" s="178" t="s">
        <v>332</v>
      </c>
      <c r="E147" s="179" t="s">
        <v>1054</v>
      </c>
      <c r="F147" s="180" t="s">
        <v>1055</v>
      </c>
      <c r="G147" s="181" t="s">
        <v>499</v>
      </c>
      <c r="H147" s="182">
        <v>12.5</v>
      </c>
      <c r="I147" s="183"/>
      <c r="J147" s="184">
        <f t="shared" si="0"/>
        <v>0</v>
      </c>
      <c r="K147" s="185"/>
      <c r="L147" s="186"/>
      <c r="M147" s="187" t="s">
        <v>1</v>
      </c>
      <c r="N147" s="188" t="s">
        <v>41</v>
      </c>
      <c r="P147" s="153">
        <f t="shared" si="1"/>
        <v>0</v>
      </c>
      <c r="Q147" s="153">
        <v>1E-3</v>
      </c>
      <c r="R147" s="153">
        <f t="shared" si="2"/>
        <v>1.2500000000000001E-2</v>
      </c>
      <c r="S147" s="153">
        <v>0</v>
      </c>
      <c r="T147" s="154">
        <f t="shared" si="3"/>
        <v>0</v>
      </c>
      <c r="AR147" s="155" t="s">
        <v>850</v>
      </c>
      <c r="AT147" s="155" t="s">
        <v>332</v>
      </c>
      <c r="AU147" s="155" t="s">
        <v>88</v>
      </c>
      <c r="AY147" s="16" t="s">
        <v>173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506</v>
      </c>
      <c r="BM147" s="155" t="s">
        <v>2487</v>
      </c>
    </row>
    <row r="148" spans="2:65" s="1" customFormat="1" ht="16.5" customHeight="1" x14ac:dyDescent="0.2">
      <c r="B148" s="142"/>
      <c r="C148" s="143" t="s">
        <v>319</v>
      </c>
      <c r="D148" s="143" t="s">
        <v>175</v>
      </c>
      <c r="E148" s="144" t="s">
        <v>1058</v>
      </c>
      <c r="F148" s="145" t="s">
        <v>1059</v>
      </c>
      <c r="G148" s="146" t="s">
        <v>379</v>
      </c>
      <c r="H148" s="147">
        <v>20</v>
      </c>
      <c r="I148" s="148"/>
      <c r="J148" s="149">
        <f t="shared" si="0"/>
        <v>0</v>
      </c>
      <c r="K148" s="150"/>
      <c r="L148" s="31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506</v>
      </c>
      <c r="AT148" s="155" t="s">
        <v>175</v>
      </c>
      <c r="AU148" s="155" t="s">
        <v>88</v>
      </c>
      <c r="AY148" s="16" t="s">
        <v>173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506</v>
      </c>
      <c r="BM148" s="155" t="s">
        <v>2488</v>
      </c>
    </row>
    <row r="149" spans="2:65" s="1" customFormat="1" ht="16.5" customHeight="1" x14ac:dyDescent="0.2">
      <c r="B149" s="142"/>
      <c r="C149" s="178" t="s">
        <v>327</v>
      </c>
      <c r="D149" s="178" t="s">
        <v>332</v>
      </c>
      <c r="E149" s="179" t="s">
        <v>1062</v>
      </c>
      <c r="F149" s="180" t="s">
        <v>1063</v>
      </c>
      <c r="G149" s="181" t="s">
        <v>379</v>
      </c>
      <c r="H149" s="182">
        <v>20</v>
      </c>
      <c r="I149" s="183"/>
      <c r="J149" s="184">
        <f t="shared" si="0"/>
        <v>0</v>
      </c>
      <c r="K149" s="185"/>
      <c r="L149" s="186"/>
      <c r="M149" s="187" t="s">
        <v>1</v>
      </c>
      <c r="N149" s="188" t="s">
        <v>41</v>
      </c>
      <c r="P149" s="153">
        <f t="shared" si="1"/>
        <v>0</v>
      </c>
      <c r="Q149" s="153">
        <v>3.0000000000000001E-5</v>
      </c>
      <c r="R149" s="153">
        <f t="shared" si="2"/>
        <v>6.0000000000000006E-4</v>
      </c>
      <c r="S149" s="153">
        <v>0</v>
      </c>
      <c r="T149" s="154">
        <f t="shared" si="3"/>
        <v>0</v>
      </c>
      <c r="AR149" s="155" t="s">
        <v>850</v>
      </c>
      <c r="AT149" s="155" t="s">
        <v>332</v>
      </c>
      <c r="AU149" s="155" t="s">
        <v>88</v>
      </c>
      <c r="AY149" s="16" t="s">
        <v>173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506</v>
      </c>
      <c r="BM149" s="155" t="s">
        <v>2489</v>
      </c>
    </row>
    <row r="150" spans="2:65" s="1" customFormat="1" ht="16.5" customHeight="1" x14ac:dyDescent="0.2">
      <c r="B150" s="142"/>
      <c r="C150" s="178" t="s">
        <v>331</v>
      </c>
      <c r="D150" s="178" t="s">
        <v>332</v>
      </c>
      <c r="E150" s="179" t="s">
        <v>1109</v>
      </c>
      <c r="F150" s="180" t="s">
        <v>1110</v>
      </c>
      <c r="G150" s="181" t="s">
        <v>379</v>
      </c>
      <c r="H150" s="182">
        <v>270</v>
      </c>
      <c r="I150" s="183"/>
      <c r="J150" s="184">
        <f t="shared" si="0"/>
        <v>0</v>
      </c>
      <c r="K150" s="185"/>
      <c r="L150" s="186"/>
      <c r="M150" s="187" t="s">
        <v>1</v>
      </c>
      <c r="N150" s="188" t="s">
        <v>41</v>
      </c>
      <c r="P150" s="153">
        <f t="shared" si="1"/>
        <v>0</v>
      </c>
      <c r="Q150" s="153">
        <v>5.0000000000000002E-5</v>
      </c>
      <c r="R150" s="153">
        <f t="shared" si="2"/>
        <v>1.35E-2</v>
      </c>
      <c r="S150" s="153">
        <v>0</v>
      </c>
      <c r="T150" s="154">
        <f t="shared" si="3"/>
        <v>0</v>
      </c>
      <c r="AR150" s="155" t="s">
        <v>850</v>
      </c>
      <c r="AT150" s="155" t="s">
        <v>332</v>
      </c>
      <c r="AU150" s="155" t="s">
        <v>88</v>
      </c>
      <c r="AY150" s="16" t="s">
        <v>173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506</v>
      </c>
      <c r="BM150" s="155" t="s">
        <v>2490</v>
      </c>
    </row>
    <row r="151" spans="2:65" s="1" customFormat="1" ht="21.75" customHeight="1" x14ac:dyDescent="0.2">
      <c r="B151" s="142"/>
      <c r="C151" s="143" t="s">
        <v>338</v>
      </c>
      <c r="D151" s="143" t="s">
        <v>175</v>
      </c>
      <c r="E151" s="144" t="s">
        <v>1121</v>
      </c>
      <c r="F151" s="145" t="s">
        <v>1122</v>
      </c>
      <c r="G151" s="146" t="s">
        <v>379</v>
      </c>
      <c r="H151" s="147">
        <v>3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506</v>
      </c>
      <c r="AT151" s="155" t="s">
        <v>175</v>
      </c>
      <c r="AU151" s="155" t="s">
        <v>88</v>
      </c>
      <c r="AY151" s="16" t="s">
        <v>173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506</v>
      </c>
      <c r="BM151" s="155" t="s">
        <v>2491</v>
      </c>
    </row>
    <row r="152" spans="2:65" s="1" customFormat="1" ht="21.75" customHeight="1" x14ac:dyDescent="0.2">
      <c r="B152" s="142"/>
      <c r="C152" s="178" t="s">
        <v>342</v>
      </c>
      <c r="D152" s="178" t="s">
        <v>332</v>
      </c>
      <c r="E152" s="179" t="s">
        <v>2492</v>
      </c>
      <c r="F152" s="180" t="s">
        <v>2493</v>
      </c>
      <c r="G152" s="181" t="s">
        <v>379</v>
      </c>
      <c r="H152" s="182">
        <v>3</v>
      </c>
      <c r="I152" s="183"/>
      <c r="J152" s="184">
        <f t="shared" si="0"/>
        <v>0</v>
      </c>
      <c r="K152" s="185"/>
      <c r="L152" s="186"/>
      <c r="M152" s="187" t="s">
        <v>1</v>
      </c>
      <c r="N152" s="188" t="s">
        <v>41</v>
      </c>
      <c r="P152" s="153">
        <f t="shared" si="1"/>
        <v>0</v>
      </c>
      <c r="Q152" s="153">
        <v>5.5000000000000003E-4</v>
      </c>
      <c r="R152" s="153">
        <f t="shared" si="2"/>
        <v>1.65E-3</v>
      </c>
      <c r="S152" s="153">
        <v>0</v>
      </c>
      <c r="T152" s="154">
        <f t="shared" si="3"/>
        <v>0</v>
      </c>
      <c r="AR152" s="155" t="s">
        <v>850</v>
      </c>
      <c r="AT152" s="155" t="s">
        <v>332</v>
      </c>
      <c r="AU152" s="155" t="s">
        <v>88</v>
      </c>
      <c r="AY152" s="16" t="s">
        <v>173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506</v>
      </c>
      <c r="BM152" s="155" t="s">
        <v>2494</v>
      </c>
    </row>
    <row r="153" spans="2:65" s="1" customFormat="1" ht="16.5" customHeight="1" x14ac:dyDescent="0.2">
      <c r="B153" s="142"/>
      <c r="C153" s="143" t="s">
        <v>345</v>
      </c>
      <c r="D153" s="143" t="s">
        <v>175</v>
      </c>
      <c r="E153" s="144" t="s">
        <v>1180</v>
      </c>
      <c r="F153" s="145" t="s">
        <v>1181</v>
      </c>
      <c r="G153" s="146" t="s">
        <v>370</v>
      </c>
      <c r="H153" s="147">
        <v>3</v>
      </c>
      <c r="I153" s="148"/>
      <c r="J153" s="149">
        <f t="shared" si="0"/>
        <v>0</v>
      </c>
      <c r="K153" s="150"/>
      <c r="L153" s="31"/>
      <c r="M153" s="151" t="s">
        <v>1</v>
      </c>
      <c r="N153" s="152" t="s">
        <v>41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506</v>
      </c>
      <c r="AT153" s="155" t="s">
        <v>175</v>
      </c>
      <c r="AU153" s="155" t="s">
        <v>88</v>
      </c>
      <c r="AY153" s="16" t="s">
        <v>173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506</v>
      </c>
      <c r="BM153" s="155" t="s">
        <v>2495</v>
      </c>
    </row>
    <row r="154" spans="2:65" s="1" customFormat="1" ht="16.5" customHeight="1" x14ac:dyDescent="0.2">
      <c r="B154" s="142"/>
      <c r="C154" s="178" t="s">
        <v>335</v>
      </c>
      <c r="D154" s="178" t="s">
        <v>332</v>
      </c>
      <c r="E154" s="179" t="s">
        <v>2496</v>
      </c>
      <c r="F154" s="180" t="s">
        <v>2497</v>
      </c>
      <c r="G154" s="181" t="s">
        <v>379</v>
      </c>
      <c r="H154" s="182">
        <v>3</v>
      </c>
      <c r="I154" s="183"/>
      <c r="J154" s="184">
        <f t="shared" si="0"/>
        <v>0</v>
      </c>
      <c r="K154" s="185"/>
      <c r="L154" s="186"/>
      <c r="M154" s="187" t="s">
        <v>1</v>
      </c>
      <c r="N154" s="188" t="s">
        <v>41</v>
      </c>
      <c r="P154" s="153">
        <f t="shared" si="1"/>
        <v>0</v>
      </c>
      <c r="Q154" s="153">
        <v>3.9300000000000003E-3</v>
      </c>
      <c r="R154" s="153">
        <f t="shared" si="2"/>
        <v>1.1790000000000002E-2</v>
      </c>
      <c r="S154" s="153">
        <v>0</v>
      </c>
      <c r="T154" s="154">
        <f t="shared" si="3"/>
        <v>0</v>
      </c>
      <c r="AR154" s="155" t="s">
        <v>850</v>
      </c>
      <c r="AT154" s="155" t="s">
        <v>332</v>
      </c>
      <c r="AU154" s="155" t="s">
        <v>88</v>
      </c>
      <c r="AY154" s="16" t="s">
        <v>173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506</v>
      </c>
      <c r="BM154" s="155" t="s">
        <v>2498</v>
      </c>
    </row>
    <row r="155" spans="2:65" s="1" customFormat="1" ht="24.15" customHeight="1" x14ac:dyDescent="0.2">
      <c r="B155" s="142"/>
      <c r="C155" s="143" t="s">
        <v>353</v>
      </c>
      <c r="D155" s="143" t="s">
        <v>175</v>
      </c>
      <c r="E155" s="144" t="s">
        <v>1423</v>
      </c>
      <c r="F155" s="145" t="s">
        <v>1424</v>
      </c>
      <c r="G155" s="146" t="s">
        <v>370</v>
      </c>
      <c r="H155" s="147">
        <v>12</v>
      </c>
      <c r="I155" s="148"/>
      <c r="J155" s="149">
        <f t="shared" si="0"/>
        <v>0</v>
      </c>
      <c r="K155" s="150"/>
      <c r="L155" s="31"/>
      <c r="M155" s="151" t="s">
        <v>1</v>
      </c>
      <c r="N155" s="152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506</v>
      </c>
      <c r="AT155" s="155" t="s">
        <v>175</v>
      </c>
      <c r="AU155" s="155" t="s">
        <v>88</v>
      </c>
      <c r="AY155" s="16" t="s">
        <v>173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506</v>
      </c>
      <c r="BM155" s="155" t="s">
        <v>2499</v>
      </c>
    </row>
    <row r="156" spans="2:65" s="1" customFormat="1" ht="16.5" customHeight="1" x14ac:dyDescent="0.2">
      <c r="B156" s="142"/>
      <c r="C156" s="178" t="s">
        <v>358</v>
      </c>
      <c r="D156" s="178" t="s">
        <v>332</v>
      </c>
      <c r="E156" s="179" t="s">
        <v>1426</v>
      </c>
      <c r="F156" s="180" t="s">
        <v>1427</v>
      </c>
      <c r="G156" s="181" t="s">
        <v>370</v>
      </c>
      <c r="H156" s="182">
        <v>12</v>
      </c>
      <c r="I156" s="183"/>
      <c r="J156" s="184">
        <f t="shared" si="0"/>
        <v>0</v>
      </c>
      <c r="K156" s="185"/>
      <c r="L156" s="186"/>
      <c r="M156" s="187" t="s">
        <v>1</v>
      </c>
      <c r="N156" s="188" t="s">
        <v>41</v>
      </c>
      <c r="P156" s="153">
        <f t="shared" si="1"/>
        <v>0</v>
      </c>
      <c r="Q156" s="153">
        <v>1.57E-3</v>
      </c>
      <c r="R156" s="153">
        <f t="shared" si="2"/>
        <v>1.8839999999999999E-2</v>
      </c>
      <c r="S156" s="153">
        <v>0</v>
      </c>
      <c r="T156" s="154">
        <f t="shared" si="3"/>
        <v>0</v>
      </c>
      <c r="AR156" s="155" t="s">
        <v>850</v>
      </c>
      <c r="AT156" s="155" t="s">
        <v>332</v>
      </c>
      <c r="AU156" s="155" t="s">
        <v>88</v>
      </c>
      <c r="AY156" s="16" t="s">
        <v>173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506</v>
      </c>
      <c r="BM156" s="155" t="s">
        <v>2500</v>
      </c>
    </row>
    <row r="157" spans="2:65" s="1" customFormat="1" ht="24.15" customHeight="1" x14ac:dyDescent="0.2">
      <c r="B157" s="142"/>
      <c r="C157" s="143" t="s">
        <v>360</v>
      </c>
      <c r="D157" s="143" t="s">
        <v>175</v>
      </c>
      <c r="E157" s="144" t="s">
        <v>2501</v>
      </c>
      <c r="F157" s="145" t="s">
        <v>2502</v>
      </c>
      <c r="G157" s="146" t="s">
        <v>379</v>
      </c>
      <c r="H157" s="147">
        <v>9</v>
      </c>
      <c r="I157" s="148"/>
      <c r="J157" s="149">
        <f t="shared" si="0"/>
        <v>0</v>
      </c>
      <c r="K157" s="150"/>
      <c r="L157" s="31"/>
      <c r="M157" s="151" t="s">
        <v>1</v>
      </c>
      <c r="N157" s="152" t="s">
        <v>41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506</v>
      </c>
      <c r="AT157" s="155" t="s">
        <v>175</v>
      </c>
      <c r="AU157" s="155" t="s">
        <v>88</v>
      </c>
      <c r="AY157" s="16" t="s">
        <v>173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88</v>
      </c>
      <c r="BK157" s="156">
        <f t="shared" si="9"/>
        <v>0</v>
      </c>
      <c r="BL157" s="16" t="s">
        <v>506</v>
      </c>
      <c r="BM157" s="155" t="s">
        <v>2503</v>
      </c>
    </row>
    <row r="158" spans="2:65" s="1" customFormat="1" ht="24.15" customHeight="1" x14ac:dyDescent="0.2">
      <c r="B158" s="142"/>
      <c r="C158" s="143" t="s">
        <v>367</v>
      </c>
      <c r="D158" s="143" t="s">
        <v>175</v>
      </c>
      <c r="E158" s="144" t="s">
        <v>2504</v>
      </c>
      <c r="F158" s="145" t="s">
        <v>2505</v>
      </c>
      <c r="G158" s="146" t="s">
        <v>370</v>
      </c>
      <c r="H158" s="147">
        <v>45</v>
      </c>
      <c r="I158" s="148"/>
      <c r="J158" s="149">
        <f t="shared" si="0"/>
        <v>0</v>
      </c>
      <c r="K158" s="150"/>
      <c r="L158" s="31"/>
      <c r="M158" s="151" t="s">
        <v>1</v>
      </c>
      <c r="N158" s="152" t="s">
        <v>41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506</v>
      </c>
      <c r="AT158" s="155" t="s">
        <v>175</v>
      </c>
      <c r="AU158" s="155" t="s">
        <v>88</v>
      </c>
      <c r="AY158" s="16" t="s">
        <v>173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6" t="s">
        <v>88</v>
      </c>
      <c r="BK158" s="156">
        <f t="shared" si="9"/>
        <v>0</v>
      </c>
      <c r="BL158" s="16" t="s">
        <v>506</v>
      </c>
      <c r="BM158" s="155" t="s">
        <v>2506</v>
      </c>
    </row>
    <row r="159" spans="2:65" s="1" customFormat="1" ht="16.5" customHeight="1" x14ac:dyDescent="0.2">
      <c r="B159" s="142"/>
      <c r="C159" s="178" t="s">
        <v>376</v>
      </c>
      <c r="D159" s="178" t="s">
        <v>332</v>
      </c>
      <c r="E159" s="179" t="s">
        <v>2507</v>
      </c>
      <c r="F159" s="180" t="s">
        <v>2508</v>
      </c>
      <c r="G159" s="181" t="s">
        <v>370</v>
      </c>
      <c r="H159" s="182">
        <v>45</v>
      </c>
      <c r="I159" s="183"/>
      <c r="J159" s="184">
        <f t="shared" si="0"/>
        <v>0</v>
      </c>
      <c r="K159" s="185"/>
      <c r="L159" s="186"/>
      <c r="M159" s="187" t="s">
        <v>1</v>
      </c>
      <c r="N159" s="188" t="s">
        <v>41</v>
      </c>
      <c r="P159" s="153">
        <f t="shared" si="1"/>
        <v>0</v>
      </c>
      <c r="Q159" s="153">
        <v>1.56E-3</v>
      </c>
      <c r="R159" s="153">
        <f t="shared" si="2"/>
        <v>7.0199999999999999E-2</v>
      </c>
      <c r="S159" s="153">
        <v>0</v>
      </c>
      <c r="T159" s="154">
        <f t="shared" si="3"/>
        <v>0</v>
      </c>
      <c r="AR159" s="155" t="s">
        <v>850</v>
      </c>
      <c r="AT159" s="155" t="s">
        <v>332</v>
      </c>
      <c r="AU159" s="155" t="s">
        <v>88</v>
      </c>
      <c r="AY159" s="16" t="s">
        <v>173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6" t="s">
        <v>88</v>
      </c>
      <c r="BK159" s="156">
        <f t="shared" si="9"/>
        <v>0</v>
      </c>
      <c r="BL159" s="16" t="s">
        <v>506</v>
      </c>
      <c r="BM159" s="155" t="s">
        <v>2509</v>
      </c>
    </row>
    <row r="160" spans="2:65" s="1" customFormat="1" ht="24.15" customHeight="1" x14ac:dyDescent="0.2">
      <c r="B160" s="142"/>
      <c r="C160" s="143" t="s">
        <v>381</v>
      </c>
      <c r="D160" s="143" t="s">
        <v>175</v>
      </c>
      <c r="E160" s="144" t="s">
        <v>2510</v>
      </c>
      <c r="F160" s="145" t="s">
        <v>2511</v>
      </c>
      <c r="G160" s="146" t="s">
        <v>370</v>
      </c>
      <c r="H160" s="147">
        <v>660</v>
      </c>
      <c r="I160" s="148"/>
      <c r="J160" s="149">
        <f t="shared" si="0"/>
        <v>0</v>
      </c>
      <c r="K160" s="150"/>
      <c r="L160" s="31"/>
      <c r="M160" s="151" t="s">
        <v>1</v>
      </c>
      <c r="N160" s="152" t="s">
        <v>41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506</v>
      </c>
      <c r="AT160" s="155" t="s">
        <v>175</v>
      </c>
      <c r="AU160" s="155" t="s">
        <v>88</v>
      </c>
      <c r="AY160" s="16" t="s">
        <v>173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6" t="s">
        <v>88</v>
      </c>
      <c r="BK160" s="156">
        <f t="shared" si="9"/>
        <v>0</v>
      </c>
      <c r="BL160" s="16" t="s">
        <v>506</v>
      </c>
      <c r="BM160" s="155" t="s">
        <v>2512</v>
      </c>
    </row>
    <row r="161" spans="2:65" s="1" customFormat="1" ht="16.5" customHeight="1" x14ac:dyDescent="0.2">
      <c r="B161" s="142"/>
      <c r="C161" s="178" t="s">
        <v>385</v>
      </c>
      <c r="D161" s="178" t="s">
        <v>332</v>
      </c>
      <c r="E161" s="179" t="s">
        <v>2513</v>
      </c>
      <c r="F161" s="180" t="s">
        <v>2514</v>
      </c>
      <c r="G161" s="181" t="s">
        <v>370</v>
      </c>
      <c r="H161" s="182">
        <v>660</v>
      </c>
      <c r="I161" s="183"/>
      <c r="J161" s="184">
        <f t="shared" si="0"/>
        <v>0</v>
      </c>
      <c r="K161" s="185"/>
      <c r="L161" s="186"/>
      <c r="M161" s="187" t="s">
        <v>1</v>
      </c>
      <c r="N161" s="188" t="s">
        <v>41</v>
      </c>
      <c r="P161" s="153">
        <f t="shared" si="1"/>
        <v>0</v>
      </c>
      <c r="Q161" s="153">
        <v>4.4200000000000003E-3</v>
      </c>
      <c r="R161" s="153">
        <f t="shared" si="2"/>
        <v>2.9172000000000002</v>
      </c>
      <c r="S161" s="153">
        <v>0</v>
      </c>
      <c r="T161" s="154">
        <f t="shared" si="3"/>
        <v>0</v>
      </c>
      <c r="AR161" s="155" t="s">
        <v>850</v>
      </c>
      <c r="AT161" s="155" t="s">
        <v>332</v>
      </c>
      <c r="AU161" s="155" t="s">
        <v>88</v>
      </c>
      <c r="AY161" s="16" t="s">
        <v>173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6" t="s">
        <v>88</v>
      </c>
      <c r="BK161" s="156">
        <f t="shared" si="9"/>
        <v>0</v>
      </c>
      <c r="BL161" s="16" t="s">
        <v>506</v>
      </c>
      <c r="BM161" s="155" t="s">
        <v>2515</v>
      </c>
    </row>
    <row r="162" spans="2:65" s="11" customFormat="1" ht="22.75" customHeight="1" x14ac:dyDescent="0.25">
      <c r="B162" s="130"/>
      <c r="D162" s="131" t="s">
        <v>74</v>
      </c>
      <c r="E162" s="140" t="s">
        <v>1359</v>
      </c>
      <c r="F162" s="140" t="s">
        <v>1360</v>
      </c>
      <c r="I162" s="133"/>
      <c r="J162" s="141">
        <f>BK162</f>
        <v>0</v>
      </c>
      <c r="L162" s="130"/>
      <c r="M162" s="135"/>
      <c r="P162" s="136">
        <f>SUM(P163:P172)</f>
        <v>0</v>
      </c>
      <c r="R162" s="136">
        <f>SUM(R163:R172)</f>
        <v>0.42735000000000001</v>
      </c>
      <c r="T162" s="137">
        <f>SUM(T163:T172)</f>
        <v>0</v>
      </c>
      <c r="AR162" s="131" t="s">
        <v>187</v>
      </c>
      <c r="AT162" s="138" t="s">
        <v>74</v>
      </c>
      <c r="AU162" s="138" t="s">
        <v>82</v>
      </c>
      <c r="AY162" s="131" t="s">
        <v>173</v>
      </c>
      <c r="BK162" s="139">
        <f>SUM(BK163:BK172)</f>
        <v>0</v>
      </c>
    </row>
    <row r="163" spans="2:65" s="1" customFormat="1" ht="16.5" customHeight="1" x14ac:dyDescent="0.2">
      <c r="B163" s="142"/>
      <c r="C163" s="143" t="s">
        <v>389</v>
      </c>
      <c r="D163" s="143" t="s">
        <v>175</v>
      </c>
      <c r="E163" s="144" t="s">
        <v>2516</v>
      </c>
      <c r="F163" s="145" t="s">
        <v>2517</v>
      </c>
      <c r="G163" s="146" t="s">
        <v>257</v>
      </c>
      <c r="H163" s="147">
        <v>16</v>
      </c>
      <c r="I163" s="148"/>
      <c r="J163" s="149">
        <f t="shared" ref="J163:J172" si="10">ROUND(I163*H163,2)</f>
        <v>0</v>
      </c>
      <c r="K163" s="150"/>
      <c r="L163" s="31"/>
      <c r="M163" s="151" t="s">
        <v>1</v>
      </c>
      <c r="N163" s="152" t="s">
        <v>41</v>
      </c>
      <c r="P163" s="153">
        <f t="shared" ref="P163:P172" si="11">O163*H163</f>
        <v>0</v>
      </c>
      <c r="Q163" s="153">
        <v>0</v>
      </c>
      <c r="R163" s="153">
        <f t="shared" ref="R163:R172" si="12">Q163*H163</f>
        <v>0</v>
      </c>
      <c r="S163" s="153">
        <v>0</v>
      </c>
      <c r="T163" s="154">
        <f t="shared" ref="T163:T172" si="13">S163*H163</f>
        <v>0</v>
      </c>
      <c r="AR163" s="155" t="s">
        <v>506</v>
      </c>
      <c r="AT163" s="155" t="s">
        <v>175</v>
      </c>
      <c r="AU163" s="155" t="s">
        <v>88</v>
      </c>
      <c r="AY163" s="16" t="s">
        <v>173</v>
      </c>
      <c r="BE163" s="156">
        <f t="shared" ref="BE163:BE172" si="14">IF(N163="základná",J163,0)</f>
        <v>0</v>
      </c>
      <c r="BF163" s="156">
        <f t="shared" ref="BF163:BF172" si="15">IF(N163="znížená",J163,0)</f>
        <v>0</v>
      </c>
      <c r="BG163" s="156">
        <f t="shared" ref="BG163:BG172" si="16">IF(N163="zákl. prenesená",J163,0)</f>
        <v>0</v>
      </c>
      <c r="BH163" s="156">
        <f t="shared" ref="BH163:BH172" si="17">IF(N163="zníž. prenesená",J163,0)</f>
        <v>0</v>
      </c>
      <c r="BI163" s="156">
        <f t="shared" ref="BI163:BI172" si="18">IF(N163="nulová",J163,0)</f>
        <v>0</v>
      </c>
      <c r="BJ163" s="16" t="s">
        <v>88</v>
      </c>
      <c r="BK163" s="156">
        <f t="shared" ref="BK163:BK172" si="19">ROUND(I163*H163,2)</f>
        <v>0</v>
      </c>
      <c r="BL163" s="16" t="s">
        <v>506</v>
      </c>
      <c r="BM163" s="155" t="s">
        <v>2518</v>
      </c>
    </row>
    <row r="164" spans="2:65" s="1" customFormat="1" ht="24.15" customHeight="1" x14ac:dyDescent="0.2">
      <c r="B164" s="142"/>
      <c r="C164" s="143" t="s">
        <v>393</v>
      </c>
      <c r="D164" s="143" t="s">
        <v>175</v>
      </c>
      <c r="E164" s="144" t="s">
        <v>2519</v>
      </c>
      <c r="F164" s="145" t="s">
        <v>2520</v>
      </c>
      <c r="G164" s="146" t="s">
        <v>370</v>
      </c>
      <c r="H164" s="147">
        <v>165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506</v>
      </c>
      <c r="AT164" s="155" t="s">
        <v>175</v>
      </c>
      <c r="AU164" s="155" t="s">
        <v>88</v>
      </c>
      <c r="AY164" s="16" t="s">
        <v>173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6" t="s">
        <v>88</v>
      </c>
      <c r="BK164" s="156">
        <f t="shared" si="19"/>
        <v>0</v>
      </c>
      <c r="BL164" s="16" t="s">
        <v>506</v>
      </c>
      <c r="BM164" s="155" t="s">
        <v>2521</v>
      </c>
    </row>
    <row r="165" spans="2:65" s="1" customFormat="1" ht="24.15" customHeight="1" x14ac:dyDescent="0.2">
      <c r="B165" s="142"/>
      <c r="C165" s="143" t="s">
        <v>398</v>
      </c>
      <c r="D165" s="143" t="s">
        <v>175</v>
      </c>
      <c r="E165" s="144" t="s">
        <v>2522</v>
      </c>
      <c r="F165" s="145" t="s">
        <v>2523</v>
      </c>
      <c r="G165" s="146" t="s">
        <v>370</v>
      </c>
      <c r="H165" s="147">
        <v>165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506</v>
      </c>
      <c r="AT165" s="155" t="s">
        <v>175</v>
      </c>
      <c r="AU165" s="155" t="s">
        <v>88</v>
      </c>
      <c r="AY165" s="16" t="s">
        <v>173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6" t="s">
        <v>88</v>
      </c>
      <c r="BK165" s="156">
        <f t="shared" si="19"/>
        <v>0</v>
      </c>
      <c r="BL165" s="16" t="s">
        <v>506</v>
      </c>
      <c r="BM165" s="155" t="s">
        <v>2524</v>
      </c>
    </row>
    <row r="166" spans="2:65" s="1" customFormat="1" ht="24.15" customHeight="1" x14ac:dyDescent="0.2">
      <c r="B166" s="142"/>
      <c r="C166" s="143" t="s">
        <v>402</v>
      </c>
      <c r="D166" s="143" t="s">
        <v>175</v>
      </c>
      <c r="E166" s="144" t="s">
        <v>2525</v>
      </c>
      <c r="F166" s="145" t="s">
        <v>2526</v>
      </c>
      <c r="G166" s="146" t="s">
        <v>370</v>
      </c>
      <c r="H166" s="147">
        <v>330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506</v>
      </c>
      <c r="AT166" s="155" t="s">
        <v>175</v>
      </c>
      <c r="AU166" s="155" t="s">
        <v>88</v>
      </c>
      <c r="AY166" s="16" t="s">
        <v>173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6" t="s">
        <v>88</v>
      </c>
      <c r="BK166" s="156">
        <f t="shared" si="19"/>
        <v>0</v>
      </c>
      <c r="BL166" s="16" t="s">
        <v>506</v>
      </c>
      <c r="BM166" s="155" t="s">
        <v>2527</v>
      </c>
    </row>
    <row r="167" spans="2:65" s="1" customFormat="1" ht="16.5" customHeight="1" x14ac:dyDescent="0.2">
      <c r="B167" s="142"/>
      <c r="C167" s="178" t="s">
        <v>406</v>
      </c>
      <c r="D167" s="178" t="s">
        <v>332</v>
      </c>
      <c r="E167" s="179" t="s">
        <v>2528</v>
      </c>
      <c r="F167" s="180" t="s">
        <v>2529</v>
      </c>
      <c r="G167" s="181" t="s">
        <v>370</v>
      </c>
      <c r="H167" s="182">
        <v>330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41</v>
      </c>
      <c r="P167" s="153">
        <f t="shared" si="11"/>
        <v>0</v>
      </c>
      <c r="Q167" s="153">
        <v>2.1000000000000001E-4</v>
      </c>
      <c r="R167" s="153">
        <f t="shared" si="12"/>
        <v>6.93E-2</v>
      </c>
      <c r="S167" s="153">
        <v>0</v>
      </c>
      <c r="T167" s="154">
        <f t="shared" si="13"/>
        <v>0</v>
      </c>
      <c r="AR167" s="155" t="s">
        <v>850</v>
      </c>
      <c r="AT167" s="155" t="s">
        <v>332</v>
      </c>
      <c r="AU167" s="155" t="s">
        <v>88</v>
      </c>
      <c r="AY167" s="16" t="s">
        <v>173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6" t="s">
        <v>88</v>
      </c>
      <c r="BK167" s="156">
        <f t="shared" si="19"/>
        <v>0</v>
      </c>
      <c r="BL167" s="16" t="s">
        <v>506</v>
      </c>
      <c r="BM167" s="155" t="s">
        <v>2530</v>
      </c>
    </row>
    <row r="168" spans="2:65" s="1" customFormat="1" ht="24.15" customHeight="1" x14ac:dyDescent="0.2">
      <c r="B168" s="142"/>
      <c r="C168" s="143" t="s">
        <v>412</v>
      </c>
      <c r="D168" s="143" t="s">
        <v>175</v>
      </c>
      <c r="E168" s="144" t="s">
        <v>2531</v>
      </c>
      <c r="F168" s="145" t="s">
        <v>2532</v>
      </c>
      <c r="G168" s="146" t="s">
        <v>370</v>
      </c>
      <c r="H168" s="147">
        <v>165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506</v>
      </c>
      <c r="AT168" s="155" t="s">
        <v>175</v>
      </c>
      <c r="AU168" s="155" t="s">
        <v>88</v>
      </c>
      <c r="AY168" s="16" t="s">
        <v>173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6" t="s">
        <v>88</v>
      </c>
      <c r="BK168" s="156">
        <f t="shared" si="19"/>
        <v>0</v>
      </c>
      <c r="BL168" s="16" t="s">
        <v>506</v>
      </c>
      <c r="BM168" s="155" t="s">
        <v>2533</v>
      </c>
    </row>
    <row r="169" spans="2:65" s="1" customFormat="1" ht="24.15" customHeight="1" x14ac:dyDescent="0.2">
      <c r="B169" s="142"/>
      <c r="C169" s="178" t="s">
        <v>417</v>
      </c>
      <c r="D169" s="178" t="s">
        <v>332</v>
      </c>
      <c r="E169" s="179" t="s">
        <v>2534</v>
      </c>
      <c r="F169" s="180" t="s">
        <v>2535</v>
      </c>
      <c r="G169" s="181" t="s">
        <v>370</v>
      </c>
      <c r="H169" s="182">
        <v>165</v>
      </c>
      <c r="I169" s="183"/>
      <c r="J169" s="184">
        <f t="shared" si="10"/>
        <v>0</v>
      </c>
      <c r="K169" s="185"/>
      <c r="L169" s="186"/>
      <c r="M169" s="187" t="s">
        <v>1</v>
      </c>
      <c r="N169" s="188" t="s">
        <v>41</v>
      </c>
      <c r="P169" s="153">
        <f t="shared" si="11"/>
        <v>0</v>
      </c>
      <c r="Q169" s="153">
        <v>2.1700000000000001E-3</v>
      </c>
      <c r="R169" s="153">
        <f t="shared" si="12"/>
        <v>0.35805000000000003</v>
      </c>
      <c r="S169" s="153">
        <v>0</v>
      </c>
      <c r="T169" s="154">
        <f t="shared" si="13"/>
        <v>0</v>
      </c>
      <c r="AR169" s="155" t="s">
        <v>850</v>
      </c>
      <c r="AT169" s="155" t="s">
        <v>332</v>
      </c>
      <c r="AU169" s="155" t="s">
        <v>88</v>
      </c>
      <c r="AY169" s="16" t="s">
        <v>173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6" t="s">
        <v>88</v>
      </c>
      <c r="BK169" s="156">
        <f t="shared" si="19"/>
        <v>0</v>
      </c>
      <c r="BL169" s="16" t="s">
        <v>506</v>
      </c>
      <c r="BM169" s="155" t="s">
        <v>2536</v>
      </c>
    </row>
    <row r="170" spans="2:65" s="1" customFormat="1" ht="33" customHeight="1" x14ac:dyDescent="0.2">
      <c r="B170" s="142"/>
      <c r="C170" s="143" t="s">
        <v>421</v>
      </c>
      <c r="D170" s="143" t="s">
        <v>175</v>
      </c>
      <c r="E170" s="144" t="s">
        <v>2537</v>
      </c>
      <c r="F170" s="145" t="s">
        <v>2538</v>
      </c>
      <c r="G170" s="146" t="s">
        <v>370</v>
      </c>
      <c r="H170" s="147">
        <v>165</v>
      </c>
      <c r="I170" s="148"/>
      <c r="J170" s="149">
        <f t="shared" si="10"/>
        <v>0</v>
      </c>
      <c r="K170" s="150"/>
      <c r="L170" s="31"/>
      <c r="M170" s="151" t="s">
        <v>1</v>
      </c>
      <c r="N170" s="152" t="s">
        <v>41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506</v>
      </c>
      <c r="AT170" s="155" t="s">
        <v>175</v>
      </c>
      <c r="AU170" s="155" t="s">
        <v>88</v>
      </c>
      <c r="AY170" s="16" t="s">
        <v>173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6" t="s">
        <v>88</v>
      </c>
      <c r="BK170" s="156">
        <f t="shared" si="19"/>
        <v>0</v>
      </c>
      <c r="BL170" s="16" t="s">
        <v>506</v>
      </c>
      <c r="BM170" s="155" t="s">
        <v>2539</v>
      </c>
    </row>
    <row r="171" spans="2:65" s="1" customFormat="1" ht="33" customHeight="1" x14ac:dyDescent="0.2">
      <c r="B171" s="142"/>
      <c r="C171" s="143" t="s">
        <v>427</v>
      </c>
      <c r="D171" s="143" t="s">
        <v>175</v>
      </c>
      <c r="E171" s="144" t="s">
        <v>2540</v>
      </c>
      <c r="F171" s="145" t="s">
        <v>2541</v>
      </c>
      <c r="G171" s="146" t="s">
        <v>370</v>
      </c>
      <c r="H171" s="147">
        <v>165</v>
      </c>
      <c r="I171" s="148"/>
      <c r="J171" s="149">
        <f t="shared" si="10"/>
        <v>0</v>
      </c>
      <c r="K171" s="150"/>
      <c r="L171" s="31"/>
      <c r="M171" s="151" t="s">
        <v>1</v>
      </c>
      <c r="N171" s="152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506</v>
      </c>
      <c r="AT171" s="155" t="s">
        <v>175</v>
      </c>
      <c r="AU171" s="155" t="s">
        <v>88</v>
      </c>
      <c r="AY171" s="16" t="s">
        <v>173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6" t="s">
        <v>88</v>
      </c>
      <c r="BK171" s="156">
        <f t="shared" si="19"/>
        <v>0</v>
      </c>
      <c r="BL171" s="16" t="s">
        <v>506</v>
      </c>
      <c r="BM171" s="155" t="s">
        <v>2542</v>
      </c>
    </row>
    <row r="172" spans="2:65" s="1" customFormat="1" ht="33" customHeight="1" x14ac:dyDescent="0.2">
      <c r="B172" s="142"/>
      <c r="C172" s="143" t="s">
        <v>433</v>
      </c>
      <c r="D172" s="143" t="s">
        <v>175</v>
      </c>
      <c r="E172" s="144" t="s">
        <v>1344</v>
      </c>
      <c r="F172" s="145" t="s">
        <v>1345</v>
      </c>
      <c r="G172" s="146" t="s">
        <v>257</v>
      </c>
      <c r="H172" s="147">
        <v>57</v>
      </c>
      <c r="I172" s="148"/>
      <c r="J172" s="149">
        <f t="shared" si="10"/>
        <v>0</v>
      </c>
      <c r="K172" s="150"/>
      <c r="L172" s="31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506</v>
      </c>
      <c r="AT172" s="155" t="s">
        <v>175</v>
      </c>
      <c r="AU172" s="155" t="s">
        <v>88</v>
      </c>
      <c r="AY172" s="16" t="s">
        <v>173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506</v>
      </c>
      <c r="BM172" s="155" t="s">
        <v>2543</v>
      </c>
    </row>
    <row r="173" spans="2:65" s="11" customFormat="1" ht="25.9" customHeight="1" x14ac:dyDescent="0.35">
      <c r="B173" s="130"/>
      <c r="D173" s="131" t="s">
        <v>74</v>
      </c>
      <c r="E173" s="132" t="s">
        <v>1373</v>
      </c>
      <c r="F173" s="132" t="s">
        <v>1374</v>
      </c>
      <c r="I173" s="133"/>
      <c r="J173" s="134">
        <f>BK173</f>
        <v>0</v>
      </c>
      <c r="L173" s="130"/>
      <c r="M173" s="135"/>
      <c r="P173" s="136">
        <f>SUM(P174:P176)</f>
        <v>0</v>
      </c>
      <c r="R173" s="136">
        <f>SUM(R174:R176)</f>
        <v>0</v>
      </c>
      <c r="T173" s="137">
        <f>SUM(T174:T176)</f>
        <v>0</v>
      </c>
      <c r="AR173" s="131" t="s">
        <v>179</v>
      </c>
      <c r="AT173" s="138" t="s">
        <v>74</v>
      </c>
      <c r="AU173" s="138" t="s">
        <v>75</v>
      </c>
      <c r="AY173" s="131" t="s">
        <v>173</v>
      </c>
      <c r="BK173" s="139">
        <f>SUM(BK174:BK176)</f>
        <v>0</v>
      </c>
    </row>
    <row r="174" spans="2:65" s="1" customFormat="1" ht="37.75" customHeight="1" x14ac:dyDescent="0.2">
      <c r="B174" s="142"/>
      <c r="C174" s="143" t="s">
        <v>438</v>
      </c>
      <c r="D174" s="143" t="s">
        <v>175</v>
      </c>
      <c r="E174" s="144" t="s">
        <v>1376</v>
      </c>
      <c r="F174" s="145" t="s">
        <v>2544</v>
      </c>
      <c r="G174" s="146" t="s">
        <v>315</v>
      </c>
      <c r="H174" s="147">
        <v>12</v>
      </c>
      <c r="I174" s="148"/>
      <c r="J174" s="149">
        <f>ROUND(I174*H174,2)</f>
        <v>0</v>
      </c>
      <c r="K174" s="150"/>
      <c r="L174" s="31"/>
      <c r="M174" s="151" t="s">
        <v>1</v>
      </c>
      <c r="N174" s="152" t="s">
        <v>41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1378</v>
      </c>
      <c r="AT174" s="155" t="s">
        <v>175</v>
      </c>
      <c r="AU174" s="155" t="s">
        <v>82</v>
      </c>
      <c r="AY174" s="16" t="s">
        <v>173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6" t="s">
        <v>88</v>
      </c>
      <c r="BK174" s="156">
        <f>ROUND(I174*H174,2)</f>
        <v>0</v>
      </c>
      <c r="BL174" s="16" t="s">
        <v>1378</v>
      </c>
      <c r="BM174" s="155" t="s">
        <v>2545</v>
      </c>
    </row>
    <row r="175" spans="2:65" s="1" customFormat="1" ht="37.75" customHeight="1" x14ac:dyDescent="0.2">
      <c r="B175" s="142"/>
      <c r="C175" s="143" t="s">
        <v>444</v>
      </c>
      <c r="D175" s="143" t="s">
        <v>175</v>
      </c>
      <c r="E175" s="144" t="s">
        <v>1381</v>
      </c>
      <c r="F175" s="145" t="s">
        <v>2546</v>
      </c>
      <c r="G175" s="146" t="s">
        <v>315</v>
      </c>
      <c r="H175" s="147">
        <v>15</v>
      </c>
      <c r="I175" s="148"/>
      <c r="J175" s="149">
        <f>ROUND(I175*H175,2)</f>
        <v>0</v>
      </c>
      <c r="K175" s="150"/>
      <c r="L175" s="31"/>
      <c r="M175" s="151" t="s">
        <v>1</v>
      </c>
      <c r="N175" s="152" t="s">
        <v>41</v>
      </c>
      <c r="P175" s="153">
        <f>O175*H175</f>
        <v>0</v>
      </c>
      <c r="Q175" s="153">
        <v>0</v>
      </c>
      <c r="R175" s="153">
        <f>Q175*H175</f>
        <v>0</v>
      </c>
      <c r="S175" s="153">
        <v>0</v>
      </c>
      <c r="T175" s="154">
        <f>S175*H175</f>
        <v>0</v>
      </c>
      <c r="AR175" s="155" t="s">
        <v>1378</v>
      </c>
      <c r="AT175" s="155" t="s">
        <v>175</v>
      </c>
      <c r="AU175" s="155" t="s">
        <v>82</v>
      </c>
      <c r="AY175" s="16" t="s">
        <v>173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6" t="s">
        <v>88</v>
      </c>
      <c r="BK175" s="156">
        <f>ROUND(I175*H175,2)</f>
        <v>0</v>
      </c>
      <c r="BL175" s="16" t="s">
        <v>1378</v>
      </c>
      <c r="BM175" s="155" t="s">
        <v>2547</v>
      </c>
    </row>
    <row r="176" spans="2:65" s="1" customFormat="1" ht="37.75" customHeight="1" x14ac:dyDescent="0.2">
      <c r="B176" s="142"/>
      <c r="C176" s="143" t="s">
        <v>449</v>
      </c>
      <c r="D176" s="143" t="s">
        <v>175</v>
      </c>
      <c r="E176" s="144" t="s">
        <v>1385</v>
      </c>
      <c r="F176" s="145" t="s">
        <v>1386</v>
      </c>
      <c r="G176" s="146" t="s">
        <v>315</v>
      </c>
      <c r="H176" s="147">
        <v>50</v>
      </c>
      <c r="I176" s="148"/>
      <c r="J176" s="149">
        <f>ROUND(I176*H176,2)</f>
        <v>0</v>
      </c>
      <c r="K176" s="150"/>
      <c r="L176" s="31"/>
      <c r="M176" s="191" t="s">
        <v>1</v>
      </c>
      <c r="N176" s="192" t="s">
        <v>41</v>
      </c>
      <c r="O176" s="193"/>
      <c r="P176" s="194">
        <f>O176*H176</f>
        <v>0</v>
      </c>
      <c r="Q176" s="194">
        <v>0</v>
      </c>
      <c r="R176" s="194">
        <f>Q176*H176</f>
        <v>0</v>
      </c>
      <c r="S176" s="194">
        <v>0</v>
      </c>
      <c r="T176" s="195">
        <f>S176*H176</f>
        <v>0</v>
      </c>
      <c r="AR176" s="155" t="s">
        <v>1378</v>
      </c>
      <c r="AT176" s="155" t="s">
        <v>175</v>
      </c>
      <c r="AU176" s="155" t="s">
        <v>82</v>
      </c>
      <c r="AY176" s="16" t="s">
        <v>173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1378</v>
      </c>
      <c r="BM176" s="155" t="s">
        <v>2548</v>
      </c>
    </row>
    <row r="177" spans="2:12" s="1" customFormat="1" ht="7" customHeight="1" x14ac:dyDescent="0.2">
      <c r="B177" s="46"/>
      <c r="C177" s="47"/>
      <c r="D177" s="47"/>
      <c r="E177" s="47"/>
      <c r="F177" s="47"/>
      <c r="G177" s="47"/>
      <c r="H177" s="47"/>
      <c r="I177" s="47"/>
      <c r="J177" s="47"/>
      <c r="K177" s="47"/>
      <c r="L177" s="31"/>
    </row>
  </sheetData>
  <autoFilter ref="C119:K176" xr:uid="{00000000-0009-0000-0000-000010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2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89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ht="12" customHeight="1" x14ac:dyDescent="0.2">
      <c r="B8" s="19"/>
      <c r="D8" s="26" t="s">
        <v>134</v>
      </c>
      <c r="L8" s="19"/>
    </row>
    <row r="9" spans="2:46" s="1" customFormat="1" ht="16.5" customHeight="1" x14ac:dyDescent="0.2">
      <c r="B9" s="31"/>
      <c r="E9" s="245" t="s">
        <v>135</v>
      </c>
      <c r="F9" s="247"/>
      <c r="G9" s="247"/>
      <c r="H9" s="247"/>
      <c r="L9" s="31"/>
    </row>
    <row r="10" spans="2:46" s="1" customFormat="1" ht="12" customHeight="1" x14ac:dyDescent="0.2">
      <c r="B10" s="31"/>
      <c r="D10" s="26" t="s">
        <v>136</v>
      </c>
      <c r="L10" s="31"/>
    </row>
    <row r="11" spans="2:46" s="1" customFormat="1" ht="16.5" customHeight="1" x14ac:dyDescent="0.2">
      <c r="B11" s="31"/>
      <c r="E11" s="204" t="s">
        <v>137</v>
      </c>
      <c r="F11" s="247"/>
      <c r="G11" s="247"/>
      <c r="H11" s="247"/>
      <c r="L11" s="31"/>
    </row>
    <row r="12" spans="2:46" s="1" customFormat="1" ht="10" x14ac:dyDescent="0.2">
      <c r="B12" s="31"/>
      <c r="L12" s="31"/>
    </row>
    <row r="13" spans="2:46" s="1" customFormat="1" ht="12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28. 12. 2023</v>
      </c>
      <c r="L14" s="31"/>
    </row>
    <row r="15" spans="2:46" s="1" customFormat="1" ht="10.75" customHeight="1" x14ac:dyDescent="0.2">
      <c r="B15" s="31"/>
      <c r="L15" s="31"/>
    </row>
    <row r="16" spans="2:46" s="1" customFormat="1" ht="12" customHeight="1" x14ac:dyDescent="0.2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7" customHeight="1" x14ac:dyDescent="0.2">
      <c r="B18" s="31"/>
      <c r="L18" s="31"/>
    </row>
    <row r="19" spans="2:12" s="1" customFormat="1" ht="12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 x14ac:dyDescent="0.2">
      <c r="B20" s="31"/>
      <c r="E20" s="248" t="str">
        <f>'Rekapitulácia stavby'!E14</f>
        <v>Vyplň údaj</v>
      </c>
      <c r="F20" s="210"/>
      <c r="G20" s="210"/>
      <c r="H20" s="210"/>
      <c r="I20" s="26" t="s">
        <v>26</v>
      </c>
      <c r="J20" s="27" t="str">
        <f>'Rekapitulácia stavby'!AN14</f>
        <v>Vyplň údaj</v>
      </c>
      <c r="L20" s="31"/>
    </row>
    <row r="21" spans="2:12" s="1" customFormat="1" ht="7" customHeight="1" x14ac:dyDescent="0.2">
      <c r="B21" s="31"/>
      <c r="L21" s="31"/>
    </row>
    <row r="22" spans="2:12" s="1" customFormat="1" ht="12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customHeight="1" x14ac:dyDescent="0.2">
      <c r="B24" s="31"/>
      <c r="L24" s="31"/>
    </row>
    <row r="25" spans="2:12" s="1" customFormat="1" ht="12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customHeight="1" x14ac:dyDescent="0.2">
      <c r="B26" s="31"/>
      <c r="E26" s="24" t="str">
        <f>IF('Rekapitulácia stavby'!E20="","",'Rekapitulácia stavby'!E20)</f>
        <v xml:space="preserve"> 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customHeight="1" x14ac:dyDescent="0.2">
      <c r="B27" s="31"/>
      <c r="L27" s="31"/>
    </row>
    <row r="28" spans="2:12" s="1" customFormat="1" ht="12" customHeight="1" x14ac:dyDescent="0.2">
      <c r="B28" s="31"/>
      <c r="D28" s="26" t="s">
        <v>34</v>
      </c>
      <c r="L28" s="31"/>
    </row>
    <row r="29" spans="2:12" s="7" customFormat="1" ht="16.5" customHeight="1" x14ac:dyDescent="0.2">
      <c r="B29" s="96"/>
      <c r="E29" s="215" t="s">
        <v>1</v>
      </c>
      <c r="F29" s="215"/>
      <c r="G29" s="215"/>
      <c r="H29" s="215"/>
      <c r="L29" s="96"/>
    </row>
    <row r="30" spans="2:12" s="1" customFormat="1" ht="7" customHeight="1" x14ac:dyDescent="0.2">
      <c r="B30" s="31"/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4" customHeight="1" x14ac:dyDescent="0.2">
      <c r="B32" s="31"/>
      <c r="D32" s="97" t="s">
        <v>35</v>
      </c>
      <c r="J32" s="68">
        <f>ROUND(J136, 2)</f>
        <v>0</v>
      </c>
      <c r="L32" s="31"/>
    </row>
    <row r="33" spans="2:12" s="1" customFormat="1" ht="7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 x14ac:dyDescent="0.2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 x14ac:dyDescent="0.2">
      <c r="B35" s="31"/>
      <c r="D35" s="57" t="s">
        <v>39</v>
      </c>
      <c r="E35" s="36" t="s">
        <v>40</v>
      </c>
      <c r="F35" s="98">
        <f>ROUND((SUM(BE136:BE301)),  2)</f>
        <v>0</v>
      </c>
      <c r="G35" s="99"/>
      <c r="H35" s="99"/>
      <c r="I35" s="100">
        <v>0.2</v>
      </c>
      <c r="J35" s="98">
        <f>ROUND(((SUM(BE136:BE301))*I35),  2)</f>
        <v>0</v>
      </c>
      <c r="L35" s="31"/>
    </row>
    <row r="36" spans="2:12" s="1" customFormat="1" ht="14.4" customHeight="1" x14ac:dyDescent="0.2">
      <c r="B36" s="31"/>
      <c r="E36" s="36" t="s">
        <v>41</v>
      </c>
      <c r="F36" s="98">
        <f>ROUND((SUM(BF136:BF301)),  2)</f>
        <v>0</v>
      </c>
      <c r="G36" s="99"/>
      <c r="H36" s="99"/>
      <c r="I36" s="100">
        <v>0.2</v>
      </c>
      <c r="J36" s="98">
        <f>ROUND(((SUM(BF136:BF301))*I36),  2)</f>
        <v>0</v>
      </c>
      <c r="L36" s="31"/>
    </row>
    <row r="37" spans="2:12" s="1" customFormat="1" ht="14.4" hidden="1" customHeight="1" x14ac:dyDescent="0.2">
      <c r="B37" s="31"/>
      <c r="E37" s="26" t="s">
        <v>42</v>
      </c>
      <c r="F37" s="88">
        <f>ROUND((SUM(BG136:BG301)),  2)</f>
        <v>0</v>
      </c>
      <c r="I37" s="101">
        <v>0.2</v>
      </c>
      <c r="J37" s="88">
        <f>0</f>
        <v>0</v>
      </c>
      <c r="L37" s="31"/>
    </row>
    <row r="38" spans="2:12" s="1" customFormat="1" ht="14.4" hidden="1" customHeight="1" x14ac:dyDescent="0.2">
      <c r="B38" s="31"/>
      <c r="E38" s="26" t="s">
        <v>43</v>
      </c>
      <c r="F38" s="88">
        <f>ROUND((SUM(BH136:BH301)),  2)</f>
        <v>0</v>
      </c>
      <c r="I38" s="101">
        <v>0.2</v>
      </c>
      <c r="J38" s="88">
        <f>0</f>
        <v>0</v>
      </c>
      <c r="L38" s="31"/>
    </row>
    <row r="39" spans="2:12" s="1" customFormat="1" ht="14.4" hidden="1" customHeight="1" x14ac:dyDescent="0.2">
      <c r="B39" s="31"/>
      <c r="E39" s="36" t="s">
        <v>44</v>
      </c>
      <c r="F39" s="98">
        <f>ROUND((SUM(BI136:BI301)),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 x14ac:dyDescent="0.2">
      <c r="B40" s="31"/>
      <c r="L40" s="31"/>
    </row>
    <row r="41" spans="2:12" s="1" customFormat="1" ht="25.4" customHeight="1" x14ac:dyDescent="0.2">
      <c r="B41" s="31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1"/>
    </row>
    <row r="42" spans="2:12" s="1" customFormat="1" ht="14.4" customHeight="1" x14ac:dyDescent="0.2">
      <c r="B42" s="31"/>
      <c r="L42" s="31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138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12" ht="12" customHeight="1" x14ac:dyDescent="0.2">
      <c r="B86" s="19"/>
      <c r="C86" s="26" t="s">
        <v>134</v>
      </c>
      <c r="L86" s="19"/>
    </row>
    <row r="87" spans="2:12" s="1" customFormat="1" ht="16.5" customHeight="1" x14ac:dyDescent="0.2">
      <c r="B87" s="31"/>
      <c r="E87" s="245" t="s">
        <v>135</v>
      </c>
      <c r="F87" s="247"/>
      <c r="G87" s="247"/>
      <c r="H87" s="247"/>
      <c r="L87" s="31"/>
    </row>
    <row r="88" spans="2:12" s="1" customFormat="1" ht="12" customHeight="1" x14ac:dyDescent="0.2">
      <c r="B88" s="31"/>
      <c r="C88" s="26" t="s">
        <v>136</v>
      </c>
      <c r="L88" s="31"/>
    </row>
    <row r="89" spans="2:12" s="1" customFormat="1" ht="16.5" customHeight="1" x14ac:dyDescent="0.2">
      <c r="B89" s="31"/>
      <c r="E89" s="204" t="str">
        <f>E11</f>
        <v>1.1 - Stavebná časť</v>
      </c>
      <c r="F89" s="247"/>
      <c r="G89" s="247"/>
      <c r="H89" s="247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Jacovce- Hôrka, parc. č. 1627/6</v>
      </c>
      <c r="I91" s="26" t="s">
        <v>21</v>
      </c>
      <c r="J91" s="54" t="str">
        <f>IF(J14="","",J14)</f>
        <v>28. 12. 2023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15" customHeight="1" x14ac:dyDescent="0.2">
      <c r="B93" s="31"/>
      <c r="C93" s="26" t="s">
        <v>23</v>
      </c>
      <c r="F93" s="24" t="str">
        <f>E17</f>
        <v>PPD Prašice so sídlom Jacovce</v>
      </c>
      <c r="I93" s="26" t="s">
        <v>29</v>
      </c>
      <c r="J93" s="29" t="str">
        <f>E23</f>
        <v>Ing. Pavol Meluš</v>
      </c>
      <c r="L93" s="31"/>
    </row>
    <row r="94" spans="2:12" s="1" customFormat="1" ht="15.1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0" t="s">
        <v>139</v>
      </c>
      <c r="D96" s="102"/>
      <c r="E96" s="102"/>
      <c r="F96" s="102"/>
      <c r="G96" s="102"/>
      <c r="H96" s="102"/>
      <c r="I96" s="102"/>
      <c r="J96" s="111" t="s">
        <v>140</v>
      </c>
      <c r="K96" s="102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2" t="s">
        <v>141</v>
      </c>
      <c r="J98" s="68">
        <f>J136</f>
        <v>0</v>
      </c>
      <c r="L98" s="31"/>
      <c r="AU98" s="16" t="s">
        <v>142</v>
      </c>
    </row>
    <row r="99" spans="2:47" s="8" customFormat="1" ht="25" customHeight="1" x14ac:dyDescent="0.2">
      <c r="B99" s="113"/>
      <c r="D99" s="114" t="s">
        <v>143</v>
      </c>
      <c r="E99" s="115"/>
      <c r="F99" s="115"/>
      <c r="G99" s="115"/>
      <c r="H99" s="115"/>
      <c r="I99" s="115"/>
      <c r="J99" s="116">
        <f>J137</f>
        <v>0</v>
      </c>
      <c r="L99" s="113"/>
    </row>
    <row r="100" spans="2:47" s="9" customFormat="1" ht="19.899999999999999" customHeight="1" x14ac:dyDescent="0.2">
      <c r="B100" s="117"/>
      <c r="D100" s="118" t="s">
        <v>144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2:47" s="9" customFormat="1" ht="19.899999999999999" customHeight="1" x14ac:dyDescent="0.2">
      <c r="B101" s="117"/>
      <c r="D101" s="118" t="s">
        <v>145</v>
      </c>
      <c r="E101" s="119"/>
      <c r="F101" s="119"/>
      <c r="G101" s="119"/>
      <c r="H101" s="119"/>
      <c r="I101" s="119"/>
      <c r="J101" s="120">
        <f>J163</f>
        <v>0</v>
      </c>
      <c r="L101" s="117"/>
    </row>
    <row r="102" spans="2:47" s="9" customFormat="1" ht="19.899999999999999" customHeight="1" x14ac:dyDescent="0.2">
      <c r="B102" s="117"/>
      <c r="D102" s="118" t="s">
        <v>146</v>
      </c>
      <c r="E102" s="119"/>
      <c r="F102" s="119"/>
      <c r="G102" s="119"/>
      <c r="H102" s="119"/>
      <c r="I102" s="119"/>
      <c r="J102" s="120">
        <f>J196</f>
        <v>0</v>
      </c>
      <c r="L102" s="117"/>
    </row>
    <row r="103" spans="2:47" s="9" customFormat="1" ht="19.899999999999999" customHeight="1" x14ac:dyDescent="0.2">
      <c r="B103" s="117"/>
      <c r="D103" s="118" t="s">
        <v>147</v>
      </c>
      <c r="E103" s="119"/>
      <c r="F103" s="119"/>
      <c r="G103" s="119"/>
      <c r="H103" s="119"/>
      <c r="I103" s="119"/>
      <c r="J103" s="120">
        <f>J202</f>
        <v>0</v>
      </c>
      <c r="L103" s="117"/>
    </row>
    <row r="104" spans="2:47" s="9" customFormat="1" ht="19.899999999999999" customHeight="1" x14ac:dyDescent="0.2">
      <c r="B104" s="117"/>
      <c r="D104" s="118" t="s">
        <v>148</v>
      </c>
      <c r="E104" s="119"/>
      <c r="F104" s="119"/>
      <c r="G104" s="119"/>
      <c r="H104" s="119"/>
      <c r="I104" s="119"/>
      <c r="J104" s="120">
        <f>J205</f>
        <v>0</v>
      </c>
      <c r="L104" s="117"/>
    </row>
    <row r="105" spans="2:47" s="9" customFormat="1" ht="19.899999999999999" customHeight="1" x14ac:dyDescent="0.2">
      <c r="B105" s="117"/>
      <c r="D105" s="118" t="s">
        <v>149</v>
      </c>
      <c r="E105" s="119"/>
      <c r="F105" s="119"/>
      <c r="G105" s="119"/>
      <c r="H105" s="119"/>
      <c r="I105" s="119"/>
      <c r="J105" s="120">
        <f>J210</f>
        <v>0</v>
      </c>
      <c r="L105" s="117"/>
    </row>
    <row r="106" spans="2:47" s="8" customFormat="1" ht="25" customHeight="1" x14ac:dyDescent="0.2">
      <c r="B106" s="113"/>
      <c r="D106" s="114" t="s">
        <v>150</v>
      </c>
      <c r="E106" s="115"/>
      <c r="F106" s="115"/>
      <c r="G106" s="115"/>
      <c r="H106" s="115"/>
      <c r="I106" s="115"/>
      <c r="J106" s="116">
        <f>J212</f>
        <v>0</v>
      </c>
      <c r="L106" s="113"/>
    </row>
    <row r="107" spans="2:47" s="9" customFormat="1" ht="19.899999999999999" customHeight="1" x14ac:dyDescent="0.2">
      <c r="B107" s="117"/>
      <c r="D107" s="118" t="s">
        <v>151</v>
      </c>
      <c r="E107" s="119"/>
      <c r="F107" s="119"/>
      <c r="G107" s="119"/>
      <c r="H107" s="119"/>
      <c r="I107" s="119"/>
      <c r="J107" s="120">
        <f>J213</f>
        <v>0</v>
      </c>
      <c r="L107" s="117"/>
    </row>
    <row r="108" spans="2:47" s="9" customFormat="1" ht="19.899999999999999" customHeight="1" x14ac:dyDescent="0.2">
      <c r="B108" s="117"/>
      <c r="D108" s="118" t="s">
        <v>152</v>
      </c>
      <c r="E108" s="119"/>
      <c r="F108" s="119"/>
      <c r="G108" s="119"/>
      <c r="H108" s="119"/>
      <c r="I108" s="119"/>
      <c r="J108" s="120">
        <f>J229</f>
        <v>0</v>
      </c>
      <c r="L108" s="117"/>
    </row>
    <row r="109" spans="2:47" s="9" customFormat="1" ht="19.899999999999999" customHeight="1" x14ac:dyDescent="0.2">
      <c r="B109" s="117"/>
      <c r="D109" s="118" t="s">
        <v>153</v>
      </c>
      <c r="E109" s="119"/>
      <c r="F109" s="119"/>
      <c r="G109" s="119"/>
      <c r="H109" s="119"/>
      <c r="I109" s="119"/>
      <c r="J109" s="120">
        <f>J245</f>
        <v>0</v>
      </c>
      <c r="L109" s="117"/>
    </row>
    <row r="110" spans="2:47" s="9" customFormat="1" ht="19.899999999999999" customHeight="1" x14ac:dyDescent="0.2">
      <c r="B110" s="117"/>
      <c r="D110" s="118" t="s">
        <v>154</v>
      </c>
      <c r="E110" s="119"/>
      <c r="F110" s="119"/>
      <c r="G110" s="119"/>
      <c r="H110" s="119"/>
      <c r="I110" s="119"/>
      <c r="J110" s="120">
        <f>J250</f>
        <v>0</v>
      </c>
      <c r="L110" s="117"/>
    </row>
    <row r="111" spans="2:47" s="9" customFormat="1" ht="19.899999999999999" customHeight="1" x14ac:dyDescent="0.2">
      <c r="B111" s="117"/>
      <c r="D111" s="118" t="s">
        <v>155</v>
      </c>
      <c r="E111" s="119"/>
      <c r="F111" s="119"/>
      <c r="G111" s="119"/>
      <c r="H111" s="119"/>
      <c r="I111" s="119"/>
      <c r="J111" s="120">
        <f>J284</f>
        <v>0</v>
      </c>
      <c r="L111" s="117"/>
    </row>
    <row r="112" spans="2:47" s="9" customFormat="1" ht="19.899999999999999" customHeight="1" x14ac:dyDescent="0.2">
      <c r="B112" s="117"/>
      <c r="D112" s="118" t="s">
        <v>156</v>
      </c>
      <c r="E112" s="119"/>
      <c r="F112" s="119"/>
      <c r="G112" s="119"/>
      <c r="H112" s="119"/>
      <c r="I112" s="119"/>
      <c r="J112" s="120">
        <f>J290</f>
        <v>0</v>
      </c>
      <c r="L112" s="117"/>
    </row>
    <row r="113" spans="2:12" s="8" customFormat="1" ht="25" customHeight="1" x14ac:dyDescent="0.2">
      <c r="B113" s="113"/>
      <c r="D113" s="114" t="s">
        <v>157</v>
      </c>
      <c r="E113" s="115"/>
      <c r="F113" s="115"/>
      <c r="G113" s="115"/>
      <c r="H113" s="115"/>
      <c r="I113" s="115"/>
      <c r="J113" s="116">
        <f>J295</f>
        <v>0</v>
      </c>
      <c r="L113" s="113"/>
    </row>
    <row r="114" spans="2:12" s="9" customFormat="1" ht="19.899999999999999" customHeight="1" x14ac:dyDescent="0.2">
      <c r="B114" s="117"/>
      <c r="D114" s="118" t="s">
        <v>158</v>
      </c>
      <c r="E114" s="119"/>
      <c r="F114" s="119"/>
      <c r="G114" s="119"/>
      <c r="H114" s="119"/>
      <c r="I114" s="119"/>
      <c r="J114" s="120">
        <f>J296</f>
        <v>0</v>
      </c>
      <c r="L114" s="117"/>
    </row>
    <row r="115" spans="2:12" s="1" customFormat="1" ht="21.75" customHeight="1" x14ac:dyDescent="0.2">
      <c r="B115" s="31"/>
      <c r="L115" s="31"/>
    </row>
    <row r="116" spans="2:12" s="1" customFormat="1" ht="7" customHeight="1" x14ac:dyDescent="0.2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1"/>
    </row>
    <row r="120" spans="2:12" s="1" customFormat="1" ht="7" customHeight="1" x14ac:dyDescent="0.2"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31"/>
    </row>
    <row r="121" spans="2:12" s="1" customFormat="1" ht="25" customHeight="1" x14ac:dyDescent="0.2">
      <c r="B121" s="31"/>
      <c r="C121" s="20" t="s">
        <v>159</v>
      </c>
      <c r="L121" s="31"/>
    </row>
    <row r="122" spans="2:12" s="1" customFormat="1" ht="7" customHeight="1" x14ac:dyDescent="0.2">
      <c r="B122" s="31"/>
      <c r="L122" s="31"/>
    </row>
    <row r="123" spans="2:12" s="1" customFormat="1" ht="12" customHeight="1" x14ac:dyDescent="0.2">
      <c r="B123" s="31"/>
      <c r="C123" s="26" t="s">
        <v>15</v>
      </c>
      <c r="L123" s="31"/>
    </row>
    <row r="124" spans="2:12" s="1" customFormat="1" ht="16.5" customHeight="1" x14ac:dyDescent="0.2">
      <c r="B124" s="31"/>
      <c r="E124" s="245" t="str">
        <f>E7</f>
        <v>HALY NA CHOV BROJLEROVÝCH KURČIAT</v>
      </c>
      <c r="F124" s="246"/>
      <c r="G124" s="246"/>
      <c r="H124" s="246"/>
      <c r="L124" s="31"/>
    </row>
    <row r="125" spans="2:12" ht="12" customHeight="1" x14ac:dyDescent="0.2">
      <c r="B125" s="19"/>
      <c r="C125" s="26" t="s">
        <v>134</v>
      </c>
      <c r="L125" s="19"/>
    </row>
    <row r="126" spans="2:12" s="1" customFormat="1" ht="16.5" customHeight="1" x14ac:dyDescent="0.2">
      <c r="B126" s="31"/>
      <c r="E126" s="245" t="s">
        <v>135</v>
      </c>
      <c r="F126" s="247"/>
      <c r="G126" s="247"/>
      <c r="H126" s="247"/>
      <c r="L126" s="31"/>
    </row>
    <row r="127" spans="2:12" s="1" customFormat="1" ht="12" customHeight="1" x14ac:dyDescent="0.2">
      <c r="B127" s="31"/>
      <c r="C127" s="26" t="s">
        <v>136</v>
      </c>
      <c r="L127" s="31"/>
    </row>
    <row r="128" spans="2:12" s="1" customFormat="1" ht="16.5" customHeight="1" x14ac:dyDescent="0.2">
      <c r="B128" s="31"/>
      <c r="E128" s="204" t="str">
        <f>E11</f>
        <v>1.1 - Stavebná časť</v>
      </c>
      <c r="F128" s="247"/>
      <c r="G128" s="247"/>
      <c r="H128" s="247"/>
      <c r="L128" s="31"/>
    </row>
    <row r="129" spans="2:65" s="1" customFormat="1" ht="7" customHeight="1" x14ac:dyDescent="0.2">
      <c r="B129" s="31"/>
      <c r="L129" s="31"/>
    </row>
    <row r="130" spans="2:65" s="1" customFormat="1" ht="12" customHeight="1" x14ac:dyDescent="0.2">
      <c r="B130" s="31"/>
      <c r="C130" s="26" t="s">
        <v>19</v>
      </c>
      <c r="F130" s="24" t="str">
        <f>F14</f>
        <v>Jacovce- Hôrka, parc. č. 1627/6</v>
      </c>
      <c r="I130" s="26" t="s">
        <v>21</v>
      </c>
      <c r="J130" s="54" t="str">
        <f>IF(J14="","",J14)</f>
        <v>28. 12. 2023</v>
      </c>
      <c r="L130" s="31"/>
    </row>
    <row r="131" spans="2:65" s="1" customFormat="1" ht="7" customHeight="1" x14ac:dyDescent="0.2">
      <c r="B131" s="31"/>
      <c r="L131" s="31"/>
    </row>
    <row r="132" spans="2:65" s="1" customFormat="1" ht="15.15" customHeight="1" x14ac:dyDescent="0.2">
      <c r="B132" s="31"/>
      <c r="C132" s="26" t="s">
        <v>23</v>
      </c>
      <c r="F132" s="24" t="str">
        <f>E17</f>
        <v>PPD Prašice so sídlom Jacovce</v>
      </c>
      <c r="I132" s="26" t="s">
        <v>29</v>
      </c>
      <c r="J132" s="29" t="str">
        <f>E23</f>
        <v>Ing. Pavol Meluš</v>
      </c>
      <c r="L132" s="31"/>
    </row>
    <row r="133" spans="2:65" s="1" customFormat="1" ht="15.15" customHeight="1" x14ac:dyDescent="0.2">
      <c r="B133" s="31"/>
      <c r="C133" s="26" t="s">
        <v>27</v>
      </c>
      <c r="F133" s="24" t="str">
        <f>IF(E20="","",E20)</f>
        <v>Vyplň údaj</v>
      </c>
      <c r="I133" s="26" t="s">
        <v>32</v>
      </c>
      <c r="J133" s="29" t="str">
        <f>E26</f>
        <v xml:space="preserve"> </v>
      </c>
      <c r="L133" s="31"/>
    </row>
    <row r="134" spans="2:65" s="1" customFormat="1" ht="10.25" customHeight="1" x14ac:dyDescent="0.2">
      <c r="B134" s="31"/>
      <c r="L134" s="31"/>
    </row>
    <row r="135" spans="2:65" s="10" customFormat="1" ht="29.25" customHeight="1" x14ac:dyDescent="0.2">
      <c r="B135" s="121"/>
      <c r="C135" s="122" t="s">
        <v>160</v>
      </c>
      <c r="D135" s="123" t="s">
        <v>60</v>
      </c>
      <c r="E135" s="123" t="s">
        <v>56</v>
      </c>
      <c r="F135" s="123" t="s">
        <v>57</v>
      </c>
      <c r="G135" s="123" t="s">
        <v>161</v>
      </c>
      <c r="H135" s="123" t="s">
        <v>162</v>
      </c>
      <c r="I135" s="123" t="s">
        <v>163</v>
      </c>
      <c r="J135" s="124" t="s">
        <v>140</v>
      </c>
      <c r="K135" s="125" t="s">
        <v>164</v>
      </c>
      <c r="L135" s="121"/>
      <c r="M135" s="61" t="s">
        <v>1</v>
      </c>
      <c r="N135" s="62" t="s">
        <v>39</v>
      </c>
      <c r="O135" s="62" t="s">
        <v>165</v>
      </c>
      <c r="P135" s="62" t="s">
        <v>166</v>
      </c>
      <c r="Q135" s="62" t="s">
        <v>167</v>
      </c>
      <c r="R135" s="62" t="s">
        <v>168</v>
      </c>
      <c r="S135" s="62" t="s">
        <v>169</v>
      </c>
      <c r="T135" s="63" t="s">
        <v>170</v>
      </c>
    </row>
    <row r="136" spans="2:65" s="1" customFormat="1" ht="22.75" customHeight="1" x14ac:dyDescent="0.35">
      <c r="B136" s="31"/>
      <c r="C136" s="66" t="s">
        <v>141</v>
      </c>
      <c r="J136" s="126">
        <f>BK136</f>
        <v>0</v>
      </c>
      <c r="L136" s="31"/>
      <c r="M136" s="64"/>
      <c r="N136" s="55"/>
      <c r="O136" s="55"/>
      <c r="P136" s="127">
        <f>P137+P212+P295</f>
        <v>0</v>
      </c>
      <c r="Q136" s="55"/>
      <c r="R136" s="127">
        <f>R137+R212+R295</f>
        <v>2220.2073823800001</v>
      </c>
      <c r="S136" s="55"/>
      <c r="T136" s="128">
        <f>T137+T212+T295</f>
        <v>0</v>
      </c>
      <c r="AT136" s="16" t="s">
        <v>74</v>
      </c>
      <c r="AU136" s="16" t="s">
        <v>142</v>
      </c>
      <c r="BK136" s="129">
        <f>BK137+BK212+BK295</f>
        <v>0</v>
      </c>
    </row>
    <row r="137" spans="2:65" s="11" customFormat="1" ht="25.9" customHeight="1" x14ac:dyDescent="0.35">
      <c r="B137" s="130"/>
      <c r="D137" s="131" t="s">
        <v>74</v>
      </c>
      <c r="E137" s="132" t="s">
        <v>171</v>
      </c>
      <c r="F137" s="132" t="s">
        <v>172</v>
      </c>
      <c r="I137" s="133"/>
      <c r="J137" s="134">
        <f>BK137</f>
        <v>0</v>
      </c>
      <c r="L137" s="130"/>
      <c r="M137" s="135"/>
      <c r="P137" s="136">
        <f>P138+P163+P196+P202+P205+P210</f>
        <v>0</v>
      </c>
      <c r="R137" s="136">
        <f>R138+R163+R196+R202+R205+R210</f>
        <v>2104.78837475</v>
      </c>
      <c r="T137" s="137">
        <f>T138+T163+T196+T202+T205+T210</f>
        <v>0</v>
      </c>
      <c r="AR137" s="131" t="s">
        <v>82</v>
      </c>
      <c r="AT137" s="138" t="s">
        <v>74</v>
      </c>
      <c r="AU137" s="138" t="s">
        <v>75</v>
      </c>
      <c r="AY137" s="131" t="s">
        <v>173</v>
      </c>
      <c r="BK137" s="139">
        <f>BK138+BK163+BK196+BK202+BK205+BK210</f>
        <v>0</v>
      </c>
    </row>
    <row r="138" spans="2:65" s="11" customFormat="1" ht="22.75" customHeight="1" x14ac:dyDescent="0.25">
      <c r="B138" s="130"/>
      <c r="D138" s="131" t="s">
        <v>74</v>
      </c>
      <c r="E138" s="140" t="s">
        <v>82</v>
      </c>
      <c r="F138" s="140" t="s">
        <v>174</v>
      </c>
      <c r="I138" s="133"/>
      <c r="J138" s="141">
        <f>BK138</f>
        <v>0</v>
      </c>
      <c r="L138" s="130"/>
      <c r="M138" s="135"/>
      <c r="P138" s="136">
        <f>SUM(P139:P162)</f>
        <v>0</v>
      </c>
      <c r="R138" s="136">
        <f>SUM(R139:R162)</f>
        <v>0</v>
      </c>
      <c r="T138" s="137">
        <f>SUM(T139:T162)</f>
        <v>0</v>
      </c>
      <c r="AR138" s="131" t="s">
        <v>82</v>
      </c>
      <c r="AT138" s="138" t="s">
        <v>74</v>
      </c>
      <c r="AU138" s="138" t="s">
        <v>82</v>
      </c>
      <c r="AY138" s="131" t="s">
        <v>173</v>
      </c>
      <c r="BK138" s="139">
        <f>SUM(BK139:BK162)</f>
        <v>0</v>
      </c>
    </row>
    <row r="139" spans="2:65" s="1" customFormat="1" ht="24.15" customHeight="1" x14ac:dyDescent="0.2">
      <c r="B139" s="142"/>
      <c r="C139" s="143" t="s">
        <v>82</v>
      </c>
      <c r="D139" s="143" t="s">
        <v>175</v>
      </c>
      <c r="E139" s="144" t="s">
        <v>176</v>
      </c>
      <c r="F139" s="145" t="s">
        <v>177</v>
      </c>
      <c r="G139" s="146" t="s">
        <v>178</v>
      </c>
      <c r="H139" s="147">
        <v>476.28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179</v>
      </c>
      <c r="AT139" s="155" t="s">
        <v>175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180</v>
      </c>
    </row>
    <row r="140" spans="2:65" s="12" customFormat="1" ht="10" x14ac:dyDescent="0.2">
      <c r="B140" s="157"/>
      <c r="D140" s="158" t="s">
        <v>181</v>
      </c>
      <c r="E140" s="159" t="s">
        <v>1</v>
      </c>
      <c r="F140" s="160" t="s">
        <v>182</v>
      </c>
      <c r="H140" s="161">
        <v>476.28</v>
      </c>
      <c r="I140" s="162"/>
      <c r="L140" s="157"/>
      <c r="M140" s="163"/>
      <c r="T140" s="164"/>
      <c r="AT140" s="159" t="s">
        <v>181</v>
      </c>
      <c r="AU140" s="159" t="s">
        <v>88</v>
      </c>
      <c r="AV140" s="12" t="s">
        <v>88</v>
      </c>
      <c r="AW140" s="12" t="s">
        <v>31</v>
      </c>
      <c r="AX140" s="12" t="s">
        <v>82</v>
      </c>
      <c r="AY140" s="159" t="s">
        <v>173</v>
      </c>
    </row>
    <row r="141" spans="2:65" s="1" customFormat="1" ht="24.15" customHeight="1" x14ac:dyDescent="0.2">
      <c r="B141" s="142"/>
      <c r="C141" s="143" t="s">
        <v>88</v>
      </c>
      <c r="D141" s="143" t="s">
        <v>175</v>
      </c>
      <c r="E141" s="144" t="s">
        <v>183</v>
      </c>
      <c r="F141" s="145" t="s">
        <v>184</v>
      </c>
      <c r="G141" s="146" t="s">
        <v>178</v>
      </c>
      <c r="H141" s="147">
        <v>142.88399999999999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41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179</v>
      </c>
      <c r="AT141" s="155" t="s">
        <v>175</v>
      </c>
      <c r="AU141" s="155" t="s">
        <v>88</v>
      </c>
      <c r="AY141" s="16" t="s">
        <v>173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179</v>
      </c>
      <c r="BM141" s="155" t="s">
        <v>185</v>
      </c>
    </row>
    <row r="142" spans="2:65" s="12" customFormat="1" ht="10" x14ac:dyDescent="0.2">
      <c r="B142" s="157"/>
      <c r="D142" s="158" t="s">
        <v>181</v>
      </c>
      <c r="E142" s="159" t="s">
        <v>1</v>
      </c>
      <c r="F142" s="160" t="s">
        <v>186</v>
      </c>
      <c r="H142" s="161">
        <v>142.88399999999999</v>
      </c>
      <c r="I142" s="162"/>
      <c r="L142" s="157"/>
      <c r="M142" s="163"/>
      <c r="T142" s="164"/>
      <c r="AT142" s="159" t="s">
        <v>181</v>
      </c>
      <c r="AU142" s="159" t="s">
        <v>88</v>
      </c>
      <c r="AV142" s="12" t="s">
        <v>88</v>
      </c>
      <c r="AW142" s="12" t="s">
        <v>31</v>
      </c>
      <c r="AX142" s="12" t="s">
        <v>82</v>
      </c>
      <c r="AY142" s="159" t="s">
        <v>173</v>
      </c>
    </row>
    <row r="143" spans="2:65" s="1" customFormat="1" ht="24.15" customHeight="1" x14ac:dyDescent="0.2">
      <c r="B143" s="142"/>
      <c r="C143" s="143" t="s">
        <v>187</v>
      </c>
      <c r="D143" s="143" t="s">
        <v>175</v>
      </c>
      <c r="E143" s="144" t="s">
        <v>188</v>
      </c>
      <c r="F143" s="145" t="s">
        <v>189</v>
      </c>
      <c r="G143" s="146" t="s">
        <v>178</v>
      </c>
      <c r="H143" s="147">
        <v>57.052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179</v>
      </c>
      <c r="AT143" s="155" t="s">
        <v>175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190</v>
      </c>
    </row>
    <row r="144" spans="2:65" s="12" customFormat="1" ht="10" x14ac:dyDescent="0.2">
      <c r="B144" s="157"/>
      <c r="D144" s="158" t="s">
        <v>181</v>
      </c>
      <c r="E144" s="159" t="s">
        <v>1</v>
      </c>
      <c r="F144" s="160" t="s">
        <v>191</v>
      </c>
      <c r="H144" s="161">
        <v>49.98</v>
      </c>
      <c r="I144" s="162"/>
      <c r="L144" s="157"/>
      <c r="M144" s="163"/>
      <c r="T144" s="164"/>
      <c r="AT144" s="159" t="s">
        <v>181</v>
      </c>
      <c r="AU144" s="159" t="s">
        <v>88</v>
      </c>
      <c r="AV144" s="12" t="s">
        <v>88</v>
      </c>
      <c r="AW144" s="12" t="s">
        <v>31</v>
      </c>
      <c r="AX144" s="12" t="s">
        <v>75</v>
      </c>
      <c r="AY144" s="159" t="s">
        <v>173</v>
      </c>
    </row>
    <row r="145" spans="2:65" s="12" customFormat="1" ht="10" x14ac:dyDescent="0.2">
      <c r="B145" s="157"/>
      <c r="D145" s="158" t="s">
        <v>181</v>
      </c>
      <c r="E145" s="159" t="s">
        <v>1</v>
      </c>
      <c r="F145" s="160" t="s">
        <v>192</v>
      </c>
      <c r="H145" s="161">
        <v>7.0720000000000001</v>
      </c>
      <c r="I145" s="162"/>
      <c r="L145" s="157"/>
      <c r="M145" s="163"/>
      <c r="T145" s="164"/>
      <c r="AT145" s="159" t="s">
        <v>181</v>
      </c>
      <c r="AU145" s="159" t="s">
        <v>88</v>
      </c>
      <c r="AV145" s="12" t="s">
        <v>88</v>
      </c>
      <c r="AW145" s="12" t="s">
        <v>31</v>
      </c>
      <c r="AX145" s="12" t="s">
        <v>75</v>
      </c>
      <c r="AY145" s="159" t="s">
        <v>173</v>
      </c>
    </row>
    <row r="146" spans="2:65" s="13" customFormat="1" ht="10" x14ac:dyDescent="0.2">
      <c r="B146" s="165"/>
      <c r="D146" s="158" t="s">
        <v>181</v>
      </c>
      <c r="E146" s="166" t="s">
        <v>1</v>
      </c>
      <c r="F146" s="167" t="s">
        <v>193</v>
      </c>
      <c r="H146" s="168">
        <v>57.052</v>
      </c>
      <c r="I146" s="169"/>
      <c r="L146" s="165"/>
      <c r="M146" s="170"/>
      <c r="T146" s="171"/>
      <c r="AT146" s="166" t="s">
        <v>181</v>
      </c>
      <c r="AU146" s="166" t="s">
        <v>88</v>
      </c>
      <c r="AV146" s="13" t="s">
        <v>179</v>
      </c>
      <c r="AW146" s="13" t="s">
        <v>31</v>
      </c>
      <c r="AX146" s="13" t="s">
        <v>82</v>
      </c>
      <c r="AY146" s="166" t="s">
        <v>173</v>
      </c>
    </row>
    <row r="147" spans="2:65" s="1" customFormat="1" ht="37.75" customHeight="1" x14ac:dyDescent="0.2">
      <c r="B147" s="142"/>
      <c r="C147" s="143" t="s">
        <v>179</v>
      </c>
      <c r="D147" s="143" t="s">
        <v>175</v>
      </c>
      <c r="E147" s="144" t="s">
        <v>194</v>
      </c>
      <c r="F147" s="145" t="s">
        <v>195</v>
      </c>
      <c r="G147" s="146" t="s">
        <v>178</v>
      </c>
      <c r="H147" s="147">
        <v>17.116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41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179</v>
      </c>
      <c r="AT147" s="155" t="s">
        <v>175</v>
      </c>
      <c r="AU147" s="155" t="s">
        <v>88</v>
      </c>
      <c r="AY147" s="16" t="s">
        <v>173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179</v>
      </c>
      <c r="BM147" s="155" t="s">
        <v>196</v>
      </c>
    </row>
    <row r="148" spans="2:65" s="12" customFormat="1" ht="10" x14ac:dyDescent="0.2">
      <c r="B148" s="157"/>
      <c r="D148" s="158" t="s">
        <v>181</v>
      </c>
      <c r="E148" s="159" t="s">
        <v>1</v>
      </c>
      <c r="F148" s="160" t="s">
        <v>197</v>
      </c>
      <c r="H148" s="161">
        <v>17.116</v>
      </c>
      <c r="I148" s="162"/>
      <c r="L148" s="157"/>
      <c r="M148" s="163"/>
      <c r="T148" s="164"/>
      <c r="AT148" s="159" t="s">
        <v>181</v>
      </c>
      <c r="AU148" s="159" t="s">
        <v>88</v>
      </c>
      <c r="AV148" s="12" t="s">
        <v>88</v>
      </c>
      <c r="AW148" s="12" t="s">
        <v>31</v>
      </c>
      <c r="AX148" s="12" t="s">
        <v>82</v>
      </c>
      <c r="AY148" s="159" t="s">
        <v>173</v>
      </c>
    </row>
    <row r="149" spans="2:65" s="1" customFormat="1" ht="24.15" customHeight="1" x14ac:dyDescent="0.2">
      <c r="B149" s="142"/>
      <c r="C149" s="143" t="s">
        <v>198</v>
      </c>
      <c r="D149" s="143" t="s">
        <v>175</v>
      </c>
      <c r="E149" s="144" t="s">
        <v>199</v>
      </c>
      <c r="F149" s="145" t="s">
        <v>200</v>
      </c>
      <c r="G149" s="146" t="s">
        <v>178</v>
      </c>
      <c r="H149" s="147">
        <v>70.864000000000004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41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AR149" s="155" t="s">
        <v>179</v>
      </c>
      <c r="AT149" s="155" t="s">
        <v>175</v>
      </c>
      <c r="AU149" s="155" t="s">
        <v>88</v>
      </c>
      <c r="AY149" s="16" t="s">
        <v>173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179</v>
      </c>
      <c r="BM149" s="155" t="s">
        <v>201</v>
      </c>
    </row>
    <row r="150" spans="2:65" s="12" customFormat="1" ht="10" x14ac:dyDescent="0.2">
      <c r="B150" s="157"/>
      <c r="D150" s="158" t="s">
        <v>181</v>
      </c>
      <c r="E150" s="159" t="s">
        <v>1</v>
      </c>
      <c r="F150" s="160" t="s">
        <v>202</v>
      </c>
      <c r="H150" s="161">
        <v>60.72</v>
      </c>
      <c r="I150" s="162"/>
      <c r="L150" s="157"/>
      <c r="M150" s="163"/>
      <c r="T150" s="164"/>
      <c r="AT150" s="159" t="s">
        <v>181</v>
      </c>
      <c r="AU150" s="159" t="s">
        <v>88</v>
      </c>
      <c r="AV150" s="12" t="s">
        <v>88</v>
      </c>
      <c r="AW150" s="12" t="s">
        <v>31</v>
      </c>
      <c r="AX150" s="12" t="s">
        <v>75</v>
      </c>
      <c r="AY150" s="159" t="s">
        <v>173</v>
      </c>
    </row>
    <row r="151" spans="2:65" s="12" customFormat="1" ht="10" x14ac:dyDescent="0.2">
      <c r="B151" s="157"/>
      <c r="D151" s="158" t="s">
        <v>181</v>
      </c>
      <c r="E151" s="159" t="s">
        <v>1</v>
      </c>
      <c r="F151" s="160" t="s">
        <v>203</v>
      </c>
      <c r="H151" s="161">
        <v>2.944</v>
      </c>
      <c r="I151" s="162"/>
      <c r="L151" s="157"/>
      <c r="M151" s="163"/>
      <c r="T151" s="164"/>
      <c r="AT151" s="159" t="s">
        <v>181</v>
      </c>
      <c r="AU151" s="159" t="s">
        <v>88</v>
      </c>
      <c r="AV151" s="12" t="s">
        <v>88</v>
      </c>
      <c r="AW151" s="12" t="s">
        <v>31</v>
      </c>
      <c r="AX151" s="12" t="s">
        <v>75</v>
      </c>
      <c r="AY151" s="159" t="s">
        <v>173</v>
      </c>
    </row>
    <row r="152" spans="2:65" s="12" customFormat="1" ht="10" x14ac:dyDescent="0.2">
      <c r="B152" s="157"/>
      <c r="D152" s="158" t="s">
        <v>181</v>
      </c>
      <c r="E152" s="159" t="s">
        <v>1</v>
      </c>
      <c r="F152" s="160" t="s">
        <v>204</v>
      </c>
      <c r="H152" s="161">
        <v>7.2</v>
      </c>
      <c r="I152" s="162"/>
      <c r="L152" s="157"/>
      <c r="M152" s="163"/>
      <c r="T152" s="164"/>
      <c r="AT152" s="159" t="s">
        <v>181</v>
      </c>
      <c r="AU152" s="159" t="s">
        <v>88</v>
      </c>
      <c r="AV152" s="12" t="s">
        <v>88</v>
      </c>
      <c r="AW152" s="12" t="s">
        <v>31</v>
      </c>
      <c r="AX152" s="12" t="s">
        <v>75</v>
      </c>
      <c r="AY152" s="159" t="s">
        <v>173</v>
      </c>
    </row>
    <row r="153" spans="2:65" s="13" customFormat="1" ht="10" x14ac:dyDescent="0.2">
      <c r="B153" s="165"/>
      <c r="D153" s="158" t="s">
        <v>181</v>
      </c>
      <c r="E153" s="166" t="s">
        <v>1</v>
      </c>
      <c r="F153" s="167" t="s">
        <v>193</v>
      </c>
      <c r="H153" s="168">
        <v>70.864000000000004</v>
      </c>
      <c r="I153" s="169"/>
      <c r="L153" s="165"/>
      <c r="M153" s="170"/>
      <c r="T153" s="171"/>
      <c r="AT153" s="166" t="s">
        <v>181</v>
      </c>
      <c r="AU153" s="166" t="s">
        <v>88</v>
      </c>
      <c r="AV153" s="13" t="s">
        <v>179</v>
      </c>
      <c r="AW153" s="13" t="s">
        <v>31</v>
      </c>
      <c r="AX153" s="13" t="s">
        <v>82</v>
      </c>
      <c r="AY153" s="166" t="s">
        <v>173</v>
      </c>
    </row>
    <row r="154" spans="2:65" s="1" customFormat="1" ht="16.5" customHeight="1" x14ac:dyDescent="0.2">
      <c r="B154" s="142"/>
      <c r="C154" s="143" t="s">
        <v>205</v>
      </c>
      <c r="D154" s="143" t="s">
        <v>175</v>
      </c>
      <c r="E154" s="144" t="s">
        <v>206</v>
      </c>
      <c r="F154" s="145" t="s">
        <v>207</v>
      </c>
      <c r="G154" s="146" t="s">
        <v>178</v>
      </c>
      <c r="H154" s="147">
        <v>21.259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41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179</v>
      </c>
      <c r="AT154" s="155" t="s">
        <v>175</v>
      </c>
      <c r="AU154" s="155" t="s">
        <v>88</v>
      </c>
      <c r="AY154" s="16" t="s">
        <v>173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179</v>
      </c>
      <c r="BM154" s="155" t="s">
        <v>208</v>
      </c>
    </row>
    <row r="155" spans="2:65" s="12" customFormat="1" ht="10" x14ac:dyDescent="0.2">
      <c r="B155" s="157"/>
      <c r="D155" s="158" t="s">
        <v>181</v>
      </c>
      <c r="E155" s="159" t="s">
        <v>1</v>
      </c>
      <c r="F155" s="160" t="s">
        <v>209</v>
      </c>
      <c r="H155" s="161">
        <v>21.259</v>
      </c>
      <c r="I155" s="162"/>
      <c r="L155" s="157"/>
      <c r="M155" s="163"/>
      <c r="T155" s="164"/>
      <c r="AT155" s="159" t="s">
        <v>181</v>
      </c>
      <c r="AU155" s="159" t="s">
        <v>88</v>
      </c>
      <c r="AV155" s="12" t="s">
        <v>88</v>
      </c>
      <c r="AW155" s="12" t="s">
        <v>31</v>
      </c>
      <c r="AX155" s="12" t="s">
        <v>82</v>
      </c>
      <c r="AY155" s="159" t="s">
        <v>173</v>
      </c>
    </row>
    <row r="156" spans="2:65" s="1" customFormat="1" ht="37.75" customHeight="1" x14ac:dyDescent="0.2">
      <c r="B156" s="142"/>
      <c r="C156" s="143" t="s">
        <v>210</v>
      </c>
      <c r="D156" s="143" t="s">
        <v>175</v>
      </c>
      <c r="E156" s="144" t="s">
        <v>211</v>
      </c>
      <c r="F156" s="145" t="s">
        <v>212</v>
      </c>
      <c r="G156" s="146" t="s">
        <v>178</v>
      </c>
      <c r="H156" s="147">
        <v>604.19600000000003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41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179</v>
      </c>
      <c r="AT156" s="155" t="s">
        <v>175</v>
      </c>
      <c r="AU156" s="155" t="s">
        <v>88</v>
      </c>
      <c r="AY156" s="16" t="s">
        <v>173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6" t="s">
        <v>88</v>
      </c>
      <c r="BK156" s="156">
        <f>ROUND(I156*H156,2)</f>
        <v>0</v>
      </c>
      <c r="BL156" s="16" t="s">
        <v>179</v>
      </c>
      <c r="BM156" s="155" t="s">
        <v>213</v>
      </c>
    </row>
    <row r="157" spans="2:65" s="12" customFormat="1" ht="10" x14ac:dyDescent="0.2">
      <c r="B157" s="157"/>
      <c r="D157" s="158" t="s">
        <v>181</v>
      </c>
      <c r="E157" s="159" t="s">
        <v>1</v>
      </c>
      <c r="F157" s="160" t="s">
        <v>214</v>
      </c>
      <c r="H157" s="161">
        <v>604.19600000000003</v>
      </c>
      <c r="I157" s="162"/>
      <c r="L157" s="157"/>
      <c r="M157" s="163"/>
      <c r="T157" s="164"/>
      <c r="AT157" s="159" t="s">
        <v>181</v>
      </c>
      <c r="AU157" s="159" t="s">
        <v>88</v>
      </c>
      <c r="AV157" s="12" t="s">
        <v>88</v>
      </c>
      <c r="AW157" s="12" t="s">
        <v>31</v>
      </c>
      <c r="AX157" s="12" t="s">
        <v>82</v>
      </c>
      <c r="AY157" s="159" t="s">
        <v>173</v>
      </c>
    </row>
    <row r="158" spans="2:65" s="1" customFormat="1" ht="44.25" customHeight="1" x14ac:dyDescent="0.2">
      <c r="B158" s="142"/>
      <c r="C158" s="143" t="s">
        <v>215</v>
      </c>
      <c r="D158" s="143" t="s">
        <v>175</v>
      </c>
      <c r="E158" s="144" t="s">
        <v>216</v>
      </c>
      <c r="F158" s="145" t="s">
        <v>217</v>
      </c>
      <c r="G158" s="146" t="s">
        <v>178</v>
      </c>
      <c r="H158" s="147">
        <v>1208.3920000000001</v>
      </c>
      <c r="I158" s="148"/>
      <c r="J158" s="149">
        <f>ROUND(I158*H158,2)</f>
        <v>0</v>
      </c>
      <c r="K158" s="150"/>
      <c r="L158" s="31"/>
      <c r="M158" s="151" t="s">
        <v>1</v>
      </c>
      <c r="N158" s="152" t="s">
        <v>41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179</v>
      </c>
      <c r="AT158" s="155" t="s">
        <v>175</v>
      </c>
      <c r="AU158" s="155" t="s">
        <v>88</v>
      </c>
      <c r="AY158" s="16" t="s">
        <v>173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179</v>
      </c>
      <c r="BM158" s="155" t="s">
        <v>218</v>
      </c>
    </row>
    <row r="159" spans="2:65" s="12" customFormat="1" ht="10" x14ac:dyDescent="0.2">
      <c r="B159" s="157"/>
      <c r="D159" s="158" t="s">
        <v>181</v>
      </c>
      <c r="F159" s="160" t="s">
        <v>219</v>
      </c>
      <c r="H159" s="161">
        <v>1208.3920000000001</v>
      </c>
      <c r="I159" s="162"/>
      <c r="L159" s="157"/>
      <c r="M159" s="163"/>
      <c r="T159" s="164"/>
      <c r="AT159" s="159" t="s">
        <v>181</v>
      </c>
      <c r="AU159" s="159" t="s">
        <v>88</v>
      </c>
      <c r="AV159" s="12" t="s">
        <v>88</v>
      </c>
      <c r="AW159" s="12" t="s">
        <v>3</v>
      </c>
      <c r="AX159" s="12" t="s">
        <v>82</v>
      </c>
      <c r="AY159" s="159" t="s">
        <v>173</v>
      </c>
    </row>
    <row r="160" spans="2:65" s="1" customFormat="1" ht="21.75" customHeight="1" x14ac:dyDescent="0.2">
      <c r="B160" s="142"/>
      <c r="C160" s="143" t="s">
        <v>220</v>
      </c>
      <c r="D160" s="143" t="s">
        <v>175</v>
      </c>
      <c r="E160" s="144" t="s">
        <v>221</v>
      </c>
      <c r="F160" s="145" t="s">
        <v>222</v>
      </c>
      <c r="G160" s="146" t="s">
        <v>178</v>
      </c>
      <c r="H160" s="147">
        <v>604.19600000000003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41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179</v>
      </c>
      <c r="AT160" s="155" t="s">
        <v>175</v>
      </c>
      <c r="AU160" s="155" t="s">
        <v>88</v>
      </c>
      <c r="AY160" s="16" t="s">
        <v>173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179</v>
      </c>
      <c r="BM160" s="155" t="s">
        <v>223</v>
      </c>
    </row>
    <row r="161" spans="2:65" s="1" customFormat="1" ht="24.15" customHeight="1" x14ac:dyDescent="0.2">
      <c r="B161" s="142"/>
      <c r="C161" s="143" t="s">
        <v>224</v>
      </c>
      <c r="D161" s="143" t="s">
        <v>175</v>
      </c>
      <c r="E161" s="144" t="s">
        <v>225</v>
      </c>
      <c r="F161" s="145" t="s">
        <v>226</v>
      </c>
      <c r="G161" s="146" t="s">
        <v>227</v>
      </c>
      <c r="H161" s="147">
        <v>906.29399999999998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41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179</v>
      </c>
      <c r="AT161" s="155" t="s">
        <v>175</v>
      </c>
      <c r="AU161" s="155" t="s">
        <v>88</v>
      </c>
      <c r="AY161" s="16" t="s">
        <v>173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179</v>
      </c>
      <c r="BM161" s="155" t="s">
        <v>228</v>
      </c>
    </row>
    <row r="162" spans="2:65" s="12" customFormat="1" ht="10" x14ac:dyDescent="0.2">
      <c r="B162" s="157"/>
      <c r="D162" s="158" t="s">
        <v>181</v>
      </c>
      <c r="E162" s="159" t="s">
        <v>1</v>
      </c>
      <c r="F162" s="160" t="s">
        <v>229</v>
      </c>
      <c r="H162" s="161">
        <v>906.29399999999998</v>
      </c>
      <c r="I162" s="162"/>
      <c r="L162" s="157"/>
      <c r="M162" s="163"/>
      <c r="T162" s="164"/>
      <c r="AT162" s="159" t="s">
        <v>181</v>
      </c>
      <c r="AU162" s="159" t="s">
        <v>88</v>
      </c>
      <c r="AV162" s="12" t="s">
        <v>88</v>
      </c>
      <c r="AW162" s="12" t="s">
        <v>31</v>
      </c>
      <c r="AX162" s="12" t="s">
        <v>82</v>
      </c>
      <c r="AY162" s="159" t="s">
        <v>173</v>
      </c>
    </row>
    <row r="163" spans="2:65" s="11" customFormat="1" ht="22.75" customHeight="1" x14ac:dyDescent="0.25">
      <c r="B163" s="130"/>
      <c r="D163" s="131" t="s">
        <v>74</v>
      </c>
      <c r="E163" s="140" t="s">
        <v>88</v>
      </c>
      <c r="F163" s="140" t="s">
        <v>230</v>
      </c>
      <c r="I163" s="133"/>
      <c r="J163" s="141">
        <f>BK163</f>
        <v>0</v>
      </c>
      <c r="L163" s="130"/>
      <c r="M163" s="135"/>
      <c r="P163" s="136">
        <f>SUM(P164:P195)</f>
        <v>0</v>
      </c>
      <c r="R163" s="136">
        <f>SUM(R164:R195)</f>
        <v>1328.34795403</v>
      </c>
      <c r="T163" s="137">
        <f>SUM(T164:T195)</f>
        <v>0</v>
      </c>
      <c r="AR163" s="131" t="s">
        <v>82</v>
      </c>
      <c r="AT163" s="138" t="s">
        <v>74</v>
      </c>
      <c r="AU163" s="138" t="s">
        <v>82</v>
      </c>
      <c r="AY163" s="131" t="s">
        <v>173</v>
      </c>
      <c r="BK163" s="139">
        <f>SUM(BK164:BK195)</f>
        <v>0</v>
      </c>
    </row>
    <row r="164" spans="2:65" s="1" customFormat="1" ht="24.15" customHeight="1" x14ac:dyDescent="0.2">
      <c r="B164" s="142"/>
      <c r="C164" s="143" t="s">
        <v>231</v>
      </c>
      <c r="D164" s="143" t="s">
        <v>175</v>
      </c>
      <c r="E164" s="144" t="s">
        <v>232</v>
      </c>
      <c r="F164" s="145" t="s">
        <v>233</v>
      </c>
      <c r="G164" s="146" t="s">
        <v>178</v>
      </c>
      <c r="H164" s="147">
        <v>166.73400000000001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41</v>
      </c>
      <c r="P164" s="153">
        <f>O164*H164</f>
        <v>0</v>
      </c>
      <c r="Q164" s="153">
        <v>1.9319999999999999</v>
      </c>
      <c r="R164" s="153">
        <f>Q164*H164</f>
        <v>322.130088</v>
      </c>
      <c r="S164" s="153">
        <v>0</v>
      </c>
      <c r="T164" s="154">
        <f>S164*H164</f>
        <v>0</v>
      </c>
      <c r="AR164" s="155" t="s">
        <v>179</v>
      </c>
      <c r="AT164" s="155" t="s">
        <v>175</v>
      </c>
      <c r="AU164" s="155" t="s">
        <v>88</v>
      </c>
      <c r="AY164" s="16" t="s">
        <v>173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179</v>
      </c>
      <c r="BM164" s="155" t="s">
        <v>234</v>
      </c>
    </row>
    <row r="165" spans="2:65" s="14" customFormat="1" ht="10" x14ac:dyDescent="0.2">
      <c r="B165" s="172"/>
      <c r="D165" s="158" t="s">
        <v>181</v>
      </c>
      <c r="E165" s="173" t="s">
        <v>1</v>
      </c>
      <c r="F165" s="174" t="s">
        <v>235</v>
      </c>
      <c r="H165" s="173" t="s">
        <v>1</v>
      </c>
      <c r="I165" s="175"/>
      <c r="L165" s="172"/>
      <c r="M165" s="176"/>
      <c r="T165" s="177"/>
      <c r="AT165" s="173" t="s">
        <v>181</v>
      </c>
      <c r="AU165" s="173" t="s">
        <v>88</v>
      </c>
      <c r="AV165" s="14" t="s">
        <v>82</v>
      </c>
      <c r="AW165" s="14" t="s">
        <v>31</v>
      </c>
      <c r="AX165" s="14" t="s">
        <v>75</v>
      </c>
      <c r="AY165" s="173" t="s">
        <v>173</v>
      </c>
    </row>
    <row r="166" spans="2:65" s="12" customFormat="1" ht="10" x14ac:dyDescent="0.2">
      <c r="B166" s="157"/>
      <c r="D166" s="158" t="s">
        <v>181</v>
      </c>
      <c r="E166" s="159" t="s">
        <v>1</v>
      </c>
      <c r="F166" s="160" t="s">
        <v>236</v>
      </c>
      <c r="H166" s="161">
        <v>166.73400000000001</v>
      </c>
      <c r="I166" s="162"/>
      <c r="L166" s="157"/>
      <c r="M166" s="163"/>
      <c r="T166" s="164"/>
      <c r="AT166" s="159" t="s">
        <v>181</v>
      </c>
      <c r="AU166" s="159" t="s">
        <v>88</v>
      </c>
      <c r="AV166" s="12" t="s">
        <v>88</v>
      </c>
      <c r="AW166" s="12" t="s">
        <v>31</v>
      </c>
      <c r="AX166" s="12" t="s">
        <v>82</v>
      </c>
      <c r="AY166" s="159" t="s">
        <v>173</v>
      </c>
    </row>
    <row r="167" spans="2:65" s="1" customFormat="1" ht="24.15" customHeight="1" x14ac:dyDescent="0.2">
      <c r="B167" s="142"/>
      <c r="C167" s="143" t="s">
        <v>237</v>
      </c>
      <c r="D167" s="143" t="s">
        <v>175</v>
      </c>
      <c r="E167" s="144" t="s">
        <v>238</v>
      </c>
      <c r="F167" s="145" t="s">
        <v>239</v>
      </c>
      <c r="G167" s="146" t="s">
        <v>178</v>
      </c>
      <c r="H167" s="147">
        <v>362.64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41</v>
      </c>
      <c r="P167" s="153">
        <f>O167*H167</f>
        <v>0</v>
      </c>
      <c r="Q167" s="153">
        <v>2.0699999999999998</v>
      </c>
      <c r="R167" s="153">
        <f>Q167*H167</f>
        <v>750.6647999999999</v>
      </c>
      <c r="S167" s="153">
        <v>0</v>
      </c>
      <c r="T167" s="154">
        <f>S167*H167</f>
        <v>0</v>
      </c>
      <c r="AR167" s="155" t="s">
        <v>179</v>
      </c>
      <c r="AT167" s="155" t="s">
        <v>175</v>
      </c>
      <c r="AU167" s="155" t="s">
        <v>88</v>
      </c>
      <c r="AY167" s="16" t="s">
        <v>173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179</v>
      </c>
      <c r="BM167" s="155" t="s">
        <v>240</v>
      </c>
    </row>
    <row r="168" spans="2:65" s="14" customFormat="1" ht="10" x14ac:dyDescent="0.2">
      <c r="B168" s="172"/>
      <c r="D168" s="158" t="s">
        <v>181</v>
      </c>
      <c r="E168" s="173" t="s">
        <v>1</v>
      </c>
      <c r="F168" s="174" t="s">
        <v>241</v>
      </c>
      <c r="H168" s="173" t="s">
        <v>1</v>
      </c>
      <c r="I168" s="175"/>
      <c r="L168" s="172"/>
      <c r="M168" s="176"/>
      <c r="T168" s="177"/>
      <c r="AT168" s="173" t="s">
        <v>181</v>
      </c>
      <c r="AU168" s="173" t="s">
        <v>88</v>
      </c>
      <c r="AV168" s="14" t="s">
        <v>82</v>
      </c>
      <c r="AW168" s="14" t="s">
        <v>31</v>
      </c>
      <c r="AX168" s="14" t="s">
        <v>75</v>
      </c>
      <c r="AY168" s="173" t="s">
        <v>173</v>
      </c>
    </row>
    <row r="169" spans="2:65" s="12" customFormat="1" ht="10" x14ac:dyDescent="0.2">
      <c r="B169" s="157"/>
      <c r="D169" s="158" t="s">
        <v>181</v>
      </c>
      <c r="E169" s="159" t="s">
        <v>1</v>
      </c>
      <c r="F169" s="160" t="s">
        <v>242</v>
      </c>
      <c r="H169" s="161">
        <v>10.068</v>
      </c>
      <c r="I169" s="162"/>
      <c r="L169" s="157"/>
      <c r="M169" s="163"/>
      <c r="T169" s="164"/>
      <c r="AT169" s="159" t="s">
        <v>181</v>
      </c>
      <c r="AU169" s="159" t="s">
        <v>88</v>
      </c>
      <c r="AV169" s="12" t="s">
        <v>88</v>
      </c>
      <c r="AW169" s="12" t="s">
        <v>31</v>
      </c>
      <c r="AX169" s="12" t="s">
        <v>75</v>
      </c>
      <c r="AY169" s="159" t="s">
        <v>173</v>
      </c>
    </row>
    <row r="170" spans="2:65" s="14" customFormat="1" ht="10" x14ac:dyDescent="0.2">
      <c r="B170" s="172"/>
      <c r="D170" s="158" t="s">
        <v>181</v>
      </c>
      <c r="E170" s="173" t="s">
        <v>1</v>
      </c>
      <c r="F170" s="174" t="s">
        <v>243</v>
      </c>
      <c r="H170" s="173" t="s">
        <v>1</v>
      </c>
      <c r="I170" s="175"/>
      <c r="L170" s="172"/>
      <c r="M170" s="176"/>
      <c r="T170" s="177"/>
      <c r="AT170" s="173" t="s">
        <v>181</v>
      </c>
      <c r="AU170" s="173" t="s">
        <v>88</v>
      </c>
      <c r="AV170" s="14" t="s">
        <v>82</v>
      </c>
      <c r="AW170" s="14" t="s">
        <v>31</v>
      </c>
      <c r="AX170" s="14" t="s">
        <v>75</v>
      </c>
      <c r="AY170" s="173" t="s">
        <v>173</v>
      </c>
    </row>
    <row r="171" spans="2:65" s="12" customFormat="1" ht="10" x14ac:dyDescent="0.2">
      <c r="B171" s="157"/>
      <c r="D171" s="158" t="s">
        <v>181</v>
      </c>
      <c r="E171" s="159" t="s">
        <v>1</v>
      </c>
      <c r="F171" s="160" t="s">
        <v>244</v>
      </c>
      <c r="H171" s="161">
        <v>8.3040000000000003</v>
      </c>
      <c r="I171" s="162"/>
      <c r="L171" s="157"/>
      <c r="M171" s="163"/>
      <c r="T171" s="164"/>
      <c r="AT171" s="159" t="s">
        <v>181</v>
      </c>
      <c r="AU171" s="159" t="s">
        <v>88</v>
      </c>
      <c r="AV171" s="12" t="s">
        <v>88</v>
      </c>
      <c r="AW171" s="12" t="s">
        <v>31</v>
      </c>
      <c r="AX171" s="12" t="s">
        <v>75</v>
      </c>
      <c r="AY171" s="159" t="s">
        <v>173</v>
      </c>
    </row>
    <row r="172" spans="2:65" s="14" customFormat="1" ht="10" x14ac:dyDescent="0.2">
      <c r="B172" s="172"/>
      <c r="D172" s="158" t="s">
        <v>181</v>
      </c>
      <c r="E172" s="173" t="s">
        <v>1</v>
      </c>
      <c r="F172" s="174" t="s">
        <v>235</v>
      </c>
      <c r="H172" s="173" t="s">
        <v>1</v>
      </c>
      <c r="I172" s="175"/>
      <c r="L172" s="172"/>
      <c r="M172" s="176"/>
      <c r="T172" s="177"/>
      <c r="AT172" s="173" t="s">
        <v>181</v>
      </c>
      <c r="AU172" s="173" t="s">
        <v>88</v>
      </c>
      <c r="AV172" s="14" t="s">
        <v>82</v>
      </c>
      <c r="AW172" s="14" t="s">
        <v>31</v>
      </c>
      <c r="AX172" s="14" t="s">
        <v>75</v>
      </c>
      <c r="AY172" s="173" t="s">
        <v>173</v>
      </c>
    </row>
    <row r="173" spans="2:65" s="12" customFormat="1" ht="10" x14ac:dyDescent="0.2">
      <c r="B173" s="157"/>
      <c r="D173" s="158" t="s">
        <v>181</v>
      </c>
      <c r="E173" s="159" t="s">
        <v>1</v>
      </c>
      <c r="F173" s="160" t="s">
        <v>245</v>
      </c>
      <c r="H173" s="161">
        <v>333.46800000000002</v>
      </c>
      <c r="I173" s="162"/>
      <c r="L173" s="157"/>
      <c r="M173" s="163"/>
      <c r="T173" s="164"/>
      <c r="AT173" s="159" t="s">
        <v>181</v>
      </c>
      <c r="AU173" s="159" t="s">
        <v>88</v>
      </c>
      <c r="AV173" s="12" t="s">
        <v>88</v>
      </c>
      <c r="AW173" s="12" t="s">
        <v>31</v>
      </c>
      <c r="AX173" s="12" t="s">
        <v>75</v>
      </c>
      <c r="AY173" s="159" t="s">
        <v>173</v>
      </c>
    </row>
    <row r="174" spans="2:65" s="12" customFormat="1" ht="10" x14ac:dyDescent="0.2">
      <c r="B174" s="157"/>
      <c r="D174" s="158" t="s">
        <v>181</v>
      </c>
      <c r="E174" s="159" t="s">
        <v>1</v>
      </c>
      <c r="F174" s="160" t="s">
        <v>246</v>
      </c>
      <c r="H174" s="161">
        <v>10.8</v>
      </c>
      <c r="I174" s="162"/>
      <c r="L174" s="157"/>
      <c r="M174" s="163"/>
      <c r="T174" s="164"/>
      <c r="AT174" s="159" t="s">
        <v>181</v>
      </c>
      <c r="AU174" s="159" t="s">
        <v>88</v>
      </c>
      <c r="AV174" s="12" t="s">
        <v>88</v>
      </c>
      <c r="AW174" s="12" t="s">
        <v>31</v>
      </c>
      <c r="AX174" s="12" t="s">
        <v>75</v>
      </c>
      <c r="AY174" s="159" t="s">
        <v>173</v>
      </c>
    </row>
    <row r="175" spans="2:65" s="13" customFormat="1" ht="10" x14ac:dyDescent="0.2">
      <c r="B175" s="165"/>
      <c r="D175" s="158" t="s">
        <v>181</v>
      </c>
      <c r="E175" s="166" t="s">
        <v>1</v>
      </c>
      <c r="F175" s="167" t="s">
        <v>193</v>
      </c>
      <c r="H175" s="168">
        <v>362.64</v>
      </c>
      <c r="I175" s="169"/>
      <c r="L175" s="165"/>
      <c r="M175" s="170"/>
      <c r="T175" s="171"/>
      <c r="AT175" s="166" t="s">
        <v>181</v>
      </c>
      <c r="AU175" s="166" t="s">
        <v>88</v>
      </c>
      <c r="AV175" s="13" t="s">
        <v>179</v>
      </c>
      <c r="AW175" s="13" t="s">
        <v>31</v>
      </c>
      <c r="AX175" s="13" t="s">
        <v>82</v>
      </c>
      <c r="AY175" s="166" t="s">
        <v>173</v>
      </c>
    </row>
    <row r="176" spans="2:65" s="1" customFormat="1" ht="16.5" customHeight="1" x14ac:dyDescent="0.2">
      <c r="B176" s="142"/>
      <c r="C176" s="143" t="s">
        <v>247</v>
      </c>
      <c r="D176" s="143" t="s">
        <v>175</v>
      </c>
      <c r="E176" s="144" t="s">
        <v>248</v>
      </c>
      <c r="F176" s="145" t="s">
        <v>249</v>
      </c>
      <c r="G176" s="146" t="s">
        <v>178</v>
      </c>
      <c r="H176" s="147">
        <v>54.401000000000003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41</v>
      </c>
      <c r="P176" s="153">
        <f>O176*H176</f>
        <v>0</v>
      </c>
      <c r="Q176" s="153">
        <v>2.23543</v>
      </c>
      <c r="R176" s="153">
        <f>Q176*H176</f>
        <v>121.60962743</v>
      </c>
      <c r="S176" s="153">
        <v>0</v>
      </c>
      <c r="T176" s="154">
        <f>S176*H176</f>
        <v>0</v>
      </c>
      <c r="AR176" s="155" t="s">
        <v>179</v>
      </c>
      <c r="AT176" s="155" t="s">
        <v>175</v>
      </c>
      <c r="AU176" s="155" t="s">
        <v>88</v>
      </c>
      <c r="AY176" s="16" t="s">
        <v>173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179</v>
      </c>
      <c r="BM176" s="155" t="s">
        <v>250</v>
      </c>
    </row>
    <row r="177" spans="2:65" s="12" customFormat="1" ht="10" x14ac:dyDescent="0.2">
      <c r="B177" s="157"/>
      <c r="D177" s="158" t="s">
        <v>181</v>
      </c>
      <c r="E177" s="159" t="s">
        <v>1</v>
      </c>
      <c r="F177" s="160" t="s">
        <v>251</v>
      </c>
      <c r="H177" s="161">
        <v>42.335999999999999</v>
      </c>
      <c r="I177" s="162"/>
      <c r="L177" s="157"/>
      <c r="M177" s="163"/>
      <c r="T177" s="164"/>
      <c r="AT177" s="159" t="s">
        <v>181</v>
      </c>
      <c r="AU177" s="159" t="s">
        <v>88</v>
      </c>
      <c r="AV177" s="12" t="s">
        <v>88</v>
      </c>
      <c r="AW177" s="12" t="s">
        <v>31</v>
      </c>
      <c r="AX177" s="12" t="s">
        <v>75</v>
      </c>
      <c r="AY177" s="159" t="s">
        <v>173</v>
      </c>
    </row>
    <row r="178" spans="2:65" s="12" customFormat="1" ht="10" x14ac:dyDescent="0.2">
      <c r="B178" s="157"/>
      <c r="D178" s="158" t="s">
        <v>181</v>
      </c>
      <c r="E178" s="159" t="s">
        <v>1</v>
      </c>
      <c r="F178" s="160" t="s">
        <v>252</v>
      </c>
      <c r="H178" s="161">
        <v>5.99</v>
      </c>
      <c r="I178" s="162"/>
      <c r="L178" s="157"/>
      <c r="M178" s="163"/>
      <c r="T178" s="164"/>
      <c r="AT178" s="159" t="s">
        <v>181</v>
      </c>
      <c r="AU178" s="159" t="s">
        <v>88</v>
      </c>
      <c r="AV178" s="12" t="s">
        <v>88</v>
      </c>
      <c r="AW178" s="12" t="s">
        <v>31</v>
      </c>
      <c r="AX178" s="12" t="s">
        <v>75</v>
      </c>
      <c r="AY178" s="159" t="s">
        <v>173</v>
      </c>
    </row>
    <row r="179" spans="2:65" s="12" customFormat="1" ht="10" x14ac:dyDescent="0.2">
      <c r="B179" s="157"/>
      <c r="D179" s="158" t="s">
        <v>181</v>
      </c>
      <c r="E179" s="159" t="s">
        <v>1</v>
      </c>
      <c r="F179" s="160" t="s">
        <v>253</v>
      </c>
      <c r="H179" s="161">
        <v>6.0750000000000002</v>
      </c>
      <c r="I179" s="162"/>
      <c r="L179" s="157"/>
      <c r="M179" s="163"/>
      <c r="T179" s="164"/>
      <c r="AT179" s="159" t="s">
        <v>181</v>
      </c>
      <c r="AU179" s="159" t="s">
        <v>88</v>
      </c>
      <c r="AV179" s="12" t="s">
        <v>88</v>
      </c>
      <c r="AW179" s="12" t="s">
        <v>31</v>
      </c>
      <c r="AX179" s="12" t="s">
        <v>75</v>
      </c>
      <c r="AY179" s="159" t="s">
        <v>173</v>
      </c>
    </row>
    <row r="180" spans="2:65" s="13" customFormat="1" ht="10" x14ac:dyDescent="0.2">
      <c r="B180" s="165"/>
      <c r="D180" s="158" t="s">
        <v>181</v>
      </c>
      <c r="E180" s="166" t="s">
        <v>1</v>
      </c>
      <c r="F180" s="167" t="s">
        <v>193</v>
      </c>
      <c r="H180" s="168">
        <v>54.401000000000003</v>
      </c>
      <c r="I180" s="169"/>
      <c r="L180" s="165"/>
      <c r="M180" s="170"/>
      <c r="T180" s="171"/>
      <c r="AT180" s="166" t="s">
        <v>181</v>
      </c>
      <c r="AU180" s="166" t="s">
        <v>88</v>
      </c>
      <c r="AV180" s="13" t="s">
        <v>179</v>
      </c>
      <c r="AW180" s="13" t="s">
        <v>31</v>
      </c>
      <c r="AX180" s="13" t="s">
        <v>82</v>
      </c>
      <c r="AY180" s="166" t="s">
        <v>173</v>
      </c>
    </row>
    <row r="181" spans="2:65" s="1" customFormat="1" ht="21.75" customHeight="1" x14ac:dyDescent="0.2">
      <c r="B181" s="142"/>
      <c r="C181" s="143" t="s">
        <v>254</v>
      </c>
      <c r="D181" s="143" t="s">
        <v>175</v>
      </c>
      <c r="E181" s="144" t="s">
        <v>255</v>
      </c>
      <c r="F181" s="145" t="s">
        <v>256</v>
      </c>
      <c r="G181" s="146" t="s">
        <v>257</v>
      </c>
      <c r="H181" s="147">
        <v>131.34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41</v>
      </c>
      <c r="P181" s="153">
        <f>O181*H181</f>
        <v>0</v>
      </c>
      <c r="Q181" s="153">
        <v>4.0699999999999998E-3</v>
      </c>
      <c r="R181" s="153">
        <f>Q181*H181</f>
        <v>0.53455379999999997</v>
      </c>
      <c r="S181" s="153">
        <v>0</v>
      </c>
      <c r="T181" s="154">
        <f>S181*H181</f>
        <v>0</v>
      </c>
      <c r="AR181" s="155" t="s">
        <v>179</v>
      </c>
      <c r="AT181" s="155" t="s">
        <v>175</v>
      </c>
      <c r="AU181" s="155" t="s">
        <v>88</v>
      </c>
      <c r="AY181" s="16" t="s">
        <v>173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88</v>
      </c>
      <c r="BK181" s="156">
        <f>ROUND(I181*H181,2)</f>
        <v>0</v>
      </c>
      <c r="BL181" s="16" t="s">
        <v>179</v>
      </c>
      <c r="BM181" s="155" t="s">
        <v>258</v>
      </c>
    </row>
    <row r="182" spans="2:65" s="12" customFormat="1" ht="10" x14ac:dyDescent="0.2">
      <c r="B182" s="157"/>
      <c r="D182" s="158" t="s">
        <v>181</v>
      </c>
      <c r="E182" s="159" t="s">
        <v>1</v>
      </c>
      <c r="F182" s="160" t="s">
        <v>259</v>
      </c>
      <c r="H182" s="161">
        <v>50.34</v>
      </c>
      <c r="I182" s="162"/>
      <c r="L182" s="157"/>
      <c r="M182" s="163"/>
      <c r="T182" s="164"/>
      <c r="AT182" s="159" t="s">
        <v>181</v>
      </c>
      <c r="AU182" s="159" t="s">
        <v>88</v>
      </c>
      <c r="AV182" s="12" t="s">
        <v>88</v>
      </c>
      <c r="AW182" s="12" t="s">
        <v>31</v>
      </c>
      <c r="AX182" s="12" t="s">
        <v>75</v>
      </c>
      <c r="AY182" s="159" t="s">
        <v>173</v>
      </c>
    </row>
    <row r="183" spans="2:65" s="12" customFormat="1" ht="10" x14ac:dyDescent="0.2">
      <c r="B183" s="157"/>
      <c r="D183" s="158" t="s">
        <v>181</v>
      </c>
      <c r="E183" s="159" t="s">
        <v>1</v>
      </c>
      <c r="F183" s="160" t="s">
        <v>260</v>
      </c>
      <c r="H183" s="161">
        <v>81</v>
      </c>
      <c r="I183" s="162"/>
      <c r="L183" s="157"/>
      <c r="M183" s="163"/>
      <c r="T183" s="164"/>
      <c r="AT183" s="159" t="s">
        <v>181</v>
      </c>
      <c r="AU183" s="159" t="s">
        <v>88</v>
      </c>
      <c r="AV183" s="12" t="s">
        <v>88</v>
      </c>
      <c r="AW183" s="12" t="s">
        <v>31</v>
      </c>
      <c r="AX183" s="12" t="s">
        <v>75</v>
      </c>
      <c r="AY183" s="159" t="s">
        <v>173</v>
      </c>
    </row>
    <row r="184" spans="2:65" s="13" customFormat="1" ht="10" x14ac:dyDescent="0.2">
      <c r="B184" s="165"/>
      <c r="D184" s="158" t="s">
        <v>181</v>
      </c>
      <c r="E184" s="166" t="s">
        <v>1</v>
      </c>
      <c r="F184" s="167" t="s">
        <v>193</v>
      </c>
      <c r="H184" s="168">
        <v>131.34</v>
      </c>
      <c r="I184" s="169"/>
      <c r="L184" s="165"/>
      <c r="M184" s="170"/>
      <c r="T184" s="171"/>
      <c r="AT184" s="166" t="s">
        <v>181</v>
      </c>
      <c r="AU184" s="166" t="s">
        <v>88</v>
      </c>
      <c r="AV184" s="13" t="s">
        <v>179</v>
      </c>
      <c r="AW184" s="13" t="s">
        <v>31</v>
      </c>
      <c r="AX184" s="13" t="s">
        <v>82</v>
      </c>
      <c r="AY184" s="166" t="s">
        <v>173</v>
      </c>
    </row>
    <row r="185" spans="2:65" s="1" customFormat="1" ht="24.15" customHeight="1" x14ac:dyDescent="0.2">
      <c r="B185" s="142"/>
      <c r="C185" s="143" t="s">
        <v>261</v>
      </c>
      <c r="D185" s="143" t="s">
        <v>175</v>
      </c>
      <c r="E185" s="144" t="s">
        <v>262</v>
      </c>
      <c r="F185" s="145" t="s">
        <v>263</v>
      </c>
      <c r="G185" s="146" t="s">
        <v>257</v>
      </c>
      <c r="H185" s="147">
        <v>131.34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41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AR185" s="155" t="s">
        <v>179</v>
      </c>
      <c r="AT185" s="155" t="s">
        <v>175</v>
      </c>
      <c r="AU185" s="155" t="s">
        <v>88</v>
      </c>
      <c r="AY185" s="16" t="s">
        <v>173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179</v>
      </c>
      <c r="BM185" s="155" t="s">
        <v>264</v>
      </c>
    </row>
    <row r="186" spans="2:65" s="1" customFormat="1" ht="16.5" customHeight="1" x14ac:dyDescent="0.2">
      <c r="B186" s="142"/>
      <c r="C186" s="143" t="s">
        <v>265</v>
      </c>
      <c r="D186" s="143" t="s">
        <v>175</v>
      </c>
      <c r="E186" s="144" t="s">
        <v>266</v>
      </c>
      <c r="F186" s="145" t="s">
        <v>267</v>
      </c>
      <c r="G186" s="146" t="s">
        <v>178</v>
      </c>
      <c r="H186" s="147">
        <v>60.76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41</v>
      </c>
      <c r="P186" s="153">
        <f>O186*H186</f>
        <v>0</v>
      </c>
      <c r="Q186" s="153">
        <v>2.19407</v>
      </c>
      <c r="R186" s="153">
        <f>Q186*H186</f>
        <v>133.31169320000001</v>
      </c>
      <c r="S186" s="153">
        <v>0</v>
      </c>
      <c r="T186" s="154">
        <f>S186*H186</f>
        <v>0</v>
      </c>
      <c r="AR186" s="155" t="s">
        <v>179</v>
      </c>
      <c r="AT186" s="155" t="s">
        <v>175</v>
      </c>
      <c r="AU186" s="155" t="s">
        <v>88</v>
      </c>
      <c r="AY186" s="16" t="s">
        <v>173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88</v>
      </c>
      <c r="BK186" s="156">
        <f>ROUND(I186*H186,2)</f>
        <v>0</v>
      </c>
      <c r="BL186" s="16" t="s">
        <v>179</v>
      </c>
      <c r="BM186" s="155" t="s">
        <v>268</v>
      </c>
    </row>
    <row r="187" spans="2:65" s="12" customFormat="1" ht="10" x14ac:dyDescent="0.2">
      <c r="B187" s="157"/>
      <c r="D187" s="158" t="s">
        <v>181</v>
      </c>
      <c r="E187" s="159" t="s">
        <v>1</v>
      </c>
      <c r="F187" s="160" t="s">
        <v>269</v>
      </c>
      <c r="H187" s="161">
        <v>52.8</v>
      </c>
      <c r="I187" s="162"/>
      <c r="L187" s="157"/>
      <c r="M187" s="163"/>
      <c r="T187" s="164"/>
      <c r="AT187" s="159" t="s">
        <v>181</v>
      </c>
      <c r="AU187" s="159" t="s">
        <v>88</v>
      </c>
      <c r="AV187" s="12" t="s">
        <v>88</v>
      </c>
      <c r="AW187" s="12" t="s">
        <v>31</v>
      </c>
      <c r="AX187" s="12" t="s">
        <v>75</v>
      </c>
      <c r="AY187" s="159" t="s">
        <v>173</v>
      </c>
    </row>
    <row r="188" spans="2:65" s="12" customFormat="1" ht="10" x14ac:dyDescent="0.2">
      <c r="B188" s="157"/>
      <c r="D188" s="158" t="s">
        <v>181</v>
      </c>
      <c r="E188" s="159" t="s">
        <v>1</v>
      </c>
      <c r="F188" s="160" t="s">
        <v>270</v>
      </c>
      <c r="H188" s="161">
        <v>2.56</v>
      </c>
      <c r="I188" s="162"/>
      <c r="L188" s="157"/>
      <c r="M188" s="163"/>
      <c r="T188" s="164"/>
      <c r="AT188" s="159" t="s">
        <v>181</v>
      </c>
      <c r="AU188" s="159" t="s">
        <v>88</v>
      </c>
      <c r="AV188" s="12" t="s">
        <v>88</v>
      </c>
      <c r="AW188" s="12" t="s">
        <v>31</v>
      </c>
      <c r="AX188" s="12" t="s">
        <v>75</v>
      </c>
      <c r="AY188" s="159" t="s">
        <v>173</v>
      </c>
    </row>
    <row r="189" spans="2:65" s="12" customFormat="1" ht="10" x14ac:dyDescent="0.2">
      <c r="B189" s="157"/>
      <c r="D189" s="158" t="s">
        <v>181</v>
      </c>
      <c r="E189" s="159" t="s">
        <v>1</v>
      </c>
      <c r="F189" s="160" t="s">
        <v>271</v>
      </c>
      <c r="H189" s="161">
        <v>5.4</v>
      </c>
      <c r="I189" s="162"/>
      <c r="L189" s="157"/>
      <c r="M189" s="163"/>
      <c r="T189" s="164"/>
      <c r="AT189" s="159" t="s">
        <v>181</v>
      </c>
      <c r="AU189" s="159" t="s">
        <v>88</v>
      </c>
      <c r="AV189" s="12" t="s">
        <v>88</v>
      </c>
      <c r="AW189" s="12" t="s">
        <v>31</v>
      </c>
      <c r="AX189" s="12" t="s">
        <v>75</v>
      </c>
      <c r="AY189" s="159" t="s">
        <v>173</v>
      </c>
    </row>
    <row r="190" spans="2:65" s="13" customFormat="1" ht="10" x14ac:dyDescent="0.2">
      <c r="B190" s="165"/>
      <c r="D190" s="158" t="s">
        <v>181</v>
      </c>
      <c r="E190" s="166" t="s">
        <v>1</v>
      </c>
      <c r="F190" s="167" t="s">
        <v>193</v>
      </c>
      <c r="H190" s="168">
        <v>60.76</v>
      </c>
      <c r="I190" s="169"/>
      <c r="L190" s="165"/>
      <c r="M190" s="170"/>
      <c r="T190" s="171"/>
      <c r="AT190" s="166" t="s">
        <v>181</v>
      </c>
      <c r="AU190" s="166" t="s">
        <v>88</v>
      </c>
      <c r="AV190" s="13" t="s">
        <v>179</v>
      </c>
      <c r="AW190" s="13" t="s">
        <v>31</v>
      </c>
      <c r="AX190" s="13" t="s">
        <v>82</v>
      </c>
      <c r="AY190" s="166" t="s">
        <v>173</v>
      </c>
    </row>
    <row r="191" spans="2:65" s="1" customFormat="1" ht="21.75" customHeight="1" x14ac:dyDescent="0.2">
      <c r="B191" s="142"/>
      <c r="C191" s="143" t="s">
        <v>272</v>
      </c>
      <c r="D191" s="143" t="s">
        <v>175</v>
      </c>
      <c r="E191" s="144" t="s">
        <v>273</v>
      </c>
      <c r="F191" s="145" t="s">
        <v>274</v>
      </c>
      <c r="G191" s="146" t="s">
        <v>257</v>
      </c>
      <c r="H191" s="147">
        <v>23.88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41</v>
      </c>
      <c r="P191" s="153">
        <f>O191*H191</f>
        <v>0</v>
      </c>
      <c r="Q191" s="153">
        <v>4.0699999999999998E-3</v>
      </c>
      <c r="R191" s="153">
        <f>Q191*H191</f>
        <v>9.7191599999999989E-2</v>
      </c>
      <c r="S191" s="153">
        <v>0</v>
      </c>
      <c r="T191" s="154">
        <f>S191*H191</f>
        <v>0</v>
      </c>
      <c r="AR191" s="155" t="s">
        <v>179</v>
      </c>
      <c r="AT191" s="155" t="s">
        <v>175</v>
      </c>
      <c r="AU191" s="155" t="s">
        <v>88</v>
      </c>
      <c r="AY191" s="16" t="s">
        <v>173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6" t="s">
        <v>88</v>
      </c>
      <c r="BK191" s="156">
        <f>ROUND(I191*H191,2)</f>
        <v>0</v>
      </c>
      <c r="BL191" s="16" t="s">
        <v>179</v>
      </c>
      <c r="BM191" s="155" t="s">
        <v>275</v>
      </c>
    </row>
    <row r="192" spans="2:65" s="12" customFormat="1" ht="10" x14ac:dyDescent="0.2">
      <c r="B192" s="157"/>
      <c r="D192" s="158" t="s">
        <v>181</v>
      </c>
      <c r="E192" s="159" t="s">
        <v>1</v>
      </c>
      <c r="F192" s="160" t="s">
        <v>276</v>
      </c>
      <c r="H192" s="161">
        <v>18.48</v>
      </c>
      <c r="I192" s="162"/>
      <c r="L192" s="157"/>
      <c r="M192" s="163"/>
      <c r="T192" s="164"/>
      <c r="AT192" s="159" t="s">
        <v>181</v>
      </c>
      <c r="AU192" s="159" t="s">
        <v>88</v>
      </c>
      <c r="AV192" s="12" t="s">
        <v>88</v>
      </c>
      <c r="AW192" s="12" t="s">
        <v>31</v>
      </c>
      <c r="AX192" s="12" t="s">
        <v>75</v>
      </c>
      <c r="AY192" s="159" t="s">
        <v>173</v>
      </c>
    </row>
    <row r="193" spans="2:65" s="12" customFormat="1" ht="10" x14ac:dyDescent="0.2">
      <c r="B193" s="157"/>
      <c r="D193" s="158" t="s">
        <v>181</v>
      </c>
      <c r="E193" s="159" t="s">
        <v>1</v>
      </c>
      <c r="F193" s="160" t="s">
        <v>277</v>
      </c>
      <c r="H193" s="161">
        <v>5.4</v>
      </c>
      <c r="I193" s="162"/>
      <c r="L193" s="157"/>
      <c r="M193" s="163"/>
      <c r="T193" s="164"/>
      <c r="AT193" s="159" t="s">
        <v>181</v>
      </c>
      <c r="AU193" s="159" t="s">
        <v>88</v>
      </c>
      <c r="AV193" s="12" t="s">
        <v>88</v>
      </c>
      <c r="AW193" s="12" t="s">
        <v>31</v>
      </c>
      <c r="AX193" s="12" t="s">
        <v>75</v>
      </c>
      <c r="AY193" s="159" t="s">
        <v>173</v>
      </c>
    </row>
    <row r="194" spans="2:65" s="13" customFormat="1" ht="10" x14ac:dyDescent="0.2">
      <c r="B194" s="165"/>
      <c r="D194" s="158" t="s">
        <v>181</v>
      </c>
      <c r="E194" s="166" t="s">
        <v>1</v>
      </c>
      <c r="F194" s="167" t="s">
        <v>193</v>
      </c>
      <c r="H194" s="168">
        <v>23.88</v>
      </c>
      <c r="I194" s="169"/>
      <c r="L194" s="165"/>
      <c r="M194" s="170"/>
      <c r="T194" s="171"/>
      <c r="AT194" s="166" t="s">
        <v>181</v>
      </c>
      <c r="AU194" s="166" t="s">
        <v>88</v>
      </c>
      <c r="AV194" s="13" t="s">
        <v>179</v>
      </c>
      <c r="AW194" s="13" t="s">
        <v>31</v>
      </c>
      <c r="AX194" s="13" t="s">
        <v>82</v>
      </c>
      <c r="AY194" s="166" t="s">
        <v>173</v>
      </c>
    </row>
    <row r="195" spans="2:65" s="1" customFormat="1" ht="24.15" customHeight="1" x14ac:dyDescent="0.2">
      <c r="B195" s="142"/>
      <c r="C195" s="143" t="s">
        <v>278</v>
      </c>
      <c r="D195" s="143" t="s">
        <v>175</v>
      </c>
      <c r="E195" s="144" t="s">
        <v>279</v>
      </c>
      <c r="F195" s="145" t="s">
        <v>280</v>
      </c>
      <c r="G195" s="146" t="s">
        <v>257</v>
      </c>
      <c r="H195" s="147">
        <v>23.88</v>
      </c>
      <c r="I195" s="148"/>
      <c r="J195" s="149">
        <f>ROUND(I195*H195,2)</f>
        <v>0</v>
      </c>
      <c r="K195" s="150"/>
      <c r="L195" s="31"/>
      <c r="M195" s="151" t="s">
        <v>1</v>
      </c>
      <c r="N195" s="152" t="s">
        <v>41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AR195" s="155" t="s">
        <v>179</v>
      </c>
      <c r="AT195" s="155" t="s">
        <v>175</v>
      </c>
      <c r="AU195" s="155" t="s">
        <v>88</v>
      </c>
      <c r="AY195" s="16" t="s">
        <v>173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6" t="s">
        <v>88</v>
      </c>
      <c r="BK195" s="156">
        <f>ROUND(I195*H195,2)</f>
        <v>0</v>
      </c>
      <c r="BL195" s="16" t="s">
        <v>179</v>
      </c>
      <c r="BM195" s="155" t="s">
        <v>281</v>
      </c>
    </row>
    <row r="196" spans="2:65" s="11" customFormat="1" ht="22.75" customHeight="1" x14ac:dyDescent="0.25">
      <c r="B196" s="130"/>
      <c r="D196" s="131" t="s">
        <v>74</v>
      </c>
      <c r="E196" s="140" t="s">
        <v>187</v>
      </c>
      <c r="F196" s="140" t="s">
        <v>282</v>
      </c>
      <c r="I196" s="133"/>
      <c r="J196" s="141">
        <f>BK196</f>
        <v>0</v>
      </c>
      <c r="L196" s="130"/>
      <c r="M196" s="135"/>
      <c r="P196" s="136">
        <f>SUM(P197:P201)</f>
        <v>0</v>
      </c>
      <c r="R196" s="136">
        <f>SUM(R197:R201)</f>
        <v>33.821469200000003</v>
      </c>
      <c r="T196" s="137">
        <f>SUM(T197:T201)</f>
        <v>0</v>
      </c>
      <c r="AR196" s="131" t="s">
        <v>82</v>
      </c>
      <c r="AT196" s="138" t="s">
        <v>74</v>
      </c>
      <c r="AU196" s="138" t="s">
        <v>82</v>
      </c>
      <c r="AY196" s="131" t="s">
        <v>173</v>
      </c>
      <c r="BK196" s="139">
        <f>SUM(BK197:BK201)</f>
        <v>0</v>
      </c>
    </row>
    <row r="197" spans="2:65" s="1" customFormat="1" ht="21.75" customHeight="1" x14ac:dyDescent="0.2">
      <c r="B197" s="142"/>
      <c r="C197" s="143" t="s">
        <v>283</v>
      </c>
      <c r="D197" s="143" t="s">
        <v>175</v>
      </c>
      <c r="E197" s="144" t="s">
        <v>284</v>
      </c>
      <c r="F197" s="145" t="s">
        <v>285</v>
      </c>
      <c r="G197" s="146" t="s">
        <v>178</v>
      </c>
      <c r="H197" s="147">
        <v>15.034000000000001</v>
      </c>
      <c r="I197" s="148"/>
      <c r="J197" s="149">
        <f>ROUND(I197*H197,2)</f>
        <v>0</v>
      </c>
      <c r="K197" s="150"/>
      <c r="L197" s="31"/>
      <c r="M197" s="151" t="s">
        <v>1</v>
      </c>
      <c r="N197" s="152" t="s">
        <v>41</v>
      </c>
      <c r="P197" s="153">
        <f>O197*H197</f>
        <v>0</v>
      </c>
      <c r="Q197" s="153">
        <v>2.2010000000000001</v>
      </c>
      <c r="R197" s="153">
        <f>Q197*H197</f>
        <v>33.089834000000003</v>
      </c>
      <c r="S197" s="153">
        <v>0</v>
      </c>
      <c r="T197" s="154">
        <f>S197*H197</f>
        <v>0</v>
      </c>
      <c r="AR197" s="155" t="s">
        <v>179</v>
      </c>
      <c r="AT197" s="155" t="s">
        <v>175</v>
      </c>
      <c r="AU197" s="155" t="s">
        <v>88</v>
      </c>
      <c r="AY197" s="16" t="s">
        <v>173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6" t="s">
        <v>88</v>
      </c>
      <c r="BK197" s="156">
        <f>ROUND(I197*H197,2)</f>
        <v>0</v>
      </c>
      <c r="BL197" s="16" t="s">
        <v>179</v>
      </c>
      <c r="BM197" s="155" t="s">
        <v>286</v>
      </c>
    </row>
    <row r="198" spans="2:65" s="12" customFormat="1" ht="10" x14ac:dyDescent="0.2">
      <c r="B198" s="157"/>
      <c r="D198" s="158" t="s">
        <v>181</v>
      </c>
      <c r="E198" s="159" t="s">
        <v>1</v>
      </c>
      <c r="F198" s="160" t="s">
        <v>287</v>
      </c>
      <c r="H198" s="161">
        <v>15.034000000000001</v>
      </c>
      <c r="I198" s="162"/>
      <c r="L198" s="157"/>
      <c r="M198" s="163"/>
      <c r="T198" s="164"/>
      <c r="AT198" s="159" t="s">
        <v>181</v>
      </c>
      <c r="AU198" s="159" t="s">
        <v>88</v>
      </c>
      <c r="AV198" s="12" t="s">
        <v>88</v>
      </c>
      <c r="AW198" s="12" t="s">
        <v>31</v>
      </c>
      <c r="AX198" s="12" t="s">
        <v>82</v>
      </c>
      <c r="AY198" s="159" t="s">
        <v>173</v>
      </c>
    </row>
    <row r="199" spans="2:65" s="1" customFormat="1" ht="24.15" customHeight="1" x14ac:dyDescent="0.2">
      <c r="B199" s="142"/>
      <c r="C199" s="143" t="s">
        <v>7</v>
      </c>
      <c r="D199" s="143" t="s">
        <v>175</v>
      </c>
      <c r="E199" s="144" t="s">
        <v>288</v>
      </c>
      <c r="F199" s="145" t="s">
        <v>289</v>
      </c>
      <c r="G199" s="146" t="s">
        <v>257</v>
      </c>
      <c r="H199" s="147">
        <v>100.224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41</v>
      </c>
      <c r="P199" s="153">
        <f>O199*H199</f>
        <v>0</v>
      </c>
      <c r="Q199" s="153">
        <v>7.3000000000000001E-3</v>
      </c>
      <c r="R199" s="153">
        <f>Q199*H199</f>
        <v>0.73163520000000004</v>
      </c>
      <c r="S199" s="153">
        <v>0</v>
      </c>
      <c r="T199" s="154">
        <f>S199*H199</f>
        <v>0</v>
      </c>
      <c r="AR199" s="155" t="s">
        <v>179</v>
      </c>
      <c r="AT199" s="155" t="s">
        <v>175</v>
      </c>
      <c r="AU199" s="155" t="s">
        <v>88</v>
      </c>
      <c r="AY199" s="16" t="s">
        <v>173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6" t="s">
        <v>88</v>
      </c>
      <c r="BK199" s="156">
        <f>ROUND(I199*H199,2)</f>
        <v>0</v>
      </c>
      <c r="BL199" s="16" t="s">
        <v>179</v>
      </c>
      <c r="BM199" s="155" t="s">
        <v>290</v>
      </c>
    </row>
    <row r="200" spans="2:65" s="12" customFormat="1" ht="10" x14ac:dyDescent="0.2">
      <c r="B200" s="157"/>
      <c r="D200" s="158" t="s">
        <v>181</v>
      </c>
      <c r="E200" s="159" t="s">
        <v>1</v>
      </c>
      <c r="F200" s="160" t="s">
        <v>291</v>
      </c>
      <c r="H200" s="161">
        <v>100.224</v>
      </c>
      <c r="I200" s="162"/>
      <c r="L200" s="157"/>
      <c r="M200" s="163"/>
      <c r="T200" s="164"/>
      <c r="AT200" s="159" t="s">
        <v>181</v>
      </c>
      <c r="AU200" s="159" t="s">
        <v>88</v>
      </c>
      <c r="AV200" s="12" t="s">
        <v>88</v>
      </c>
      <c r="AW200" s="12" t="s">
        <v>31</v>
      </c>
      <c r="AX200" s="12" t="s">
        <v>82</v>
      </c>
      <c r="AY200" s="159" t="s">
        <v>173</v>
      </c>
    </row>
    <row r="201" spans="2:65" s="1" customFormat="1" ht="24.15" customHeight="1" x14ac:dyDescent="0.2">
      <c r="B201" s="142"/>
      <c r="C201" s="143" t="s">
        <v>292</v>
      </c>
      <c r="D201" s="143" t="s">
        <v>175</v>
      </c>
      <c r="E201" s="144" t="s">
        <v>293</v>
      </c>
      <c r="F201" s="145" t="s">
        <v>294</v>
      </c>
      <c r="G201" s="146" t="s">
        <v>257</v>
      </c>
      <c r="H201" s="147">
        <v>100.224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41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179</v>
      </c>
      <c r="AT201" s="155" t="s">
        <v>175</v>
      </c>
      <c r="AU201" s="155" t="s">
        <v>88</v>
      </c>
      <c r="AY201" s="16" t="s">
        <v>173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88</v>
      </c>
      <c r="BK201" s="156">
        <f>ROUND(I201*H201,2)</f>
        <v>0</v>
      </c>
      <c r="BL201" s="16" t="s">
        <v>179</v>
      </c>
      <c r="BM201" s="155" t="s">
        <v>295</v>
      </c>
    </row>
    <row r="202" spans="2:65" s="11" customFormat="1" ht="22.75" customHeight="1" x14ac:dyDescent="0.25">
      <c r="B202" s="130"/>
      <c r="D202" s="131" t="s">
        <v>74</v>
      </c>
      <c r="E202" s="140" t="s">
        <v>205</v>
      </c>
      <c r="F202" s="140" t="s">
        <v>296</v>
      </c>
      <c r="I202" s="133"/>
      <c r="J202" s="141">
        <f>BK202</f>
        <v>0</v>
      </c>
      <c r="L202" s="130"/>
      <c r="M202" s="135"/>
      <c r="P202" s="136">
        <f>SUM(P203:P204)</f>
        <v>0</v>
      </c>
      <c r="R202" s="136">
        <f>SUM(R203:R204)</f>
        <v>732.51132711999992</v>
      </c>
      <c r="T202" s="137">
        <f>SUM(T203:T204)</f>
        <v>0</v>
      </c>
      <c r="AR202" s="131" t="s">
        <v>82</v>
      </c>
      <c r="AT202" s="138" t="s">
        <v>74</v>
      </c>
      <c r="AU202" s="138" t="s">
        <v>82</v>
      </c>
      <c r="AY202" s="131" t="s">
        <v>173</v>
      </c>
      <c r="BK202" s="139">
        <f>SUM(BK203:BK204)</f>
        <v>0</v>
      </c>
    </row>
    <row r="203" spans="2:65" s="1" customFormat="1" ht="37.75" customHeight="1" x14ac:dyDescent="0.2">
      <c r="B203" s="142"/>
      <c r="C203" s="143" t="s">
        <v>297</v>
      </c>
      <c r="D203" s="143" t="s">
        <v>175</v>
      </c>
      <c r="E203" s="144" t="s">
        <v>298</v>
      </c>
      <c r="F203" s="145" t="s">
        <v>299</v>
      </c>
      <c r="G203" s="146" t="s">
        <v>178</v>
      </c>
      <c r="H203" s="147">
        <v>300.12099999999998</v>
      </c>
      <c r="I203" s="148"/>
      <c r="J203" s="149">
        <f>ROUND(I203*H203,2)</f>
        <v>0</v>
      </c>
      <c r="K203" s="150"/>
      <c r="L203" s="31"/>
      <c r="M203" s="151" t="s">
        <v>1</v>
      </c>
      <c r="N203" s="152" t="s">
        <v>41</v>
      </c>
      <c r="P203" s="153">
        <f>O203*H203</f>
        <v>0</v>
      </c>
      <c r="Q203" s="153">
        <v>2.4407199999999998</v>
      </c>
      <c r="R203" s="153">
        <f>Q203*H203</f>
        <v>732.51132711999992</v>
      </c>
      <c r="S203" s="153">
        <v>0</v>
      </c>
      <c r="T203" s="154">
        <f>S203*H203</f>
        <v>0</v>
      </c>
      <c r="AR203" s="155" t="s">
        <v>179</v>
      </c>
      <c r="AT203" s="155" t="s">
        <v>175</v>
      </c>
      <c r="AU203" s="155" t="s">
        <v>88</v>
      </c>
      <c r="AY203" s="16" t="s">
        <v>173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6" t="s">
        <v>88</v>
      </c>
      <c r="BK203" s="156">
        <f>ROUND(I203*H203,2)</f>
        <v>0</v>
      </c>
      <c r="BL203" s="16" t="s">
        <v>179</v>
      </c>
      <c r="BM203" s="155" t="s">
        <v>300</v>
      </c>
    </row>
    <row r="204" spans="2:65" s="12" customFormat="1" ht="10" x14ac:dyDescent="0.2">
      <c r="B204" s="157"/>
      <c r="D204" s="158" t="s">
        <v>181</v>
      </c>
      <c r="E204" s="159" t="s">
        <v>1</v>
      </c>
      <c r="F204" s="160" t="s">
        <v>301</v>
      </c>
      <c r="H204" s="161">
        <v>300.12099999999998</v>
      </c>
      <c r="I204" s="162"/>
      <c r="L204" s="157"/>
      <c r="M204" s="163"/>
      <c r="T204" s="164"/>
      <c r="AT204" s="159" t="s">
        <v>181</v>
      </c>
      <c r="AU204" s="159" t="s">
        <v>88</v>
      </c>
      <c r="AV204" s="12" t="s">
        <v>88</v>
      </c>
      <c r="AW204" s="12" t="s">
        <v>31</v>
      </c>
      <c r="AX204" s="12" t="s">
        <v>82</v>
      </c>
      <c r="AY204" s="159" t="s">
        <v>173</v>
      </c>
    </row>
    <row r="205" spans="2:65" s="11" customFormat="1" ht="22.75" customHeight="1" x14ac:dyDescent="0.25">
      <c r="B205" s="130"/>
      <c r="D205" s="131" t="s">
        <v>74</v>
      </c>
      <c r="E205" s="140" t="s">
        <v>220</v>
      </c>
      <c r="F205" s="140" t="s">
        <v>302</v>
      </c>
      <c r="I205" s="133"/>
      <c r="J205" s="141">
        <f>BK205</f>
        <v>0</v>
      </c>
      <c r="L205" s="130"/>
      <c r="M205" s="135"/>
      <c r="P205" s="136">
        <f>SUM(P206:P209)</f>
        <v>0</v>
      </c>
      <c r="R205" s="136">
        <f>SUM(R206:R209)</f>
        <v>10.107624399999999</v>
      </c>
      <c r="T205" s="137">
        <f>SUM(T206:T209)</f>
        <v>0</v>
      </c>
      <c r="AR205" s="131" t="s">
        <v>82</v>
      </c>
      <c r="AT205" s="138" t="s">
        <v>74</v>
      </c>
      <c r="AU205" s="138" t="s">
        <v>82</v>
      </c>
      <c r="AY205" s="131" t="s">
        <v>173</v>
      </c>
      <c r="BK205" s="139">
        <f>SUM(BK206:BK209)</f>
        <v>0</v>
      </c>
    </row>
    <row r="206" spans="2:65" s="1" customFormat="1" ht="24.15" customHeight="1" x14ac:dyDescent="0.2">
      <c r="B206" s="142"/>
      <c r="C206" s="143" t="s">
        <v>303</v>
      </c>
      <c r="D206" s="143" t="s">
        <v>175</v>
      </c>
      <c r="E206" s="144" t="s">
        <v>304</v>
      </c>
      <c r="F206" s="145" t="s">
        <v>305</v>
      </c>
      <c r="G206" s="146" t="s">
        <v>257</v>
      </c>
      <c r="H206" s="147">
        <v>1625.02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41</v>
      </c>
      <c r="P206" s="153">
        <f>O206*H206</f>
        <v>0</v>
      </c>
      <c r="Q206" s="153">
        <v>6.1799999999999997E-3</v>
      </c>
      <c r="R206" s="153">
        <f>Q206*H206</f>
        <v>10.042623599999999</v>
      </c>
      <c r="S206" s="153">
        <v>0</v>
      </c>
      <c r="T206" s="154">
        <f>S206*H206</f>
        <v>0</v>
      </c>
      <c r="AR206" s="155" t="s">
        <v>179</v>
      </c>
      <c r="AT206" s="155" t="s">
        <v>175</v>
      </c>
      <c r="AU206" s="155" t="s">
        <v>88</v>
      </c>
      <c r="AY206" s="16" t="s">
        <v>173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88</v>
      </c>
      <c r="BK206" s="156">
        <f>ROUND(I206*H206,2)</f>
        <v>0</v>
      </c>
      <c r="BL206" s="16" t="s">
        <v>179</v>
      </c>
      <c r="BM206" s="155" t="s">
        <v>306</v>
      </c>
    </row>
    <row r="207" spans="2:65" s="12" customFormat="1" ht="10" x14ac:dyDescent="0.2">
      <c r="B207" s="157"/>
      <c r="D207" s="158" t="s">
        <v>181</v>
      </c>
      <c r="E207" s="159" t="s">
        <v>1</v>
      </c>
      <c r="F207" s="160" t="s">
        <v>307</v>
      </c>
      <c r="H207" s="161">
        <v>1625.02</v>
      </c>
      <c r="I207" s="162"/>
      <c r="L207" s="157"/>
      <c r="M207" s="163"/>
      <c r="T207" s="164"/>
      <c r="AT207" s="159" t="s">
        <v>181</v>
      </c>
      <c r="AU207" s="159" t="s">
        <v>88</v>
      </c>
      <c r="AV207" s="12" t="s">
        <v>88</v>
      </c>
      <c r="AW207" s="12" t="s">
        <v>31</v>
      </c>
      <c r="AX207" s="12" t="s">
        <v>82</v>
      </c>
      <c r="AY207" s="159" t="s">
        <v>173</v>
      </c>
    </row>
    <row r="208" spans="2:65" s="1" customFormat="1" ht="24.15" customHeight="1" x14ac:dyDescent="0.2">
      <c r="B208" s="142"/>
      <c r="C208" s="143" t="s">
        <v>308</v>
      </c>
      <c r="D208" s="143" t="s">
        <v>175</v>
      </c>
      <c r="E208" s="144" t="s">
        <v>309</v>
      </c>
      <c r="F208" s="145" t="s">
        <v>310</v>
      </c>
      <c r="G208" s="146" t="s">
        <v>257</v>
      </c>
      <c r="H208" s="147">
        <v>1625.02</v>
      </c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41</v>
      </c>
      <c r="P208" s="153">
        <f>O208*H208</f>
        <v>0</v>
      </c>
      <c r="Q208" s="153">
        <v>4.0000000000000003E-5</v>
      </c>
      <c r="R208" s="153">
        <f>Q208*H208</f>
        <v>6.5000800000000011E-2</v>
      </c>
      <c r="S208" s="153">
        <v>0</v>
      </c>
      <c r="T208" s="154">
        <f>S208*H208</f>
        <v>0</v>
      </c>
      <c r="AR208" s="155" t="s">
        <v>179</v>
      </c>
      <c r="AT208" s="155" t="s">
        <v>175</v>
      </c>
      <c r="AU208" s="155" t="s">
        <v>88</v>
      </c>
      <c r="AY208" s="16" t="s">
        <v>173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6" t="s">
        <v>88</v>
      </c>
      <c r="BK208" s="156">
        <f>ROUND(I208*H208,2)</f>
        <v>0</v>
      </c>
      <c r="BL208" s="16" t="s">
        <v>179</v>
      </c>
      <c r="BM208" s="155" t="s">
        <v>311</v>
      </c>
    </row>
    <row r="209" spans="2:65" s="1" customFormat="1" ht="16.5" customHeight="1" x14ac:dyDescent="0.2">
      <c r="B209" s="142"/>
      <c r="C209" s="143" t="s">
        <v>312</v>
      </c>
      <c r="D209" s="143" t="s">
        <v>175</v>
      </c>
      <c r="E209" s="144" t="s">
        <v>313</v>
      </c>
      <c r="F209" s="145" t="s">
        <v>314</v>
      </c>
      <c r="G209" s="146" t="s">
        <v>315</v>
      </c>
      <c r="H209" s="147">
        <v>60</v>
      </c>
      <c r="I209" s="148"/>
      <c r="J209" s="149">
        <f>ROUND(I209*H209,2)</f>
        <v>0</v>
      </c>
      <c r="K209" s="150"/>
      <c r="L209" s="31"/>
      <c r="M209" s="151" t="s">
        <v>1</v>
      </c>
      <c r="N209" s="152" t="s">
        <v>41</v>
      </c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4">
        <f>S209*H209</f>
        <v>0</v>
      </c>
      <c r="AR209" s="155" t="s">
        <v>179</v>
      </c>
      <c r="AT209" s="155" t="s">
        <v>175</v>
      </c>
      <c r="AU209" s="155" t="s">
        <v>88</v>
      </c>
      <c r="AY209" s="16" t="s">
        <v>173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6" t="s">
        <v>88</v>
      </c>
      <c r="BK209" s="156">
        <f>ROUND(I209*H209,2)</f>
        <v>0</v>
      </c>
      <c r="BL209" s="16" t="s">
        <v>179</v>
      </c>
      <c r="BM209" s="155" t="s">
        <v>316</v>
      </c>
    </row>
    <row r="210" spans="2:65" s="11" customFormat="1" ht="22.75" customHeight="1" x14ac:dyDescent="0.25">
      <c r="B210" s="130"/>
      <c r="D210" s="131" t="s">
        <v>74</v>
      </c>
      <c r="E210" s="140" t="s">
        <v>317</v>
      </c>
      <c r="F210" s="140" t="s">
        <v>318</v>
      </c>
      <c r="I210" s="133"/>
      <c r="J210" s="141">
        <f>BK210</f>
        <v>0</v>
      </c>
      <c r="L210" s="130"/>
      <c r="M210" s="135"/>
      <c r="P210" s="136">
        <f>P211</f>
        <v>0</v>
      </c>
      <c r="R210" s="136">
        <f>R211</f>
        <v>0</v>
      </c>
      <c r="T210" s="137">
        <f>T211</f>
        <v>0</v>
      </c>
      <c r="AR210" s="131" t="s">
        <v>82</v>
      </c>
      <c r="AT210" s="138" t="s">
        <v>74</v>
      </c>
      <c r="AU210" s="138" t="s">
        <v>82</v>
      </c>
      <c r="AY210" s="131" t="s">
        <v>173</v>
      </c>
      <c r="BK210" s="139">
        <f>BK211</f>
        <v>0</v>
      </c>
    </row>
    <row r="211" spans="2:65" s="1" customFormat="1" ht="24.15" customHeight="1" x14ac:dyDescent="0.2">
      <c r="B211" s="142"/>
      <c r="C211" s="143" t="s">
        <v>319</v>
      </c>
      <c r="D211" s="143" t="s">
        <v>175</v>
      </c>
      <c r="E211" s="144" t="s">
        <v>320</v>
      </c>
      <c r="F211" s="145" t="s">
        <v>321</v>
      </c>
      <c r="G211" s="146" t="s">
        <v>227</v>
      </c>
      <c r="H211" s="147">
        <v>2104.788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41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AR211" s="155" t="s">
        <v>179</v>
      </c>
      <c r="AT211" s="155" t="s">
        <v>175</v>
      </c>
      <c r="AU211" s="155" t="s">
        <v>88</v>
      </c>
      <c r="AY211" s="16" t="s">
        <v>173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6" t="s">
        <v>88</v>
      </c>
      <c r="BK211" s="156">
        <f>ROUND(I211*H211,2)</f>
        <v>0</v>
      </c>
      <c r="BL211" s="16" t="s">
        <v>179</v>
      </c>
      <c r="BM211" s="155" t="s">
        <v>322</v>
      </c>
    </row>
    <row r="212" spans="2:65" s="11" customFormat="1" ht="25.9" customHeight="1" x14ac:dyDescent="0.35">
      <c r="B212" s="130"/>
      <c r="D212" s="131" t="s">
        <v>74</v>
      </c>
      <c r="E212" s="132" t="s">
        <v>323</v>
      </c>
      <c r="F212" s="132" t="s">
        <v>324</v>
      </c>
      <c r="I212" s="133"/>
      <c r="J212" s="134">
        <f>BK212</f>
        <v>0</v>
      </c>
      <c r="L212" s="130"/>
      <c r="M212" s="135"/>
      <c r="P212" s="136">
        <f>P213+P229+P245+P250+P284+P290</f>
        <v>0</v>
      </c>
      <c r="R212" s="136">
        <f>R213+R229+R245+R250+R284+R290</f>
        <v>45.235007630000005</v>
      </c>
      <c r="T212" s="137">
        <f>T213+T229+T245+T250+T284+T290</f>
        <v>0</v>
      </c>
      <c r="AR212" s="131" t="s">
        <v>88</v>
      </c>
      <c r="AT212" s="138" t="s">
        <v>74</v>
      </c>
      <c r="AU212" s="138" t="s">
        <v>75</v>
      </c>
      <c r="AY212" s="131" t="s">
        <v>173</v>
      </c>
      <c r="BK212" s="139">
        <f>BK213+BK229+BK245+BK250+BK284+BK290</f>
        <v>0</v>
      </c>
    </row>
    <row r="213" spans="2:65" s="11" customFormat="1" ht="22.75" customHeight="1" x14ac:dyDescent="0.25">
      <c r="B213" s="130"/>
      <c r="D213" s="131" t="s">
        <v>74</v>
      </c>
      <c r="E213" s="140" t="s">
        <v>325</v>
      </c>
      <c r="F213" s="140" t="s">
        <v>326</v>
      </c>
      <c r="I213" s="133"/>
      <c r="J213" s="141">
        <f>BK213</f>
        <v>0</v>
      </c>
      <c r="L213" s="130"/>
      <c r="M213" s="135"/>
      <c r="P213" s="136">
        <f>SUM(P214:P228)</f>
        <v>0</v>
      </c>
      <c r="R213" s="136">
        <f>SUM(R214:R228)</f>
        <v>4.5725273199999998</v>
      </c>
      <c r="T213" s="137">
        <f>SUM(T214:T228)</f>
        <v>0</v>
      </c>
      <c r="AR213" s="131" t="s">
        <v>88</v>
      </c>
      <c r="AT213" s="138" t="s">
        <v>74</v>
      </c>
      <c r="AU213" s="138" t="s">
        <v>82</v>
      </c>
      <c r="AY213" s="131" t="s">
        <v>173</v>
      </c>
      <c r="BK213" s="139">
        <f>SUM(BK214:BK228)</f>
        <v>0</v>
      </c>
    </row>
    <row r="214" spans="2:65" s="1" customFormat="1" ht="24.15" customHeight="1" x14ac:dyDescent="0.2">
      <c r="B214" s="142"/>
      <c r="C214" s="143" t="s">
        <v>327</v>
      </c>
      <c r="D214" s="143" t="s">
        <v>175</v>
      </c>
      <c r="E214" s="144" t="s">
        <v>328</v>
      </c>
      <c r="F214" s="145" t="s">
        <v>329</v>
      </c>
      <c r="G214" s="146" t="s">
        <v>257</v>
      </c>
      <c r="H214" s="147">
        <v>1667.34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41</v>
      </c>
      <c r="P214" s="153">
        <f>O214*H214</f>
        <v>0</v>
      </c>
      <c r="Q214" s="153">
        <v>0</v>
      </c>
      <c r="R214" s="153">
        <f>Q214*H214</f>
        <v>0</v>
      </c>
      <c r="S214" s="153">
        <v>0</v>
      </c>
      <c r="T214" s="154">
        <f>S214*H214</f>
        <v>0</v>
      </c>
      <c r="AR214" s="155" t="s">
        <v>265</v>
      </c>
      <c r="AT214" s="155" t="s">
        <v>175</v>
      </c>
      <c r="AU214" s="155" t="s">
        <v>88</v>
      </c>
      <c r="AY214" s="16" t="s">
        <v>173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6" t="s">
        <v>88</v>
      </c>
      <c r="BK214" s="156">
        <f>ROUND(I214*H214,2)</f>
        <v>0</v>
      </c>
      <c r="BL214" s="16" t="s">
        <v>265</v>
      </c>
      <c r="BM214" s="155" t="s">
        <v>330</v>
      </c>
    </row>
    <row r="215" spans="2:65" s="1" customFormat="1" ht="16.5" customHeight="1" x14ac:dyDescent="0.2">
      <c r="B215" s="142"/>
      <c r="C215" s="178" t="s">
        <v>331</v>
      </c>
      <c r="D215" s="178" t="s">
        <v>332</v>
      </c>
      <c r="E215" s="179" t="s">
        <v>333</v>
      </c>
      <c r="F215" s="180" t="s">
        <v>334</v>
      </c>
      <c r="G215" s="181" t="s">
        <v>257</v>
      </c>
      <c r="H215" s="182">
        <v>1917.441</v>
      </c>
      <c r="I215" s="183"/>
      <c r="J215" s="184">
        <f>ROUND(I215*H215,2)</f>
        <v>0</v>
      </c>
      <c r="K215" s="185"/>
      <c r="L215" s="186"/>
      <c r="M215" s="187" t="s">
        <v>1</v>
      </c>
      <c r="N215" s="188" t="s">
        <v>41</v>
      </c>
      <c r="P215" s="153">
        <f>O215*H215</f>
        <v>0</v>
      </c>
      <c r="Q215" s="153">
        <v>2.9999999999999997E-4</v>
      </c>
      <c r="R215" s="153">
        <f>Q215*H215</f>
        <v>0.57523229999999992</v>
      </c>
      <c r="S215" s="153">
        <v>0</v>
      </c>
      <c r="T215" s="154">
        <f>S215*H215</f>
        <v>0</v>
      </c>
      <c r="AR215" s="155" t="s">
        <v>335</v>
      </c>
      <c r="AT215" s="155" t="s">
        <v>332</v>
      </c>
      <c r="AU215" s="155" t="s">
        <v>88</v>
      </c>
      <c r="AY215" s="16" t="s">
        <v>173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6" t="s">
        <v>88</v>
      </c>
      <c r="BK215" s="156">
        <f>ROUND(I215*H215,2)</f>
        <v>0</v>
      </c>
      <c r="BL215" s="16" t="s">
        <v>265</v>
      </c>
      <c r="BM215" s="155" t="s">
        <v>336</v>
      </c>
    </row>
    <row r="216" spans="2:65" s="12" customFormat="1" ht="10" x14ac:dyDescent="0.2">
      <c r="B216" s="157"/>
      <c r="D216" s="158" t="s">
        <v>181</v>
      </c>
      <c r="F216" s="160" t="s">
        <v>337</v>
      </c>
      <c r="H216" s="161">
        <v>1917.441</v>
      </c>
      <c r="I216" s="162"/>
      <c r="L216" s="157"/>
      <c r="M216" s="163"/>
      <c r="T216" s="164"/>
      <c r="AT216" s="159" t="s">
        <v>181</v>
      </c>
      <c r="AU216" s="159" t="s">
        <v>88</v>
      </c>
      <c r="AV216" s="12" t="s">
        <v>88</v>
      </c>
      <c r="AW216" s="12" t="s">
        <v>3</v>
      </c>
      <c r="AX216" s="12" t="s">
        <v>82</v>
      </c>
      <c r="AY216" s="159" t="s">
        <v>173</v>
      </c>
    </row>
    <row r="217" spans="2:65" s="1" customFormat="1" ht="21.75" customHeight="1" x14ac:dyDescent="0.2">
      <c r="B217" s="142"/>
      <c r="C217" s="143" t="s">
        <v>338</v>
      </c>
      <c r="D217" s="143" t="s">
        <v>175</v>
      </c>
      <c r="E217" s="144" t="s">
        <v>339</v>
      </c>
      <c r="F217" s="145" t="s">
        <v>340</v>
      </c>
      <c r="G217" s="146" t="s">
        <v>257</v>
      </c>
      <c r="H217" s="147">
        <v>40.283999999999999</v>
      </c>
      <c r="I217" s="148"/>
      <c r="J217" s="149">
        <f>ROUND(I217*H217,2)</f>
        <v>0</v>
      </c>
      <c r="K217" s="150"/>
      <c r="L217" s="31"/>
      <c r="M217" s="151" t="s">
        <v>1</v>
      </c>
      <c r="N217" s="152" t="s">
        <v>41</v>
      </c>
      <c r="P217" s="153">
        <f>O217*H217</f>
        <v>0</v>
      </c>
      <c r="Q217" s="153">
        <v>0</v>
      </c>
      <c r="R217" s="153">
        <f>Q217*H217</f>
        <v>0</v>
      </c>
      <c r="S217" s="153">
        <v>0</v>
      </c>
      <c r="T217" s="154">
        <f>S217*H217</f>
        <v>0</v>
      </c>
      <c r="AR217" s="155" t="s">
        <v>265</v>
      </c>
      <c r="AT217" s="155" t="s">
        <v>175</v>
      </c>
      <c r="AU217" s="155" t="s">
        <v>88</v>
      </c>
      <c r="AY217" s="16" t="s">
        <v>173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6" t="s">
        <v>88</v>
      </c>
      <c r="BK217" s="156">
        <f>ROUND(I217*H217,2)</f>
        <v>0</v>
      </c>
      <c r="BL217" s="16" t="s">
        <v>265</v>
      </c>
      <c r="BM217" s="155" t="s">
        <v>341</v>
      </c>
    </row>
    <row r="218" spans="2:65" s="1" customFormat="1" ht="16.5" customHeight="1" x14ac:dyDescent="0.2">
      <c r="B218" s="142"/>
      <c r="C218" s="178" t="s">
        <v>342</v>
      </c>
      <c r="D218" s="178" t="s">
        <v>332</v>
      </c>
      <c r="E218" s="179" t="s">
        <v>333</v>
      </c>
      <c r="F218" s="180" t="s">
        <v>334</v>
      </c>
      <c r="G218" s="181" t="s">
        <v>257</v>
      </c>
      <c r="H218" s="182">
        <v>48.341000000000001</v>
      </c>
      <c r="I218" s="183"/>
      <c r="J218" s="184">
        <f>ROUND(I218*H218,2)</f>
        <v>0</v>
      </c>
      <c r="K218" s="185"/>
      <c r="L218" s="186"/>
      <c r="M218" s="187" t="s">
        <v>1</v>
      </c>
      <c r="N218" s="188" t="s">
        <v>41</v>
      </c>
      <c r="P218" s="153">
        <f>O218*H218</f>
        <v>0</v>
      </c>
      <c r="Q218" s="153">
        <v>2.9999999999999997E-4</v>
      </c>
      <c r="R218" s="153">
        <f>Q218*H218</f>
        <v>1.4502299999999999E-2</v>
      </c>
      <c r="S218" s="153">
        <v>0</v>
      </c>
      <c r="T218" s="154">
        <f>S218*H218</f>
        <v>0</v>
      </c>
      <c r="AR218" s="155" t="s">
        <v>335</v>
      </c>
      <c r="AT218" s="155" t="s">
        <v>332</v>
      </c>
      <c r="AU218" s="155" t="s">
        <v>88</v>
      </c>
      <c r="AY218" s="16" t="s">
        <v>173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6" t="s">
        <v>88</v>
      </c>
      <c r="BK218" s="156">
        <f>ROUND(I218*H218,2)</f>
        <v>0</v>
      </c>
      <c r="BL218" s="16" t="s">
        <v>265</v>
      </c>
      <c r="BM218" s="155" t="s">
        <v>343</v>
      </c>
    </row>
    <row r="219" spans="2:65" s="12" customFormat="1" ht="10" x14ac:dyDescent="0.2">
      <c r="B219" s="157"/>
      <c r="D219" s="158" t="s">
        <v>181</v>
      </c>
      <c r="F219" s="160" t="s">
        <v>344</v>
      </c>
      <c r="H219" s="161">
        <v>48.341000000000001</v>
      </c>
      <c r="I219" s="162"/>
      <c r="L219" s="157"/>
      <c r="M219" s="163"/>
      <c r="T219" s="164"/>
      <c r="AT219" s="159" t="s">
        <v>181</v>
      </c>
      <c r="AU219" s="159" t="s">
        <v>88</v>
      </c>
      <c r="AV219" s="12" t="s">
        <v>88</v>
      </c>
      <c r="AW219" s="12" t="s">
        <v>3</v>
      </c>
      <c r="AX219" s="12" t="s">
        <v>82</v>
      </c>
      <c r="AY219" s="159" t="s">
        <v>173</v>
      </c>
    </row>
    <row r="220" spans="2:65" s="1" customFormat="1" ht="37.75" customHeight="1" x14ac:dyDescent="0.2">
      <c r="B220" s="142"/>
      <c r="C220" s="143" t="s">
        <v>345</v>
      </c>
      <c r="D220" s="143" t="s">
        <v>175</v>
      </c>
      <c r="E220" s="144" t="s">
        <v>346</v>
      </c>
      <c r="F220" s="145" t="s">
        <v>347</v>
      </c>
      <c r="G220" s="146" t="s">
        <v>257</v>
      </c>
      <c r="H220" s="147">
        <v>1667.34</v>
      </c>
      <c r="I220" s="148"/>
      <c r="J220" s="149">
        <f>ROUND(I220*H220,2)</f>
        <v>0</v>
      </c>
      <c r="K220" s="150"/>
      <c r="L220" s="31"/>
      <c r="M220" s="151" t="s">
        <v>1</v>
      </c>
      <c r="N220" s="152" t="s">
        <v>41</v>
      </c>
      <c r="P220" s="153">
        <f>O220*H220</f>
        <v>0</v>
      </c>
      <c r="Q220" s="153">
        <v>3.0000000000000001E-5</v>
      </c>
      <c r="R220" s="153">
        <f>Q220*H220</f>
        <v>5.0020200000000001E-2</v>
      </c>
      <c r="S220" s="153">
        <v>0</v>
      </c>
      <c r="T220" s="154">
        <f>S220*H220</f>
        <v>0</v>
      </c>
      <c r="AR220" s="155" t="s">
        <v>265</v>
      </c>
      <c r="AT220" s="155" t="s">
        <v>175</v>
      </c>
      <c r="AU220" s="155" t="s">
        <v>88</v>
      </c>
      <c r="AY220" s="16" t="s">
        <v>173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6" t="s">
        <v>88</v>
      </c>
      <c r="BK220" s="156">
        <f>ROUND(I220*H220,2)</f>
        <v>0</v>
      </c>
      <c r="BL220" s="16" t="s">
        <v>265</v>
      </c>
      <c r="BM220" s="155" t="s">
        <v>348</v>
      </c>
    </row>
    <row r="221" spans="2:65" s="12" customFormat="1" ht="10" x14ac:dyDescent="0.2">
      <c r="B221" s="157"/>
      <c r="D221" s="158" t="s">
        <v>181</v>
      </c>
      <c r="E221" s="159" t="s">
        <v>1</v>
      </c>
      <c r="F221" s="160" t="s">
        <v>349</v>
      </c>
      <c r="H221" s="161">
        <v>1667.34</v>
      </c>
      <c r="I221" s="162"/>
      <c r="L221" s="157"/>
      <c r="M221" s="163"/>
      <c r="T221" s="164"/>
      <c r="AT221" s="159" t="s">
        <v>181</v>
      </c>
      <c r="AU221" s="159" t="s">
        <v>88</v>
      </c>
      <c r="AV221" s="12" t="s">
        <v>88</v>
      </c>
      <c r="AW221" s="12" t="s">
        <v>31</v>
      </c>
      <c r="AX221" s="12" t="s">
        <v>82</v>
      </c>
      <c r="AY221" s="159" t="s">
        <v>173</v>
      </c>
    </row>
    <row r="222" spans="2:65" s="1" customFormat="1" ht="37.75" customHeight="1" x14ac:dyDescent="0.2">
      <c r="B222" s="142"/>
      <c r="C222" s="178" t="s">
        <v>335</v>
      </c>
      <c r="D222" s="178" t="s">
        <v>332</v>
      </c>
      <c r="E222" s="179" t="s">
        <v>350</v>
      </c>
      <c r="F222" s="180" t="s">
        <v>351</v>
      </c>
      <c r="G222" s="181" t="s">
        <v>257</v>
      </c>
      <c r="H222" s="182">
        <v>1917.441</v>
      </c>
      <c r="I222" s="183"/>
      <c r="J222" s="184">
        <f>ROUND(I222*H222,2)</f>
        <v>0</v>
      </c>
      <c r="K222" s="185"/>
      <c r="L222" s="186"/>
      <c r="M222" s="187" t="s">
        <v>1</v>
      </c>
      <c r="N222" s="188" t="s">
        <v>41</v>
      </c>
      <c r="P222" s="153">
        <f>O222*H222</f>
        <v>0</v>
      </c>
      <c r="Q222" s="153">
        <v>2E-3</v>
      </c>
      <c r="R222" s="153">
        <f>Q222*H222</f>
        <v>3.8348820000000003</v>
      </c>
      <c r="S222" s="153">
        <v>0</v>
      </c>
      <c r="T222" s="154">
        <f>S222*H222</f>
        <v>0</v>
      </c>
      <c r="AR222" s="155" t="s">
        <v>335</v>
      </c>
      <c r="AT222" s="155" t="s">
        <v>332</v>
      </c>
      <c r="AU222" s="155" t="s">
        <v>88</v>
      </c>
      <c r="AY222" s="16" t="s">
        <v>173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6" t="s">
        <v>88</v>
      </c>
      <c r="BK222" s="156">
        <f>ROUND(I222*H222,2)</f>
        <v>0</v>
      </c>
      <c r="BL222" s="16" t="s">
        <v>265</v>
      </c>
      <c r="BM222" s="155" t="s">
        <v>352</v>
      </c>
    </row>
    <row r="223" spans="2:65" s="12" customFormat="1" ht="10" x14ac:dyDescent="0.2">
      <c r="B223" s="157"/>
      <c r="D223" s="158" t="s">
        <v>181</v>
      </c>
      <c r="F223" s="160" t="s">
        <v>337</v>
      </c>
      <c r="H223" s="161">
        <v>1917.441</v>
      </c>
      <c r="I223" s="162"/>
      <c r="L223" s="157"/>
      <c r="M223" s="163"/>
      <c r="T223" s="164"/>
      <c r="AT223" s="159" t="s">
        <v>181</v>
      </c>
      <c r="AU223" s="159" t="s">
        <v>88</v>
      </c>
      <c r="AV223" s="12" t="s">
        <v>88</v>
      </c>
      <c r="AW223" s="12" t="s">
        <v>3</v>
      </c>
      <c r="AX223" s="12" t="s">
        <v>82</v>
      </c>
      <c r="AY223" s="159" t="s">
        <v>173</v>
      </c>
    </row>
    <row r="224" spans="2:65" s="1" customFormat="1" ht="33" customHeight="1" x14ac:dyDescent="0.2">
      <c r="B224" s="142"/>
      <c r="C224" s="143" t="s">
        <v>353</v>
      </c>
      <c r="D224" s="143" t="s">
        <v>175</v>
      </c>
      <c r="E224" s="144" t="s">
        <v>354</v>
      </c>
      <c r="F224" s="145" t="s">
        <v>355</v>
      </c>
      <c r="G224" s="146" t="s">
        <v>257</v>
      </c>
      <c r="H224" s="147">
        <v>40.283999999999999</v>
      </c>
      <c r="I224" s="148"/>
      <c r="J224" s="149">
        <f>ROUND(I224*H224,2)</f>
        <v>0</v>
      </c>
      <c r="K224" s="150"/>
      <c r="L224" s="31"/>
      <c r="M224" s="151" t="s">
        <v>1</v>
      </c>
      <c r="N224" s="152" t="s">
        <v>41</v>
      </c>
      <c r="P224" s="153">
        <f>O224*H224</f>
        <v>0</v>
      </c>
      <c r="Q224" s="153">
        <v>3.0000000000000001E-5</v>
      </c>
      <c r="R224" s="153">
        <f>Q224*H224</f>
        <v>1.20852E-3</v>
      </c>
      <c r="S224" s="153">
        <v>0</v>
      </c>
      <c r="T224" s="154">
        <f>S224*H224</f>
        <v>0</v>
      </c>
      <c r="AR224" s="155" t="s">
        <v>265</v>
      </c>
      <c r="AT224" s="155" t="s">
        <v>175</v>
      </c>
      <c r="AU224" s="155" t="s">
        <v>88</v>
      </c>
      <c r="AY224" s="16" t="s">
        <v>173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6" t="s">
        <v>88</v>
      </c>
      <c r="BK224" s="156">
        <f>ROUND(I224*H224,2)</f>
        <v>0</v>
      </c>
      <c r="BL224" s="16" t="s">
        <v>265</v>
      </c>
      <c r="BM224" s="155" t="s">
        <v>356</v>
      </c>
    </row>
    <row r="225" spans="2:65" s="12" customFormat="1" ht="10" x14ac:dyDescent="0.2">
      <c r="B225" s="157"/>
      <c r="D225" s="158" t="s">
        <v>181</v>
      </c>
      <c r="E225" s="159" t="s">
        <v>1</v>
      </c>
      <c r="F225" s="160" t="s">
        <v>357</v>
      </c>
      <c r="H225" s="161">
        <v>40.283999999999999</v>
      </c>
      <c r="I225" s="162"/>
      <c r="L225" s="157"/>
      <c r="M225" s="163"/>
      <c r="T225" s="164"/>
      <c r="AT225" s="159" t="s">
        <v>181</v>
      </c>
      <c r="AU225" s="159" t="s">
        <v>88</v>
      </c>
      <c r="AV225" s="12" t="s">
        <v>88</v>
      </c>
      <c r="AW225" s="12" t="s">
        <v>31</v>
      </c>
      <c r="AX225" s="12" t="s">
        <v>82</v>
      </c>
      <c r="AY225" s="159" t="s">
        <v>173</v>
      </c>
    </row>
    <row r="226" spans="2:65" s="1" customFormat="1" ht="37.75" customHeight="1" x14ac:dyDescent="0.2">
      <c r="B226" s="142"/>
      <c r="C226" s="178" t="s">
        <v>358</v>
      </c>
      <c r="D226" s="178" t="s">
        <v>332</v>
      </c>
      <c r="E226" s="179" t="s">
        <v>350</v>
      </c>
      <c r="F226" s="180" t="s">
        <v>351</v>
      </c>
      <c r="G226" s="181" t="s">
        <v>257</v>
      </c>
      <c r="H226" s="182">
        <v>48.341000000000001</v>
      </c>
      <c r="I226" s="183"/>
      <c r="J226" s="184">
        <f>ROUND(I226*H226,2)</f>
        <v>0</v>
      </c>
      <c r="K226" s="185"/>
      <c r="L226" s="186"/>
      <c r="M226" s="187" t="s">
        <v>1</v>
      </c>
      <c r="N226" s="188" t="s">
        <v>41</v>
      </c>
      <c r="P226" s="153">
        <f>O226*H226</f>
        <v>0</v>
      </c>
      <c r="Q226" s="153">
        <v>2E-3</v>
      </c>
      <c r="R226" s="153">
        <f>Q226*H226</f>
        <v>9.6682000000000004E-2</v>
      </c>
      <c r="S226" s="153">
        <v>0</v>
      </c>
      <c r="T226" s="154">
        <f>S226*H226</f>
        <v>0</v>
      </c>
      <c r="AR226" s="155" t="s">
        <v>335</v>
      </c>
      <c r="AT226" s="155" t="s">
        <v>332</v>
      </c>
      <c r="AU226" s="155" t="s">
        <v>88</v>
      </c>
      <c r="AY226" s="16" t="s">
        <v>173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6" t="s">
        <v>88</v>
      </c>
      <c r="BK226" s="156">
        <f>ROUND(I226*H226,2)</f>
        <v>0</v>
      </c>
      <c r="BL226" s="16" t="s">
        <v>265</v>
      </c>
      <c r="BM226" s="155" t="s">
        <v>359</v>
      </c>
    </row>
    <row r="227" spans="2:65" s="12" customFormat="1" ht="10" x14ac:dyDescent="0.2">
      <c r="B227" s="157"/>
      <c r="D227" s="158" t="s">
        <v>181</v>
      </c>
      <c r="F227" s="160" t="s">
        <v>344</v>
      </c>
      <c r="H227" s="161">
        <v>48.341000000000001</v>
      </c>
      <c r="I227" s="162"/>
      <c r="L227" s="157"/>
      <c r="M227" s="163"/>
      <c r="T227" s="164"/>
      <c r="AT227" s="159" t="s">
        <v>181</v>
      </c>
      <c r="AU227" s="159" t="s">
        <v>88</v>
      </c>
      <c r="AV227" s="12" t="s">
        <v>88</v>
      </c>
      <c r="AW227" s="12" t="s">
        <v>3</v>
      </c>
      <c r="AX227" s="12" t="s">
        <v>82</v>
      </c>
      <c r="AY227" s="159" t="s">
        <v>173</v>
      </c>
    </row>
    <row r="228" spans="2:65" s="1" customFormat="1" ht="24.15" customHeight="1" x14ac:dyDescent="0.2">
      <c r="B228" s="142"/>
      <c r="C228" s="143" t="s">
        <v>360</v>
      </c>
      <c r="D228" s="143" t="s">
        <v>175</v>
      </c>
      <c r="E228" s="144" t="s">
        <v>361</v>
      </c>
      <c r="F228" s="145" t="s">
        <v>362</v>
      </c>
      <c r="G228" s="146" t="s">
        <v>363</v>
      </c>
      <c r="H228" s="189"/>
      <c r="I228" s="148"/>
      <c r="J228" s="149">
        <f>ROUND(I228*H228,2)</f>
        <v>0</v>
      </c>
      <c r="K228" s="150"/>
      <c r="L228" s="31"/>
      <c r="M228" s="151" t="s">
        <v>1</v>
      </c>
      <c r="N228" s="152" t="s">
        <v>41</v>
      </c>
      <c r="P228" s="153">
        <f>O228*H228</f>
        <v>0</v>
      </c>
      <c r="Q228" s="153">
        <v>0</v>
      </c>
      <c r="R228" s="153">
        <f>Q228*H228</f>
        <v>0</v>
      </c>
      <c r="S228" s="153">
        <v>0</v>
      </c>
      <c r="T228" s="154">
        <f>S228*H228</f>
        <v>0</v>
      </c>
      <c r="AR228" s="155" t="s">
        <v>265</v>
      </c>
      <c r="AT228" s="155" t="s">
        <v>175</v>
      </c>
      <c r="AU228" s="155" t="s">
        <v>88</v>
      </c>
      <c r="AY228" s="16" t="s">
        <v>173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6" t="s">
        <v>88</v>
      </c>
      <c r="BK228" s="156">
        <f>ROUND(I228*H228,2)</f>
        <v>0</v>
      </c>
      <c r="BL228" s="16" t="s">
        <v>265</v>
      </c>
      <c r="BM228" s="155" t="s">
        <v>364</v>
      </c>
    </row>
    <row r="229" spans="2:65" s="11" customFormat="1" ht="22.75" customHeight="1" x14ac:dyDescent="0.25">
      <c r="B229" s="130"/>
      <c r="D229" s="131" t="s">
        <v>74</v>
      </c>
      <c r="E229" s="140" t="s">
        <v>365</v>
      </c>
      <c r="F229" s="140" t="s">
        <v>366</v>
      </c>
      <c r="I229" s="133"/>
      <c r="J229" s="141">
        <f>BK229</f>
        <v>0</v>
      </c>
      <c r="L229" s="130"/>
      <c r="M229" s="135"/>
      <c r="P229" s="136">
        <f>SUM(P230:P244)</f>
        <v>0</v>
      </c>
      <c r="R229" s="136">
        <f>SUM(R230:R244)</f>
        <v>3.9323000000000001</v>
      </c>
      <c r="T229" s="137">
        <f>SUM(T230:T244)</f>
        <v>0</v>
      </c>
      <c r="AR229" s="131" t="s">
        <v>88</v>
      </c>
      <c r="AT229" s="138" t="s">
        <v>74</v>
      </c>
      <c r="AU229" s="138" t="s">
        <v>82</v>
      </c>
      <c r="AY229" s="131" t="s">
        <v>173</v>
      </c>
      <c r="BK229" s="139">
        <f>SUM(BK230:BK244)</f>
        <v>0</v>
      </c>
    </row>
    <row r="230" spans="2:65" s="1" customFormat="1" ht="33" customHeight="1" x14ac:dyDescent="0.2">
      <c r="B230" s="142"/>
      <c r="C230" s="143" t="s">
        <v>367</v>
      </c>
      <c r="D230" s="143" t="s">
        <v>175</v>
      </c>
      <c r="E230" s="144" t="s">
        <v>368</v>
      </c>
      <c r="F230" s="145" t="s">
        <v>369</v>
      </c>
      <c r="G230" s="146" t="s">
        <v>370</v>
      </c>
      <c r="H230" s="147">
        <v>1035.4000000000001</v>
      </c>
      <c r="I230" s="148"/>
      <c r="J230" s="149">
        <f>ROUND(I230*H230,2)</f>
        <v>0</v>
      </c>
      <c r="K230" s="150"/>
      <c r="L230" s="31"/>
      <c r="M230" s="151" t="s">
        <v>1</v>
      </c>
      <c r="N230" s="152" t="s">
        <v>41</v>
      </c>
      <c r="P230" s="153">
        <f>O230*H230</f>
        <v>0</v>
      </c>
      <c r="Q230" s="153">
        <v>2.2699999999999999E-3</v>
      </c>
      <c r="R230" s="153">
        <f>Q230*H230</f>
        <v>2.3503579999999999</v>
      </c>
      <c r="S230" s="153">
        <v>0</v>
      </c>
      <c r="T230" s="154">
        <f>S230*H230</f>
        <v>0</v>
      </c>
      <c r="AR230" s="155" t="s">
        <v>265</v>
      </c>
      <c r="AT230" s="155" t="s">
        <v>175</v>
      </c>
      <c r="AU230" s="155" t="s">
        <v>88</v>
      </c>
      <c r="AY230" s="16" t="s">
        <v>173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6" t="s">
        <v>88</v>
      </c>
      <c r="BK230" s="156">
        <f>ROUND(I230*H230,2)</f>
        <v>0</v>
      </c>
      <c r="BL230" s="16" t="s">
        <v>265</v>
      </c>
      <c r="BM230" s="155" t="s">
        <v>371</v>
      </c>
    </row>
    <row r="231" spans="2:65" s="12" customFormat="1" ht="10" x14ac:dyDescent="0.2">
      <c r="B231" s="157"/>
      <c r="D231" s="158" t="s">
        <v>181</v>
      </c>
      <c r="E231" s="159" t="s">
        <v>1</v>
      </c>
      <c r="F231" s="160" t="s">
        <v>372</v>
      </c>
      <c r="H231" s="161">
        <v>472.5</v>
      </c>
      <c r="I231" s="162"/>
      <c r="L231" s="157"/>
      <c r="M231" s="163"/>
      <c r="T231" s="164"/>
      <c r="AT231" s="159" t="s">
        <v>181</v>
      </c>
      <c r="AU231" s="159" t="s">
        <v>88</v>
      </c>
      <c r="AV231" s="12" t="s">
        <v>88</v>
      </c>
      <c r="AW231" s="12" t="s">
        <v>31</v>
      </c>
      <c r="AX231" s="12" t="s">
        <v>75</v>
      </c>
      <c r="AY231" s="159" t="s">
        <v>173</v>
      </c>
    </row>
    <row r="232" spans="2:65" s="12" customFormat="1" ht="10" x14ac:dyDescent="0.2">
      <c r="B232" s="157"/>
      <c r="D232" s="158" t="s">
        <v>181</v>
      </c>
      <c r="E232" s="159" t="s">
        <v>1</v>
      </c>
      <c r="F232" s="160" t="s">
        <v>373</v>
      </c>
      <c r="H232" s="161">
        <v>388.5</v>
      </c>
      <c r="I232" s="162"/>
      <c r="L232" s="157"/>
      <c r="M232" s="163"/>
      <c r="T232" s="164"/>
      <c r="AT232" s="159" t="s">
        <v>181</v>
      </c>
      <c r="AU232" s="159" t="s">
        <v>88</v>
      </c>
      <c r="AV232" s="12" t="s">
        <v>88</v>
      </c>
      <c r="AW232" s="12" t="s">
        <v>31</v>
      </c>
      <c r="AX232" s="12" t="s">
        <v>75</v>
      </c>
      <c r="AY232" s="159" t="s">
        <v>173</v>
      </c>
    </row>
    <row r="233" spans="2:65" s="12" customFormat="1" ht="10" x14ac:dyDescent="0.2">
      <c r="B233" s="157"/>
      <c r="D233" s="158" t="s">
        <v>181</v>
      </c>
      <c r="E233" s="159" t="s">
        <v>1</v>
      </c>
      <c r="F233" s="160" t="s">
        <v>374</v>
      </c>
      <c r="H233" s="161">
        <v>134.4</v>
      </c>
      <c r="I233" s="162"/>
      <c r="L233" s="157"/>
      <c r="M233" s="163"/>
      <c r="T233" s="164"/>
      <c r="AT233" s="159" t="s">
        <v>181</v>
      </c>
      <c r="AU233" s="159" t="s">
        <v>88</v>
      </c>
      <c r="AV233" s="12" t="s">
        <v>88</v>
      </c>
      <c r="AW233" s="12" t="s">
        <v>31</v>
      </c>
      <c r="AX233" s="12" t="s">
        <v>75</v>
      </c>
      <c r="AY233" s="159" t="s">
        <v>173</v>
      </c>
    </row>
    <row r="234" spans="2:65" s="12" customFormat="1" ht="10" x14ac:dyDescent="0.2">
      <c r="B234" s="157"/>
      <c r="D234" s="158" t="s">
        <v>181</v>
      </c>
      <c r="E234" s="159" t="s">
        <v>1</v>
      </c>
      <c r="F234" s="160" t="s">
        <v>375</v>
      </c>
      <c r="H234" s="161">
        <v>40</v>
      </c>
      <c r="I234" s="162"/>
      <c r="L234" s="157"/>
      <c r="M234" s="163"/>
      <c r="T234" s="164"/>
      <c r="AT234" s="159" t="s">
        <v>181</v>
      </c>
      <c r="AU234" s="159" t="s">
        <v>88</v>
      </c>
      <c r="AV234" s="12" t="s">
        <v>88</v>
      </c>
      <c r="AW234" s="12" t="s">
        <v>31</v>
      </c>
      <c r="AX234" s="12" t="s">
        <v>75</v>
      </c>
      <c r="AY234" s="159" t="s">
        <v>173</v>
      </c>
    </row>
    <row r="235" spans="2:65" s="13" customFormat="1" ht="10" x14ac:dyDescent="0.2">
      <c r="B235" s="165"/>
      <c r="D235" s="158" t="s">
        <v>181</v>
      </c>
      <c r="E235" s="166" t="s">
        <v>1</v>
      </c>
      <c r="F235" s="167" t="s">
        <v>193</v>
      </c>
      <c r="H235" s="168">
        <v>1035.4000000000001</v>
      </c>
      <c r="I235" s="169"/>
      <c r="L235" s="165"/>
      <c r="M235" s="170"/>
      <c r="T235" s="171"/>
      <c r="AT235" s="166" t="s">
        <v>181</v>
      </c>
      <c r="AU235" s="166" t="s">
        <v>88</v>
      </c>
      <c r="AV235" s="13" t="s">
        <v>179</v>
      </c>
      <c r="AW235" s="13" t="s">
        <v>31</v>
      </c>
      <c r="AX235" s="13" t="s">
        <v>82</v>
      </c>
      <c r="AY235" s="166" t="s">
        <v>173</v>
      </c>
    </row>
    <row r="236" spans="2:65" s="1" customFormat="1" ht="24.15" customHeight="1" x14ac:dyDescent="0.2">
      <c r="B236" s="142"/>
      <c r="C236" s="143" t="s">
        <v>376</v>
      </c>
      <c r="D236" s="143" t="s">
        <v>175</v>
      </c>
      <c r="E236" s="144" t="s">
        <v>377</v>
      </c>
      <c r="F236" s="145" t="s">
        <v>378</v>
      </c>
      <c r="G236" s="146" t="s">
        <v>379</v>
      </c>
      <c r="H236" s="147">
        <v>13</v>
      </c>
      <c r="I236" s="148"/>
      <c r="J236" s="149">
        <f>ROUND(I236*H236,2)</f>
        <v>0</v>
      </c>
      <c r="K236" s="150"/>
      <c r="L236" s="31"/>
      <c r="M236" s="151" t="s">
        <v>1</v>
      </c>
      <c r="N236" s="152" t="s">
        <v>41</v>
      </c>
      <c r="P236" s="153">
        <f>O236*H236</f>
        <v>0</v>
      </c>
      <c r="Q236" s="153">
        <v>4.2389999999999997E-2</v>
      </c>
      <c r="R236" s="153">
        <f>Q236*H236</f>
        <v>0.55106999999999995</v>
      </c>
      <c r="S236" s="153">
        <v>0</v>
      </c>
      <c r="T236" s="154">
        <f>S236*H236</f>
        <v>0</v>
      </c>
      <c r="AR236" s="155" t="s">
        <v>265</v>
      </c>
      <c r="AT236" s="155" t="s">
        <v>175</v>
      </c>
      <c r="AU236" s="155" t="s">
        <v>88</v>
      </c>
      <c r="AY236" s="16" t="s">
        <v>173</v>
      </c>
      <c r="BE236" s="156">
        <f>IF(N236="základná",J236,0)</f>
        <v>0</v>
      </c>
      <c r="BF236" s="156">
        <f>IF(N236="znížená",J236,0)</f>
        <v>0</v>
      </c>
      <c r="BG236" s="156">
        <f>IF(N236="zákl. prenesená",J236,0)</f>
        <v>0</v>
      </c>
      <c r="BH236" s="156">
        <f>IF(N236="zníž. prenesená",J236,0)</f>
        <v>0</v>
      </c>
      <c r="BI236" s="156">
        <f>IF(N236="nulová",J236,0)</f>
        <v>0</v>
      </c>
      <c r="BJ236" s="16" t="s">
        <v>88</v>
      </c>
      <c r="BK236" s="156">
        <f>ROUND(I236*H236,2)</f>
        <v>0</v>
      </c>
      <c r="BL236" s="16" t="s">
        <v>265</v>
      </c>
      <c r="BM236" s="155" t="s">
        <v>380</v>
      </c>
    </row>
    <row r="237" spans="2:65" s="1" customFormat="1" ht="24.15" customHeight="1" x14ac:dyDescent="0.2">
      <c r="B237" s="142"/>
      <c r="C237" s="143" t="s">
        <v>381</v>
      </c>
      <c r="D237" s="143" t="s">
        <v>175</v>
      </c>
      <c r="E237" s="144" t="s">
        <v>382</v>
      </c>
      <c r="F237" s="145" t="s">
        <v>383</v>
      </c>
      <c r="G237" s="146" t="s">
        <v>370</v>
      </c>
      <c r="H237" s="147">
        <v>192</v>
      </c>
      <c r="I237" s="148"/>
      <c r="J237" s="149">
        <f>ROUND(I237*H237,2)</f>
        <v>0</v>
      </c>
      <c r="K237" s="150"/>
      <c r="L237" s="31"/>
      <c r="M237" s="151" t="s">
        <v>1</v>
      </c>
      <c r="N237" s="152" t="s">
        <v>41</v>
      </c>
      <c r="P237" s="153">
        <f>O237*H237</f>
        <v>0</v>
      </c>
      <c r="Q237" s="153">
        <v>2.15E-3</v>
      </c>
      <c r="R237" s="153">
        <f>Q237*H237</f>
        <v>0.4128</v>
      </c>
      <c r="S237" s="153">
        <v>0</v>
      </c>
      <c r="T237" s="154">
        <f>S237*H237</f>
        <v>0</v>
      </c>
      <c r="AR237" s="155" t="s">
        <v>265</v>
      </c>
      <c r="AT237" s="155" t="s">
        <v>175</v>
      </c>
      <c r="AU237" s="155" t="s">
        <v>88</v>
      </c>
      <c r="AY237" s="16" t="s">
        <v>173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6" t="s">
        <v>88</v>
      </c>
      <c r="BK237" s="156">
        <f>ROUND(I237*H237,2)</f>
        <v>0</v>
      </c>
      <c r="BL237" s="16" t="s">
        <v>265</v>
      </c>
      <c r="BM237" s="155" t="s">
        <v>384</v>
      </c>
    </row>
    <row r="238" spans="2:65" s="1" customFormat="1" ht="33" customHeight="1" x14ac:dyDescent="0.2">
      <c r="B238" s="142"/>
      <c r="C238" s="143" t="s">
        <v>385</v>
      </c>
      <c r="D238" s="143" t="s">
        <v>175</v>
      </c>
      <c r="E238" s="144" t="s">
        <v>386</v>
      </c>
      <c r="F238" s="145" t="s">
        <v>387</v>
      </c>
      <c r="G238" s="146" t="s">
        <v>379</v>
      </c>
      <c r="H238" s="147">
        <v>10</v>
      </c>
      <c r="I238" s="148"/>
      <c r="J238" s="149">
        <f>ROUND(I238*H238,2)</f>
        <v>0</v>
      </c>
      <c r="K238" s="150"/>
      <c r="L238" s="31"/>
      <c r="M238" s="151" t="s">
        <v>1</v>
      </c>
      <c r="N238" s="152" t="s">
        <v>41</v>
      </c>
      <c r="P238" s="153">
        <f>O238*H238</f>
        <v>0</v>
      </c>
      <c r="Q238" s="153">
        <v>1.58E-3</v>
      </c>
      <c r="R238" s="153">
        <f>Q238*H238</f>
        <v>1.5800000000000002E-2</v>
      </c>
      <c r="S238" s="153">
        <v>0</v>
      </c>
      <c r="T238" s="154">
        <f>S238*H238</f>
        <v>0</v>
      </c>
      <c r="AR238" s="155" t="s">
        <v>265</v>
      </c>
      <c r="AT238" s="155" t="s">
        <v>175</v>
      </c>
      <c r="AU238" s="155" t="s">
        <v>88</v>
      </c>
      <c r="AY238" s="16" t="s">
        <v>173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6" t="s">
        <v>88</v>
      </c>
      <c r="BK238" s="156">
        <f>ROUND(I238*H238,2)</f>
        <v>0</v>
      </c>
      <c r="BL238" s="16" t="s">
        <v>265</v>
      </c>
      <c r="BM238" s="155" t="s">
        <v>388</v>
      </c>
    </row>
    <row r="239" spans="2:65" s="1" customFormat="1" ht="24.15" customHeight="1" x14ac:dyDescent="0.2">
      <c r="B239" s="142"/>
      <c r="C239" s="143" t="s">
        <v>389</v>
      </c>
      <c r="D239" s="143" t="s">
        <v>175</v>
      </c>
      <c r="E239" s="144" t="s">
        <v>390</v>
      </c>
      <c r="F239" s="145" t="s">
        <v>391</v>
      </c>
      <c r="G239" s="146" t="s">
        <v>379</v>
      </c>
      <c r="H239" s="147">
        <v>194</v>
      </c>
      <c r="I239" s="148"/>
      <c r="J239" s="149">
        <f>ROUND(I239*H239,2)</f>
        <v>0</v>
      </c>
      <c r="K239" s="150"/>
      <c r="L239" s="31"/>
      <c r="M239" s="151" t="s">
        <v>1</v>
      </c>
      <c r="N239" s="152" t="s">
        <v>41</v>
      </c>
      <c r="P239" s="153">
        <f>O239*H239</f>
        <v>0</v>
      </c>
      <c r="Q239" s="153">
        <v>8.0000000000000007E-5</v>
      </c>
      <c r="R239" s="153">
        <f>Q239*H239</f>
        <v>1.5520000000000001E-2</v>
      </c>
      <c r="S239" s="153">
        <v>0</v>
      </c>
      <c r="T239" s="154">
        <f>S239*H239</f>
        <v>0</v>
      </c>
      <c r="AR239" s="155" t="s">
        <v>265</v>
      </c>
      <c r="AT239" s="155" t="s">
        <v>175</v>
      </c>
      <c r="AU239" s="155" t="s">
        <v>88</v>
      </c>
      <c r="AY239" s="16" t="s">
        <v>173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6" t="s">
        <v>88</v>
      </c>
      <c r="BK239" s="156">
        <f>ROUND(I239*H239,2)</f>
        <v>0</v>
      </c>
      <c r="BL239" s="16" t="s">
        <v>265</v>
      </c>
      <c r="BM239" s="155" t="s">
        <v>392</v>
      </c>
    </row>
    <row r="240" spans="2:65" s="1" customFormat="1" ht="24.15" customHeight="1" x14ac:dyDescent="0.2">
      <c r="B240" s="142"/>
      <c r="C240" s="143" t="s">
        <v>393</v>
      </c>
      <c r="D240" s="143" t="s">
        <v>175</v>
      </c>
      <c r="E240" s="144" t="s">
        <v>394</v>
      </c>
      <c r="F240" s="145" t="s">
        <v>395</v>
      </c>
      <c r="G240" s="146" t="s">
        <v>370</v>
      </c>
      <c r="H240" s="147">
        <v>40</v>
      </c>
      <c r="I240" s="148"/>
      <c r="J240" s="149">
        <f>ROUND(I240*H240,2)</f>
        <v>0</v>
      </c>
      <c r="K240" s="150"/>
      <c r="L240" s="31"/>
      <c r="M240" s="151" t="s">
        <v>1</v>
      </c>
      <c r="N240" s="152" t="s">
        <v>41</v>
      </c>
      <c r="P240" s="153">
        <f>O240*H240</f>
        <v>0</v>
      </c>
      <c r="Q240" s="153">
        <v>2.1700000000000001E-3</v>
      </c>
      <c r="R240" s="153">
        <f>Q240*H240</f>
        <v>8.6800000000000002E-2</v>
      </c>
      <c r="S240" s="153">
        <v>0</v>
      </c>
      <c r="T240" s="154">
        <f>S240*H240</f>
        <v>0</v>
      </c>
      <c r="AR240" s="155" t="s">
        <v>265</v>
      </c>
      <c r="AT240" s="155" t="s">
        <v>175</v>
      </c>
      <c r="AU240" s="155" t="s">
        <v>88</v>
      </c>
      <c r="AY240" s="16" t="s">
        <v>173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6" t="s">
        <v>88</v>
      </c>
      <c r="BK240" s="156">
        <f>ROUND(I240*H240,2)</f>
        <v>0</v>
      </c>
      <c r="BL240" s="16" t="s">
        <v>265</v>
      </c>
      <c r="BM240" s="155" t="s">
        <v>396</v>
      </c>
    </row>
    <row r="241" spans="2:65" s="12" customFormat="1" ht="10" x14ac:dyDescent="0.2">
      <c r="B241" s="157"/>
      <c r="D241" s="158" t="s">
        <v>181</v>
      </c>
      <c r="E241" s="159" t="s">
        <v>1</v>
      </c>
      <c r="F241" s="160" t="s">
        <v>397</v>
      </c>
      <c r="H241" s="161">
        <v>40</v>
      </c>
      <c r="I241" s="162"/>
      <c r="L241" s="157"/>
      <c r="M241" s="163"/>
      <c r="T241" s="164"/>
      <c r="AT241" s="159" t="s">
        <v>181</v>
      </c>
      <c r="AU241" s="159" t="s">
        <v>88</v>
      </c>
      <c r="AV241" s="12" t="s">
        <v>88</v>
      </c>
      <c r="AW241" s="12" t="s">
        <v>31</v>
      </c>
      <c r="AX241" s="12" t="s">
        <v>82</v>
      </c>
      <c r="AY241" s="159" t="s">
        <v>173</v>
      </c>
    </row>
    <row r="242" spans="2:65" s="1" customFormat="1" ht="24.15" customHeight="1" x14ac:dyDescent="0.2">
      <c r="B242" s="142"/>
      <c r="C242" s="143" t="s">
        <v>398</v>
      </c>
      <c r="D242" s="143" t="s">
        <v>175</v>
      </c>
      <c r="E242" s="144" t="s">
        <v>399</v>
      </c>
      <c r="F242" s="145" t="s">
        <v>400</v>
      </c>
      <c r="G242" s="146" t="s">
        <v>370</v>
      </c>
      <c r="H242" s="147">
        <v>94.8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41</v>
      </c>
      <c r="P242" s="153">
        <f>O242*H242</f>
        <v>0</v>
      </c>
      <c r="Q242" s="153">
        <v>4.2399999999999998E-3</v>
      </c>
      <c r="R242" s="153">
        <f>Q242*H242</f>
        <v>0.40195199999999998</v>
      </c>
      <c r="S242" s="153">
        <v>0</v>
      </c>
      <c r="T242" s="154">
        <f>S242*H242</f>
        <v>0</v>
      </c>
      <c r="AR242" s="155" t="s">
        <v>265</v>
      </c>
      <c r="AT242" s="155" t="s">
        <v>175</v>
      </c>
      <c r="AU242" s="155" t="s">
        <v>88</v>
      </c>
      <c r="AY242" s="16" t="s">
        <v>173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265</v>
      </c>
      <c r="BM242" s="155" t="s">
        <v>401</v>
      </c>
    </row>
    <row r="243" spans="2:65" s="1" customFormat="1" ht="24.15" customHeight="1" x14ac:dyDescent="0.2">
      <c r="B243" s="142"/>
      <c r="C243" s="143" t="s">
        <v>402</v>
      </c>
      <c r="D243" s="143" t="s">
        <v>175</v>
      </c>
      <c r="E243" s="144" t="s">
        <v>403</v>
      </c>
      <c r="F243" s="145" t="s">
        <v>404</v>
      </c>
      <c r="G243" s="146" t="s">
        <v>370</v>
      </c>
      <c r="H243" s="147">
        <v>35</v>
      </c>
      <c r="I243" s="148"/>
      <c r="J243" s="149">
        <f>ROUND(I243*H243,2)</f>
        <v>0</v>
      </c>
      <c r="K243" s="150"/>
      <c r="L243" s="31"/>
      <c r="M243" s="151" t="s">
        <v>1</v>
      </c>
      <c r="N243" s="152" t="s">
        <v>41</v>
      </c>
      <c r="P243" s="153">
        <f>O243*H243</f>
        <v>0</v>
      </c>
      <c r="Q243" s="153">
        <v>2.8E-3</v>
      </c>
      <c r="R243" s="153">
        <f>Q243*H243</f>
        <v>9.8000000000000004E-2</v>
      </c>
      <c r="S243" s="153">
        <v>0</v>
      </c>
      <c r="T243" s="154">
        <f>S243*H243</f>
        <v>0</v>
      </c>
      <c r="AR243" s="155" t="s">
        <v>265</v>
      </c>
      <c r="AT243" s="155" t="s">
        <v>175</v>
      </c>
      <c r="AU243" s="155" t="s">
        <v>88</v>
      </c>
      <c r="AY243" s="16" t="s">
        <v>173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6" t="s">
        <v>88</v>
      </c>
      <c r="BK243" s="156">
        <f>ROUND(I243*H243,2)</f>
        <v>0</v>
      </c>
      <c r="BL243" s="16" t="s">
        <v>265</v>
      </c>
      <c r="BM243" s="155" t="s">
        <v>405</v>
      </c>
    </row>
    <row r="244" spans="2:65" s="1" customFormat="1" ht="24.15" customHeight="1" x14ac:dyDescent="0.2">
      <c r="B244" s="142"/>
      <c r="C244" s="143" t="s">
        <v>406</v>
      </c>
      <c r="D244" s="143" t="s">
        <v>175</v>
      </c>
      <c r="E244" s="144" t="s">
        <v>407</v>
      </c>
      <c r="F244" s="145" t="s">
        <v>408</v>
      </c>
      <c r="G244" s="146" t="s">
        <v>363</v>
      </c>
      <c r="H244" s="189"/>
      <c r="I244" s="148"/>
      <c r="J244" s="149">
        <f>ROUND(I244*H244,2)</f>
        <v>0</v>
      </c>
      <c r="K244" s="150"/>
      <c r="L244" s="31"/>
      <c r="M244" s="151" t="s">
        <v>1</v>
      </c>
      <c r="N244" s="152" t="s">
        <v>41</v>
      </c>
      <c r="P244" s="153">
        <f>O244*H244</f>
        <v>0</v>
      </c>
      <c r="Q244" s="153">
        <v>0</v>
      </c>
      <c r="R244" s="153">
        <f>Q244*H244</f>
        <v>0</v>
      </c>
      <c r="S244" s="153">
        <v>0</v>
      </c>
      <c r="T244" s="154">
        <f>S244*H244</f>
        <v>0</v>
      </c>
      <c r="AR244" s="155" t="s">
        <v>265</v>
      </c>
      <c r="AT244" s="155" t="s">
        <v>175</v>
      </c>
      <c r="AU244" s="155" t="s">
        <v>88</v>
      </c>
      <c r="AY244" s="16" t="s">
        <v>173</v>
      </c>
      <c r="BE244" s="156">
        <f>IF(N244="základná",J244,0)</f>
        <v>0</v>
      </c>
      <c r="BF244" s="156">
        <f>IF(N244="znížená",J244,0)</f>
        <v>0</v>
      </c>
      <c r="BG244" s="156">
        <f>IF(N244="zákl. prenesená",J244,0)</f>
        <v>0</v>
      </c>
      <c r="BH244" s="156">
        <f>IF(N244="zníž. prenesená",J244,0)</f>
        <v>0</v>
      </c>
      <c r="BI244" s="156">
        <f>IF(N244="nulová",J244,0)</f>
        <v>0</v>
      </c>
      <c r="BJ244" s="16" t="s">
        <v>88</v>
      </c>
      <c r="BK244" s="156">
        <f>ROUND(I244*H244,2)</f>
        <v>0</v>
      </c>
      <c r="BL244" s="16" t="s">
        <v>265</v>
      </c>
      <c r="BM244" s="155" t="s">
        <v>409</v>
      </c>
    </row>
    <row r="245" spans="2:65" s="11" customFormat="1" ht="22.75" customHeight="1" x14ac:dyDescent="0.25">
      <c r="B245" s="130"/>
      <c r="D245" s="131" t="s">
        <v>74</v>
      </c>
      <c r="E245" s="140" t="s">
        <v>410</v>
      </c>
      <c r="F245" s="140" t="s">
        <v>411</v>
      </c>
      <c r="I245" s="133"/>
      <c r="J245" s="141">
        <f>BK245</f>
        <v>0</v>
      </c>
      <c r="L245" s="130"/>
      <c r="M245" s="135"/>
      <c r="P245" s="136">
        <f>SUM(P246:P249)</f>
        <v>0</v>
      </c>
      <c r="R245" s="136">
        <f>SUM(R246:R249)</f>
        <v>4.8720000000000005E-3</v>
      </c>
      <c r="T245" s="137">
        <f>SUM(T246:T249)</f>
        <v>0</v>
      </c>
      <c r="AR245" s="131" t="s">
        <v>88</v>
      </c>
      <c r="AT245" s="138" t="s">
        <v>74</v>
      </c>
      <c r="AU245" s="138" t="s">
        <v>82</v>
      </c>
      <c r="AY245" s="131" t="s">
        <v>173</v>
      </c>
      <c r="BK245" s="139">
        <f>SUM(BK246:BK249)</f>
        <v>0</v>
      </c>
    </row>
    <row r="246" spans="2:65" s="1" customFormat="1" ht="16.5" customHeight="1" x14ac:dyDescent="0.2">
      <c r="B246" s="142"/>
      <c r="C246" s="143" t="s">
        <v>412</v>
      </c>
      <c r="D246" s="143" t="s">
        <v>175</v>
      </c>
      <c r="E246" s="144" t="s">
        <v>413</v>
      </c>
      <c r="F246" s="145" t="s">
        <v>414</v>
      </c>
      <c r="G246" s="146" t="s">
        <v>370</v>
      </c>
      <c r="H246" s="147">
        <v>11.6</v>
      </c>
      <c r="I246" s="148"/>
      <c r="J246" s="149">
        <f>ROUND(I246*H246,2)</f>
        <v>0</v>
      </c>
      <c r="K246" s="150"/>
      <c r="L246" s="31"/>
      <c r="M246" s="151" t="s">
        <v>1</v>
      </c>
      <c r="N246" s="152" t="s">
        <v>41</v>
      </c>
      <c r="P246" s="153">
        <f>O246*H246</f>
        <v>0</v>
      </c>
      <c r="Q246" s="153">
        <v>4.2000000000000002E-4</v>
      </c>
      <c r="R246" s="153">
        <f>Q246*H246</f>
        <v>4.8720000000000005E-3</v>
      </c>
      <c r="S246" s="153">
        <v>0</v>
      </c>
      <c r="T246" s="154">
        <f>S246*H246</f>
        <v>0</v>
      </c>
      <c r="AR246" s="155" t="s">
        <v>265</v>
      </c>
      <c r="AT246" s="155" t="s">
        <v>175</v>
      </c>
      <c r="AU246" s="155" t="s">
        <v>88</v>
      </c>
      <c r="AY246" s="16" t="s">
        <v>173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6" t="s">
        <v>88</v>
      </c>
      <c r="BK246" s="156">
        <f>ROUND(I246*H246,2)</f>
        <v>0</v>
      </c>
      <c r="BL246" s="16" t="s">
        <v>265</v>
      </c>
      <c r="BM246" s="155" t="s">
        <v>415</v>
      </c>
    </row>
    <row r="247" spans="2:65" s="12" customFormat="1" ht="10" x14ac:dyDescent="0.2">
      <c r="B247" s="157"/>
      <c r="D247" s="158" t="s">
        <v>181</v>
      </c>
      <c r="E247" s="159" t="s">
        <v>1</v>
      </c>
      <c r="F247" s="160" t="s">
        <v>416</v>
      </c>
      <c r="H247" s="161">
        <v>11.6</v>
      </c>
      <c r="I247" s="162"/>
      <c r="L247" s="157"/>
      <c r="M247" s="163"/>
      <c r="T247" s="164"/>
      <c r="AT247" s="159" t="s">
        <v>181</v>
      </c>
      <c r="AU247" s="159" t="s">
        <v>88</v>
      </c>
      <c r="AV247" s="12" t="s">
        <v>88</v>
      </c>
      <c r="AW247" s="12" t="s">
        <v>31</v>
      </c>
      <c r="AX247" s="12" t="s">
        <v>82</v>
      </c>
      <c r="AY247" s="159" t="s">
        <v>173</v>
      </c>
    </row>
    <row r="248" spans="2:65" s="1" customFormat="1" ht="24.15" customHeight="1" x14ac:dyDescent="0.2">
      <c r="B248" s="142"/>
      <c r="C248" s="178" t="s">
        <v>417</v>
      </c>
      <c r="D248" s="178" t="s">
        <v>332</v>
      </c>
      <c r="E248" s="179" t="s">
        <v>418</v>
      </c>
      <c r="F248" s="180" t="s">
        <v>419</v>
      </c>
      <c r="G248" s="181" t="s">
        <v>379</v>
      </c>
      <c r="H248" s="182">
        <v>2</v>
      </c>
      <c r="I248" s="183"/>
      <c r="J248" s="184">
        <f>ROUND(I248*H248,2)</f>
        <v>0</v>
      </c>
      <c r="K248" s="185"/>
      <c r="L248" s="186"/>
      <c r="M248" s="187" t="s">
        <v>1</v>
      </c>
      <c r="N248" s="188" t="s">
        <v>41</v>
      </c>
      <c r="P248" s="153">
        <f>O248*H248</f>
        <v>0</v>
      </c>
      <c r="Q248" s="153">
        <v>0</v>
      </c>
      <c r="R248" s="153">
        <f>Q248*H248</f>
        <v>0</v>
      </c>
      <c r="S248" s="153">
        <v>0</v>
      </c>
      <c r="T248" s="154">
        <f>S248*H248</f>
        <v>0</v>
      </c>
      <c r="AR248" s="155" t="s">
        <v>335</v>
      </c>
      <c r="AT248" s="155" t="s">
        <v>332</v>
      </c>
      <c r="AU248" s="155" t="s">
        <v>88</v>
      </c>
      <c r="AY248" s="16" t="s">
        <v>173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6" t="s">
        <v>88</v>
      </c>
      <c r="BK248" s="156">
        <f>ROUND(I248*H248,2)</f>
        <v>0</v>
      </c>
      <c r="BL248" s="16" t="s">
        <v>265</v>
      </c>
      <c r="BM248" s="155" t="s">
        <v>420</v>
      </c>
    </row>
    <row r="249" spans="2:65" s="1" customFormat="1" ht="24.15" customHeight="1" x14ac:dyDescent="0.2">
      <c r="B249" s="142"/>
      <c r="C249" s="143" t="s">
        <v>421</v>
      </c>
      <c r="D249" s="143" t="s">
        <v>175</v>
      </c>
      <c r="E249" s="144" t="s">
        <v>422</v>
      </c>
      <c r="F249" s="145" t="s">
        <v>423</v>
      </c>
      <c r="G249" s="146" t="s">
        <v>363</v>
      </c>
      <c r="H249" s="189"/>
      <c r="I249" s="148"/>
      <c r="J249" s="149">
        <f>ROUND(I249*H249,2)</f>
        <v>0</v>
      </c>
      <c r="K249" s="150"/>
      <c r="L249" s="31"/>
      <c r="M249" s="151" t="s">
        <v>1</v>
      </c>
      <c r="N249" s="152" t="s">
        <v>41</v>
      </c>
      <c r="P249" s="153">
        <f>O249*H249</f>
        <v>0</v>
      </c>
      <c r="Q249" s="153">
        <v>0</v>
      </c>
      <c r="R249" s="153">
        <f>Q249*H249</f>
        <v>0</v>
      </c>
      <c r="S249" s="153">
        <v>0</v>
      </c>
      <c r="T249" s="154">
        <f>S249*H249</f>
        <v>0</v>
      </c>
      <c r="AR249" s="155" t="s">
        <v>265</v>
      </c>
      <c r="AT249" s="155" t="s">
        <v>175</v>
      </c>
      <c r="AU249" s="155" t="s">
        <v>88</v>
      </c>
      <c r="AY249" s="16" t="s">
        <v>173</v>
      </c>
      <c r="BE249" s="156">
        <f>IF(N249="základná",J249,0)</f>
        <v>0</v>
      </c>
      <c r="BF249" s="156">
        <f>IF(N249="znížená",J249,0)</f>
        <v>0</v>
      </c>
      <c r="BG249" s="156">
        <f>IF(N249="zákl. prenesená",J249,0)</f>
        <v>0</v>
      </c>
      <c r="BH249" s="156">
        <f>IF(N249="zníž. prenesená",J249,0)</f>
        <v>0</v>
      </c>
      <c r="BI249" s="156">
        <f>IF(N249="nulová",J249,0)</f>
        <v>0</v>
      </c>
      <c r="BJ249" s="16" t="s">
        <v>88</v>
      </c>
      <c r="BK249" s="156">
        <f>ROUND(I249*H249,2)</f>
        <v>0</v>
      </c>
      <c r="BL249" s="16" t="s">
        <v>265</v>
      </c>
      <c r="BM249" s="155" t="s">
        <v>424</v>
      </c>
    </row>
    <row r="250" spans="2:65" s="11" customFormat="1" ht="22.75" customHeight="1" x14ac:dyDescent="0.25">
      <c r="B250" s="130"/>
      <c r="D250" s="131" t="s">
        <v>74</v>
      </c>
      <c r="E250" s="140" t="s">
        <v>425</v>
      </c>
      <c r="F250" s="140" t="s">
        <v>426</v>
      </c>
      <c r="I250" s="133"/>
      <c r="J250" s="141">
        <f>BK250</f>
        <v>0</v>
      </c>
      <c r="L250" s="130"/>
      <c r="M250" s="135"/>
      <c r="P250" s="136">
        <f>SUM(P251:P283)</f>
        <v>0</v>
      </c>
      <c r="R250" s="136">
        <f>SUM(R251:R283)</f>
        <v>36.632858110000001</v>
      </c>
      <c r="T250" s="137">
        <f>SUM(T251:T283)</f>
        <v>0</v>
      </c>
      <c r="AR250" s="131" t="s">
        <v>88</v>
      </c>
      <c r="AT250" s="138" t="s">
        <v>74</v>
      </c>
      <c r="AU250" s="138" t="s">
        <v>82</v>
      </c>
      <c r="AY250" s="131" t="s">
        <v>173</v>
      </c>
      <c r="BK250" s="139">
        <f>SUM(BK251:BK283)</f>
        <v>0</v>
      </c>
    </row>
    <row r="251" spans="2:65" s="1" customFormat="1" ht="16.5" customHeight="1" x14ac:dyDescent="0.2">
      <c r="B251" s="142"/>
      <c r="C251" s="143" t="s">
        <v>427</v>
      </c>
      <c r="D251" s="143" t="s">
        <v>175</v>
      </c>
      <c r="E251" s="144" t="s">
        <v>428</v>
      </c>
      <c r="F251" s="145" t="s">
        <v>429</v>
      </c>
      <c r="G251" s="146" t="s">
        <v>257</v>
      </c>
      <c r="H251" s="147">
        <v>246.6</v>
      </c>
      <c r="I251" s="148"/>
      <c r="J251" s="149">
        <f>ROUND(I251*H251,2)</f>
        <v>0</v>
      </c>
      <c r="K251" s="150"/>
      <c r="L251" s="31"/>
      <c r="M251" s="151" t="s">
        <v>1</v>
      </c>
      <c r="N251" s="152" t="s">
        <v>41</v>
      </c>
      <c r="P251" s="153">
        <f>O251*H251</f>
        <v>0</v>
      </c>
      <c r="Q251" s="153">
        <v>8.4999999999999995E-4</v>
      </c>
      <c r="R251" s="153">
        <f>Q251*H251</f>
        <v>0.20960999999999999</v>
      </c>
      <c r="S251" s="153">
        <v>0</v>
      </c>
      <c r="T251" s="154">
        <f>S251*H251</f>
        <v>0</v>
      </c>
      <c r="AR251" s="155" t="s">
        <v>265</v>
      </c>
      <c r="AT251" s="155" t="s">
        <v>175</v>
      </c>
      <c r="AU251" s="155" t="s">
        <v>88</v>
      </c>
      <c r="AY251" s="16" t="s">
        <v>173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6" t="s">
        <v>88</v>
      </c>
      <c r="BK251" s="156">
        <f>ROUND(I251*H251,2)</f>
        <v>0</v>
      </c>
      <c r="BL251" s="16" t="s">
        <v>265</v>
      </c>
      <c r="BM251" s="155" t="s">
        <v>430</v>
      </c>
    </row>
    <row r="252" spans="2:65" s="12" customFormat="1" ht="10" x14ac:dyDescent="0.2">
      <c r="B252" s="157"/>
      <c r="D252" s="158" t="s">
        <v>181</v>
      </c>
      <c r="E252" s="159" t="s">
        <v>1</v>
      </c>
      <c r="F252" s="160" t="s">
        <v>431</v>
      </c>
      <c r="H252" s="161">
        <v>189</v>
      </c>
      <c r="I252" s="162"/>
      <c r="L252" s="157"/>
      <c r="M252" s="163"/>
      <c r="T252" s="164"/>
      <c r="AT252" s="159" t="s">
        <v>181</v>
      </c>
      <c r="AU252" s="159" t="s">
        <v>88</v>
      </c>
      <c r="AV252" s="12" t="s">
        <v>88</v>
      </c>
      <c r="AW252" s="12" t="s">
        <v>31</v>
      </c>
      <c r="AX252" s="12" t="s">
        <v>75</v>
      </c>
      <c r="AY252" s="159" t="s">
        <v>173</v>
      </c>
    </row>
    <row r="253" spans="2:65" s="12" customFormat="1" ht="10" x14ac:dyDescent="0.2">
      <c r="B253" s="157"/>
      <c r="D253" s="158" t="s">
        <v>181</v>
      </c>
      <c r="E253" s="159" t="s">
        <v>1</v>
      </c>
      <c r="F253" s="160" t="s">
        <v>432</v>
      </c>
      <c r="H253" s="161">
        <v>57.6</v>
      </c>
      <c r="I253" s="162"/>
      <c r="L253" s="157"/>
      <c r="M253" s="163"/>
      <c r="T253" s="164"/>
      <c r="AT253" s="159" t="s">
        <v>181</v>
      </c>
      <c r="AU253" s="159" t="s">
        <v>88</v>
      </c>
      <c r="AV253" s="12" t="s">
        <v>88</v>
      </c>
      <c r="AW253" s="12" t="s">
        <v>31</v>
      </c>
      <c r="AX253" s="12" t="s">
        <v>75</v>
      </c>
      <c r="AY253" s="159" t="s">
        <v>173</v>
      </c>
    </row>
    <row r="254" spans="2:65" s="13" customFormat="1" ht="10" x14ac:dyDescent="0.2">
      <c r="B254" s="165"/>
      <c r="D254" s="158" t="s">
        <v>181</v>
      </c>
      <c r="E254" s="166" t="s">
        <v>1</v>
      </c>
      <c r="F254" s="167" t="s">
        <v>193</v>
      </c>
      <c r="H254" s="168">
        <v>246.6</v>
      </c>
      <c r="I254" s="169"/>
      <c r="L254" s="165"/>
      <c r="M254" s="170"/>
      <c r="T254" s="171"/>
      <c r="AT254" s="166" t="s">
        <v>181</v>
      </c>
      <c r="AU254" s="166" t="s">
        <v>88</v>
      </c>
      <c r="AV254" s="13" t="s">
        <v>179</v>
      </c>
      <c r="AW254" s="13" t="s">
        <v>31</v>
      </c>
      <c r="AX254" s="13" t="s">
        <v>82</v>
      </c>
      <c r="AY254" s="166" t="s">
        <v>173</v>
      </c>
    </row>
    <row r="255" spans="2:65" s="1" customFormat="1" ht="16.5" customHeight="1" x14ac:dyDescent="0.2">
      <c r="B255" s="142"/>
      <c r="C255" s="178" t="s">
        <v>433</v>
      </c>
      <c r="D255" s="178" t="s">
        <v>332</v>
      </c>
      <c r="E255" s="179" t="s">
        <v>434</v>
      </c>
      <c r="F255" s="180" t="s">
        <v>435</v>
      </c>
      <c r="G255" s="181" t="s">
        <v>257</v>
      </c>
      <c r="H255" s="182">
        <v>263.86200000000002</v>
      </c>
      <c r="I255" s="183"/>
      <c r="J255" s="184">
        <f>ROUND(I255*H255,2)</f>
        <v>0</v>
      </c>
      <c r="K255" s="185"/>
      <c r="L255" s="186"/>
      <c r="M255" s="187" t="s">
        <v>1</v>
      </c>
      <c r="N255" s="188" t="s">
        <v>41</v>
      </c>
      <c r="P255" s="153">
        <f>O255*H255</f>
        <v>0</v>
      </c>
      <c r="Q255" s="153">
        <v>7.1799999999999998E-3</v>
      </c>
      <c r="R255" s="153">
        <f>Q255*H255</f>
        <v>1.89452916</v>
      </c>
      <c r="S255" s="153">
        <v>0</v>
      </c>
      <c r="T255" s="154">
        <f>S255*H255</f>
        <v>0</v>
      </c>
      <c r="AR255" s="155" t="s">
        <v>335</v>
      </c>
      <c r="AT255" s="155" t="s">
        <v>332</v>
      </c>
      <c r="AU255" s="155" t="s">
        <v>88</v>
      </c>
      <c r="AY255" s="16" t="s">
        <v>173</v>
      </c>
      <c r="BE255" s="156">
        <f>IF(N255="základná",J255,0)</f>
        <v>0</v>
      </c>
      <c r="BF255" s="156">
        <f>IF(N255="znížená",J255,0)</f>
        <v>0</v>
      </c>
      <c r="BG255" s="156">
        <f>IF(N255="zákl. prenesená",J255,0)</f>
        <v>0</v>
      </c>
      <c r="BH255" s="156">
        <f>IF(N255="zníž. prenesená",J255,0)</f>
        <v>0</v>
      </c>
      <c r="BI255" s="156">
        <f>IF(N255="nulová",J255,0)</f>
        <v>0</v>
      </c>
      <c r="BJ255" s="16" t="s">
        <v>88</v>
      </c>
      <c r="BK255" s="156">
        <f>ROUND(I255*H255,2)</f>
        <v>0</v>
      </c>
      <c r="BL255" s="16" t="s">
        <v>265</v>
      </c>
      <c r="BM255" s="155" t="s">
        <v>436</v>
      </c>
    </row>
    <row r="256" spans="2:65" s="12" customFormat="1" ht="10" x14ac:dyDescent="0.2">
      <c r="B256" s="157"/>
      <c r="D256" s="158" t="s">
        <v>181</v>
      </c>
      <c r="F256" s="160" t="s">
        <v>437</v>
      </c>
      <c r="H256" s="161">
        <v>263.86200000000002</v>
      </c>
      <c r="I256" s="162"/>
      <c r="L256" s="157"/>
      <c r="M256" s="163"/>
      <c r="T256" s="164"/>
      <c r="AT256" s="159" t="s">
        <v>181</v>
      </c>
      <c r="AU256" s="159" t="s">
        <v>88</v>
      </c>
      <c r="AV256" s="12" t="s">
        <v>88</v>
      </c>
      <c r="AW256" s="12" t="s">
        <v>3</v>
      </c>
      <c r="AX256" s="12" t="s">
        <v>82</v>
      </c>
      <c r="AY256" s="159" t="s">
        <v>173</v>
      </c>
    </row>
    <row r="257" spans="2:65" s="1" customFormat="1" ht="24.15" customHeight="1" x14ac:dyDescent="0.2">
      <c r="B257" s="142"/>
      <c r="C257" s="143" t="s">
        <v>438</v>
      </c>
      <c r="D257" s="143" t="s">
        <v>175</v>
      </c>
      <c r="E257" s="144" t="s">
        <v>439</v>
      </c>
      <c r="F257" s="145" t="s">
        <v>440</v>
      </c>
      <c r="G257" s="146" t="s">
        <v>257</v>
      </c>
      <c r="H257" s="147">
        <v>9.5</v>
      </c>
      <c r="I257" s="148"/>
      <c r="J257" s="149">
        <f>ROUND(I257*H257,2)</f>
        <v>0</v>
      </c>
      <c r="K257" s="150"/>
      <c r="L257" s="31"/>
      <c r="M257" s="151" t="s">
        <v>1</v>
      </c>
      <c r="N257" s="152" t="s">
        <v>41</v>
      </c>
      <c r="P257" s="153">
        <f>O257*H257</f>
        <v>0</v>
      </c>
      <c r="Q257" s="153">
        <v>4.0000000000000002E-4</v>
      </c>
      <c r="R257" s="153">
        <f>Q257*H257</f>
        <v>3.8E-3</v>
      </c>
      <c r="S257" s="153">
        <v>0</v>
      </c>
      <c r="T257" s="154">
        <f>S257*H257</f>
        <v>0</v>
      </c>
      <c r="AR257" s="155" t="s">
        <v>265</v>
      </c>
      <c r="AT257" s="155" t="s">
        <v>175</v>
      </c>
      <c r="AU257" s="155" t="s">
        <v>88</v>
      </c>
      <c r="AY257" s="16" t="s">
        <v>173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6" t="s">
        <v>88</v>
      </c>
      <c r="BK257" s="156">
        <f>ROUND(I257*H257,2)</f>
        <v>0</v>
      </c>
      <c r="BL257" s="16" t="s">
        <v>265</v>
      </c>
      <c r="BM257" s="155" t="s">
        <v>441</v>
      </c>
    </row>
    <row r="258" spans="2:65" s="14" customFormat="1" ht="10" x14ac:dyDescent="0.2">
      <c r="B258" s="172"/>
      <c r="D258" s="158" t="s">
        <v>181</v>
      </c>
      <c r="E258" s="173" t="s">
        <v>1</v>
      </c>
      <c r="F258" s="174" t="s">
        <v>442</v>
      </c>
      <c r="H258" s="173" t="s">
        <v>1</v>
      </c>
      <c r="I258" s="175"/>
      <c r="L258" s="172"/>
      <c r="M258" s="176"/>
      <c r="T258" s="177"/>
      <c r="AT258" s="173" t="s">
        <v>181</v>
      </c>
      <c r="AU258" s="173" t="s">
        <v>88</v>
      </c>
      <c r="AV258" s="14" t="s">
        <v>82</v>
      </c>
      <c r="AW258" s="14" t="s">
        <v>31</v>
      </c>
      <c r="AX258" s="14" t="s">
        <v>75</v>
      </c>
      <c r="AY258" s="173" t="s">
        <v>173</v>
      </c>
    </row>
    <row r="259" spans="2:65" s="12" customFormat="1" ht="10" x14ac:dyDescent="0.2">
      <c r="B259" s="157"/>
      <c r="D259" s="158" t="s">
        <v>181</v>
      </c>
      <c r="E259" s="159" t="s">
        <v>1</v>
      </c>
      <c r="F259" s="160" t="s">
        <v>443</v>
      </c>
      <c r="H259" s="161">
        <v>9.5</v>
      </c>
      <c r="I259" s="162"/>
      <c r="L259" s="157"/>
      <c r="M259" s="163"/>
      <c r="T259" s="164"/>
      <c r="AT259" s="159" t="s">
        <v>181</v>
      </c>
      <c r="AU259" s="159" t="s">
        <v>88</v>
      </c>
      <c r="AV259" s="12" t="s">
        <v>88</v>
      </c>
      <c r="AW259" s="12" t="s">
        <v>31</v>
      </c>
      <c r="AX259" s="12" t="s">
        <v>82</v>
      </c>
      <c r="AY259" s="159" t="s">
        <v>173</v>
      </c>
    </row>
    <row r="260" spans="2:65" s="1" customFormat="1" ht="37.75" customHeight="1" x14ac:dyDescent="0.2">
      <c r="B260" s="142"/>
      <c r="C260" s="178" t="s">
        <v>444</v>
      </c>
      <c r="D260" s="178" t="s">
        <v>332</v>
      </c>
      <c r="E260" s="179" t="s">
        <v>445</v>
      </c>
      <c r="F260" s="180" t="s">
        <v>446</v>
      </c>
      <c r="G260" s="181" t="s">
        <v>257</v>
      </c>
      <c r="H260" s="182">
        <v>9.9749999999999996</v>
      </c>
      <c r="I260" s="183"/>
      <c r="J260" s="184">
        <f>ROUND(I260*H260,2)</f>
        <v>0</v>
      </c>
      <c r="K260" s="185"/>
      <c r="L260" s="186"/>
      <c r="M260" s="187" t="s">
        <v>1</v>
      </c>
      <c r="N260" s="188" t="s">
        <v>41</v>
      </c>
      <c r="P260" s="153">
        <f>O260*H260</f>
        <v>0</v>
      </c>
      <c r="Q260" s="153">
        <v>1.1650000000000001E-2</v>
      </c>
      <c r="R260" s="153">
        <f>Q260*H260</f>
        <v>0.11620875</v>
      </c>
      <c r="S260" s="153">
        <v>0</v>
      </c>
      <c r="T260" s="154">
        <f>S260*H260</f>
        <v>0</v>
      </c>
      <c r="AR260" s="155" t="s">
        <v>335</v>
      </c>
      <c r="AT260" s="155" t="s">
        <v>332</v>
      </c>
      <c r="AU260" s="155" t="s">
        <v>88</v>
      </c>
      <c r="AY260" s="16" t="s">
        <v>173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6" t="s">
        <v>88</v>
      </c>
      <c r="BK260" s="156">
        <f>ROUND(I260*H260,2)</f>
        <v>0</v>
      </c>
      <c r="BL260" s="16" t="s">
        <v>265</v>
      </c>
      <c r="BM260" s="155" t="s">
        <v>447</v>
      </c>
    </row>
    <row r="261" spans="2:65" s="12" customFormat="1" ht="10" x14ac:dyDescent="0.2">
      <c r="B261" s="157"/>
      <c r="D261" s="158" t="s">
        <v>181</v>
      </c>
      <c r="F261" s="160" t="s">
        <v>448</v>
      </c>
      <c r="H261" s="161">
        <v>9.9749999999999996</v>
      </c>
      <c r="I261" s="162"/>
      <c r="L261" s="157"/>
      <c r="M261" s="163"/>
      <c r="T261" s="164"/>
      <c r="AT261" s="159" t="s">
        <v>181</v>
      </c>
      <c r="AU261" s="159" t="s">
        <v>88</v>
      </c>
      <c r="AV261" s="12" t="s">
        <v>88</v>
      </c>
      <c r="AW261" s="12" t="s">
        <v>3</v>
      </c>
      <c r="AX261" s="12" t="s">
        <v>82</v>
      </c>
      <c r="AY261" s="159" t="s">
        <v>173</v>
      </c>
    </row>
    <row r="262" spans="2:65" s="1" customFormat="1" ht="24.15" customHeight="1" x14ac:dyDescent="0.2">
      <c r="B262" s="142"/>
      <c r="C262" s="143" t="s">
        <v>449</v>
      </c>
      <c r="D262" s="143" t="s">
        <v>175</v>
      </c>
      <c r="E262" s="144" t="s">
        <v>450</v>
      </c>
      <c r="F262" s="145" t="s">
        <v>451</v>
      </c>
      <c r="G262" s="146" t="s">
        <v>257</v>
      </c>
      <c r="H262" s="147">
        <v>1701</v>
      </c>
      <c r="I262" s="148"/>
      <c r="J262" s="149">
        <f>ROUND(I262*H262,2)</f>
        <v>0</v>
      </c>
      <c r="K262" s="150"/>
      <c r="L262" s="31"/>
      <c r="M262" s="151" t="s">
        <v>1</v>
      </c>
      <c r="N262" s="152" t="s">
        <v>41</v>
      </c>
      <c r="P262" s="153">
        <f>O262*H262</f>
        <v>0</v>
      </c>
      <c r="Q262" s="153">
        <v>4.4000000000000002E-4</v>
      </c>
      <c r="R262" s="153">
        <f>Q262*H262</f>
        <v>0.74843999999999999</v>
      </c>
      <c r="S262" s="153">
        <v>0</v>
      </c>
      <c r="T262" s="154">
        <f>S262*H262</f>
        <v>0</v>
      </c>
      <c r="AR262" s="155" t="s">
        <v>265</v>
      </c>
      <c r="AT262" s="155" t="s">
        <v>175</v>
      </c>
      <c r="AU262" s="155" t="s">
        <v>88</v>
      </c>
      <c r="AY262" s="16" t="s">
        <v>173</v>
      </c>
      <c r="BE262" s="156">
        <f>IF(N262="základná",J262,0)</f>
        <v>0</v>
      </c>
      <c r="BF262" s="156">
        <f>IF(N262="znížená",J262,0)</f>
        <v>0</v>
      </c>
      <c r="BG262" s="156">
        <f>IF(N262="zákl. prenesená",J262,0)</f>
        <v>0</v>
      </c>
      <c r="BH262" s="156">
        <f>IF(N262="zníž. prenesená",J262,0)</f>
        <v>0</v>
      </c>
      <c r="BI262" s="156">
        <f>IF(N262="nulová",J262,0)</f>
        <v>0</v>
      </c>
      <c r="BJ262" s="16" t="s">
        <v>88</v>
      </c>
      <c r="BK262" s="156">
        <f>ROUND(I262*H262,2)</f>
        <v>0</v>
      </c>
      <c r="BL262" s="16" t="s">
        <v>265</v>
      </c>
      <c r="BM262" s="155" t="s">
        <v>452</v>
      </c>
    </row>
    <row r="263" spans="2:65" s="12" customFormat="1" ht="10" x14ac:dyDescent="0.2">
      <c r="B263" s="157"/>
      <c r="D263" s="158" t="s">
        <v>181</v>
      </c>
      <c r="E263" s="159" t="s">
        <v>1</v>
      </c>
      <c r="F263" s="160" t="s">
        <v>453</v>
      </c>
      <c r="H263" s="161">
        <v>1701</v>
      </c>
      <c r="I263" s="162"/>
      <c r="L263" s="157"/>
      <c r="M263" s="163"/>
      <c r="T263" s="164"/>
      <c r="AT263" s="159" t="s">
        <v>181</v>
      </c>
      <c r="AU263" s="159" t="s">
        <v>88</v>
      </c>
      <c r="AV263" s="12" t="s">
        <v>88</v>
      </c>
      <c r="AW263" s="12" t="s">
        <v>31</v>
      </c>
      <c r="AX263" s="12" t="s">
        <v>82</v>
      </c>
      <c r="AY263" s="159" t="s">
        <v>173</v>
      </c>
    </row>
    <row r="264" spans="2:65" s="1" customFormat="1" ht="37.75" customHeight="1" x14ac:dyDescent="0.2">
      <c r="B264" s="142"/>
      <c r="C264" s="178" t="s">
        <v>454</v>
      </c>
      <c r="D264" s="178" t="s">
        <v>332</v>
      </c>
      <c r="E264" s="179" t="s">
        <v>455</v>
      </c>
      <c r="F264" s="180" t="s">
        <v>456</v>
      </c>
      <c r="G264" s="181" t="s">
        <v>257</v>
      </c>
      <c r="H264" s="182">
        <v>1786.05</v>
      </c>
      <c r="I264" s="183"/>
      <c r="J264" s="184">
        <f>ROUND(I264*H264,2)</f>
        <v>0</v>
      </c>
      <c r="K264" s="185"/>
      <c r="L264" s="186"/>
      <c r="M264" s="187" t="s">
        <v>1</v>
      </c>
      <c r="N264" s="188" t="s">
        <v>41</v>
      </c>
      <c r="P264" s="153">
        <f>O264*H264</f>
        <v>0</v>
      </c>
      <c r="Q264" s="153">
        <v>1.3259999999999999E-2</v>
      </c>
      <c r="R264" s="153">
        <f>Q264*H264</f>
        <v>23.683022999999999</v>
      </c>
      <c r="S264" s="153">
        <v>0</v>
      </c>
      <c r="T264" s="154">
        <f>S264*H264</f>
        <v>0</v>
      </c>
      <c r="AR264" s="155" t="s">
        <v>335</v>
      </c>
      <c r="AT264" s="155" t="s">
        <v>332</v>
      </c>
      <c r="AU264" s="155" t="s">
        <v>88</v>
      </c>
      <c r="AY264" s="16" t="s">
        <v>173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6" t="s">
        <v>88</v>
      </c>
      <c r="BK264" s="156">
        <f>ROUND(I264*H264,2)</f>
        <v>0</v>
      </c>
      <c r="BL264" s="16" t="s">
        <v>265</v>
      </c>
      <c r="BM264" s="155" t="s">
        <v>457</v>
      </c>
    </row>
    <row r="265" spans="2:65" s="12" customFormat="1" ht="10" x14ac:dyDescent="0.2">
      <c r="B265" s="157"/>
      <c r="D265" s="158" t="s">
        <v>181</v>
      </c>
      <c r="F265" s="160" t="s">
        <v>458</v>
      </c>
      <c r="H265" s="161">
        <v>1786.05</v>
      </c>
      <c r="I265" s="162"/>
      <c r="L265" s="157"/>
      <c r="M265" s="163"/>
      <c r="T265" s="164"/>
      <c r="AT265" s="159" t="s">
        <v>181</v>
      </c>
      <c r="AU265" s="159" t="s">
        <v>88</v>
      </c>
      <c r="AV265" s="12" t="s">
        <v>88</v>
      </c>
      <c r="AW265" s="12" t="s">
        <v>3</v>
      </c>
      <c r="AX265" s="12" t="s">
        <v>82</v>
      </c>
      <c r="AY265" s="159" t="s">
        <v>173</v>
      </c>
    </row>
    <row r="266" spans="2:65" s="1" customFormat="1" ht="33" customHeight="1" x14ac:dyDescent="0.2">
      <c r="B266" s="142"/>
      <c r="C266" s="143" t="s">
        <v>459</v>
      </c>
      <c r="D266" s="143" t="s">
        <v>175</v>
      </c>
      <c r="E266" s="144" t="s">
        <v>460</v>
      </c>
      <c r="F266" s="145" t="s">
        <v>461</v>
      </c>
      <c r="G266" s="146" t="s">
        <v>257</v>
      </c>
      <c r="H266" s="147">
        <v>723.4</v>
      </c>
      <c r="I266" s="148"/>
      <c r="J266" s="149">
        <f>ROUND(I266*H266,2)</f>
        <v>0</v>
      </c>
      <c r="K266" s="150"/>
      <c r="L266" s="31"/>
      <c r="M266" s="151" t="s">
        <v>1</v>
      </c>
      <c r="N266" s="152" t="s">
        <v>41</v>
      </c>
      <c r="P266" s="153">
        <f>O266*H266</f>
        <v>0</v>
      </c>
      <c r="Q266" s="153">
        <v>4.0000000000000002E-4</v>
      </c>
      <c r="R266" s="153">
        <f>Q266*H266</f>
        <v>0.28936000000000001</v>
      </c>
      <c r="S266" s="153">
        <v>0</v>
      </c>
      <c r="T266" s="154">
        <f>S266*H266</f>
        <v>0</v>
      </c>
      <c r="AR266" s="155" t="s">
        <v>265</v>
      </c>
      <c r="AT266" s="155" t="s">
        <v>175</v>
      </c>
      <c r="AU266" s="155" t="s">
        <v>88</v>
      </c>
      <c r="AY266" s="16" t="s">
        <v>173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6" t="s">
        <v>88</v>
      </c>
      <c r="BK266" s="156">
        <f>ROUND(I266*H266,2)</f>
        <v>0</v>
      </c>
      <c r="BL266" s="16" t="s">
        <v>265</v>
      </c>
      <c r="BM266" s="155" t="s">
        <v>462</v>
      </c>
    </row>
    <row r="267" spans="2:65" s="12" customFormat="1" ht="10" x14ac:dyDescent="0.2">
      <c r="B267" s="157"/>
      <c r="D267" s="158" t="s">
        <v>181</v>
      </c>
      <c r="E267" s="159" t="s">
        <v>1</v>
      </c>
      <c r="F267" s="160" t="s">
        <v>463</v>
      </c>
      <c r="H267" s="161">
        <v>705.2</v>
      </c>
      <c r="I267" s="162"/>
      <c r="L267" s="157"/>
      <c r="M267" s="163"/>
      <c r="T267" s="164"/>
      <c r="AT267" s="159" t="s">
        <v>181</v>
      </c>
      <c r="AU267" s="159" t="s">
        <v>88</v>
      </c>
      <c r="AV267" s="12" t="s">
        <v>88</v>
      </c>
      <c r="AW267" s="12" t="s">
        <v>31</v>
      </c>
      <c r="AX267" s="12" t="s">
        <v>75</v>
      </c>
      <c r="AY267" s="159" t="s">
        <v>173</v>
      </c>
    </row>
    <row r="268" spans="2:65" s="12" customFormat="1" ht="10" x14ac:dyDescent="0.2">
      <c r="B268" s="157"/>
      <c r="D268" s="158" t="s">
        <v>181</v>
      </c>
      <c r="E268" s="159" t="s">
        <v>1</v>
      </c>
      <c r="F268" s="160" t="s">
        <v>464</v>
      </c>
      <c r="H268" s="161">
        <v>18.2</v>
      </c>
      <c r="I268" s="162"/>
      <c r="L268" s="157"/>
      <c r="M268" s="163"/>
      <c r="T268" s="164"/>
      <c r="AT268" s="159" t="s">
        <v>181</v>
      </c>
      <c r="AU268" s="159" t="s">
        <v>88</v>
      </c>
      <c r="AV268" s="12" t="s">
        <v>88</v>
      </c>
      <c r="AW268" s="12" t="s">
        <v>31</v>
      </c>
      <c r="AX268" s="12" t="s">
        <v>75</v>
      </c>
      <c r="AY268" s="159" t="s">
        <v>173</v>
      </c>
    </row>
    <row r="269" spans="2:65" s="13" customFormat="1" ht="10" x14ac:dyDescent="0.2">
      <c r="B269" s="165"/>
      <c r="D269" s="158" t="s">
        <v>181</v>
      </c>
      <c r="E269" s="166" t="s">
        <v>1</v>
      </c>
      <c r="F269" s="167" t="s">
        <v>193</v>
      </c>
      <c r="H269" s="168">
        <v>723.40000000000009</v>
      </c>
      <c r="I269" s="169"/>
      <c r="L269" s="165"/>
      <c r="M269" s="170"/>
      <c r="T269" s="171"/>
      <c r="AT269" s="166" t="s">
        <v>181</v>
      </c>
      <c r="AU269" s="166" t="s">
        <v>88</v>
      </c>
      <c r="AV269" s="13" t="s">
        <v>179</v>
      </c>
      <c r="AW269" s="13" t="s">
        <v>31</v>
      </c>
      <c r="AX269" s="13" t="s">
        <v>82</v>
      </c>
      <c r="AY269" s="166" t="s">
        <v>173</v>
      </c>
    </row>
    <row r="270" spans="2:65" s="1" customFormat="1" ht="37.75" customHeight="1" x14ac:dyDescent="0.2">
      <c r="B270" s="142"/>
      <c r="C270" s="178" t="s">
        <v>465</v>
      </c>
      <c r="D270" s="178" t="s">
        <v>332</v>
      </c>
      <c r="E270" s="179" t="s">
        <v>466</v>
      </c>
      <c r="F270" s="180" t="s">
        <v>467</v>
      </c>
      <c r="G270" s="181" t="s">
        <v>257</v>
      </c>
      <c r="H270" s="182">
        <v>740.46</v>
      </c>
      <c r="I270" s="183"/>
      <c r="J270" s="184">
        <f>ROUND(I270*H270,2)</f>
        <v>0</v>
      </c>
      <c r="K270" s="185"/>
      <c r="L270" s="186"/>
      <c r="M270" s="187" t="s">
        <v>1</v>
      </c>
      <c r="N270" s="188" t="s">
        <v>41</v>
      </c>
      <c r="P270" s="153">
        <f>O270*H270</f>
        <v>0</v>
      </c>
      <c r="Q270" s="153">
        <v>1.179E-2</v>
      </c>
      <c r="R270" s="153">
        <f>Q270*H270</f>
        <v>8.7300234000000003</v>
      </c>
      <c r="S270" s="153">
        <v>0</v>
      </c>
      <c r="T270" s="154">
        <f>S270*H270</f>
        <v>0</v>
      </c>
      <c r="AR270" s="155" t="s">
        <v>335</v>
      </c>
      <c r="AT270" s="155" t="s">
        <v>332</v>
      </c>
      <c r="AU270" s="155" t="s">
        <v>88</v>
      </c>
      <c r="AY270" s="16" t="s">
        <v>173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6" t="s">
        <v>88</v>
      </c>
      <c r="BK270" s="156">
        <f>ROUND(I270*H270,2)</f>
        <v>0</v>
      </c>
      <c r="BL270" s="16" t="s">
        <v>265</v>
      </c>
      <c r="BM270" s="155" t="s">
        <v>468</v>
      </c>
    </row>
    <row r="271" spans="2:65" s="12" customFormat="1" ht="10" x14ac:dyDescent="0.2">
      <c r="B271" s="157"/>
      <c r="D271" s="158" t="s">
        <v>181</v>
      </c>
      <c r="F271" s="160" t="s">
        <v>469</v>
      </c>
      <c r="H271" s="161">
        <v>740.46</v>
      </c>
      <c r="I271" s="162"/>
      <c r="L271" s="157"/>
      <c r="M271" s="163"/>
      <c r="T271" s="164"/>
      <c r="AT271" s="159" t="s">
        <v>181</v>
      </c>
      <c r="AU271" s="159" t="s">
        <v>88</v>
      </c>
      <c r="AV271" s="12" t="s">
        <v>88</v>
      </c>
      <c r="AW271" s="12" t="s">
        <v>3</v>
      </c>
      <c r="AX271" s="12" t="s">
        <v>82</v>
      </c>
      <c r="AY271" s="159" t="s">
        <v>173</v>
      </c>
    </row>
    <row r="272" spans="2:65" s="1" customFormat="1" ht="37.75" customHeight="1" x14ac:dyDescent="0.2">
      <c r="B272" s="142"/>
      <c r="C272" s="178" t="s">
        <v>470</v>
      </c>
      <c r="D272" s="178" t="s">
        <v>332</v>
      </c>
      <c r="E272" s="179" t="s">
        <v>471</v>
      </c>
      <c r="F272" s="180" t="s">
        <v>472</v>
      </c>
      <c r="G272" s="181" t="s">
        <v>257</v>
      </c>
      <c r="H272" s="182">
        <v>19.11</v>
      </c>
      <c r="I272" s="183"/>
      <c r="J272" s="184">
        <f>ROUND(I272*H272,2)</f>
        <v>0</v>
      </c>
      <c r="K272" s="185"/>
      <c r="L272" s="186"/>
      <c r="M272" s="187" t="s">
        <v>1</v>
      </c>
      <c r="N272" s="188" t="s">
        <v>41</v>
      </c>
      <c r="P272" s="153">
        <f>O272*H272</f>
        <v>0</v>
      </c>
      <c r="Q272" s="153">
        <v>1.0580000000000001E-2</v>
      </c>
      <c r="R272" s="153">
        <f>Q272*H272</f>
        <v>0.2021838</v>
      </c>
      <c r="S272" s="153">
        <v>0</v>
      </c>
      <c r="T272" s="154">
        <f>S272*H272</f>
        <v>0</v>
      </c>
      <c r="AR272" s="155" t="s">
        <v>335</v>
      </c>
      <c r="AT272" s="155" t="s">
        <v>332</v>
      </c>
      <c r="AU272" s="155" t="s">
        <v>88</v>
      </c>
      <c r="AY272" s="16" t="s">
        <v>173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6" t="s">
        <v>88</v>
      </c>
      <c r="BK272" s="156">
        <f>ROUND(I272*H272,2)</f>
        <v>0</v>
      </c>
      <c r="BL272" s="16" t="s">
        <v>265</v>
      </c>
      <c r="BM272" s="155" t="s">
        <v>473</v>
      </c>
    </row>
    <row r="273" spans="2:65" s="12" customFormat="1" ht="10" x14ac:dyDescent="0.2">
      <c r="B273" s="157"/>
      <c r="D273" s="158" t="s">
        <v>181</v>
      </c>
      <c r="E273" s="159" t="s">
        <v>1</v>
      </c>
      <c r="F273" s="160" t="s">
        <v>474</v>
      </c>
      <c r="H273" s="161">
        <v>18.2</v>
      </c>
      <c r="I273" s="162"/>
      <c r="L273" s="157"/>
      <c r="M273" s="163"/>
      <c r="T273" s="164"/>
      <c r="AT273" s="159" t="s">
        <v>181</v>
      </c>
      <c r="AU273" s="159" t="s">
        <v>88</v>
      </c>
      <c r="AV273" s="12" t="s">
        <v>88</v>
      </c>
      <c r="AW273" s="12" t="s">
        <v>31</v>
      </c>
      <c r="AX273" s="12" t="s">
        <v>82</v>
      </c>
      <c r="AY273" s="159" t="s">
        <v>173</v>
      </c>
    </row>
    <row r="274" spans="2:65" s="12" customFormat="1" ht="10" x14ac:dyDescent="0.2">
      <c r="B274" s="157"/>
      <c r="D274" s="158" t="s">
        <v>181</v>
      </c>
      <c r="F274" s="160" t="s">
        <v>475</v>
      </c>
      <c r="H274" s="161">
        <v>19.11</v>
      </c>
      <c r="I274" s="162"/>
      <c r="L274" s="157"/>
      <c r="M274" s="163"/>
      <c r="T274" s="164"/>
      <c r="AT274" s="159" t="s">
        <v>181</v>
      </c>
      <c r="AU274" s="159" t="s">
        <v>88</v>
      </c>
      <c r="AV274" s="12" t="s">
        <v>88</v>
      </c>
      <c r="AW274" s="12" t="s">
        <v>3</v>
      </c>
      <c r="AX274" s="12" t="s">
        <v>82</v>
      </c>
      <c r="AY274" s="159" t="s">
        <v>173</v>
      </c>
    </row>
    <row r="275" spans="2:65" s="1" customFormat="1" ht="24.15" customHeight="1" x14ac:dyDescent="0.2">
      <c r="B275" s="142"/>
      <c r="C275" s="178" t="s">
        <v>476</v>
      </c>
      <c r="D275" s="178" t="s">
        <v>332</v>
      </c>
      <c r="E275" s="179" t="s">
        <v>477</v>
      </c>
      <c r="F275" s="180" t="s">
        <v>478</v>
      </c>
      <c r="G275" s="181" t="s">
        <v>363</v>
      </c>
      <c r="H275" s="190"/>
      <c r="I275" s="183"/>
      <c r="J275" s="184">
        <f t="shared" ref="J275:J280" si="0">ROUND(I275*H275,2)</f>
        <v>0</v>
      </c>
      <c r="K275" s="185"/>
      <c r="L275" s="186"/>
      <c r="M275" s="187" t="s">
        <v>1</v>
      </c>
      <c r="N275" s="188" t="s">
        <v>41</v>
      </c>
      <c r="P275" s="153">
        <f t="shared" ref="P275:P280" si="1">O275*H275</f>
        <v>0</v>
      </c>
      <c r="Q275" s="153">
        <v>0</v>
      </c>
      <c r="R275" s="153">
        <f t="shared" ref="R275:R280" si="2">Q275*H275</f>
        <v>0</v>
      </c>
      <c r="S275" s="153">
        <v>0</v>
      </c>
      <c r="T275" s="154">
        <f t="shared" ref="T275:T280" si="3">S275*H275</f>
        <v>0</v>
      </c>
      <c r="AR275" s="155" t="s">
        <v>335</v>
      </c>
      <c r="AT275" s="155" t="s">
        <v>332</v>
      </c>
      <c r="AU275" s="155" t="s">
        <v>88</v>
      </c>
      <c r="AY275" s="16" t="s">
        <v>173</v>
      </c>
      <c r="BE275" s="156">
        <f t="shared" ref="BE275:BE280" si="4">IF(N275="základná",J275,0)</f>
        <v>0</v>
      </c>
      <c r="BF275" s="156">
        <f t="shared" ref="BF275:BF280" si="5">IF(N275="znížená",J275,0)</f>
        <v>0</v>
      </c>
      <c r="BG275" s="156">
        <f t="shared" ref="BG275:BG280" si="6">IF(N275="zákl. prenesená",J275,0)</f>
        <v>0</v>
      </c>
      <c r="BH275" s="156">
        <f t="shared" ref="BH275:BH280" si="7">IF(N275="zníž. prenesená",J275,0)</f>
        <v>0</v>
      </c>
      <c r="BI275" s="156">
        <f t="shared" ref="BI275:BI280" si="8">IF(N275="nulová",J275,0)</f>
        <v>0</v>
      </c>
      <c r="BJ275" s="16" t="s">
        <v>88</v>
      </c>
      <c r="BK275" s="156">
        <f t="shared" ref="BK275:BK280" si="9">ROUND(I275*H275,2)</f>
        <v>0</v>
      </c>
      <c r="BL275" s="16" t="s">
        <v>265</v>
      </c>
      <c r="BM275" s="155" t="s">
        <v>479</v>
      </c>
    </row>
    <row r="276" spans="2:65" s="1" customFormat="1" ht="24.15" customHeight="1" x14ac:dyDescent="0.2">
      <c r="B276" s="142"/>
      <c r="C276" s="143" t="s">
        <v>480</v>
      </c>
      <c r="D276" s="143" t="s">
        <v>175</v>
      </c>
      <c r="E276" s="144" t="s">
        <v>481</v>
      </c>
      <c r="F276" s="145" t="s">
        <v>482</v>
      </c>
      <c r="G276" s="146" t="s">
        <v>379</v>
      </c>
      <c r="H276" s="147">
        <v>1</v>
      </c>
      <c r="I276" s="148"/>
      <c r="J276" s="149">
        <f t="shared" si="0"/>
        <v>0</v>
      </c>
      <c r="K276" s="150"/>
      <c r="L276" s="31"/>
      <c r="M276" s="151" t="s">
        <v>1</v>
      </c>
      <c r="N276" s="152" t="s">
        <v>41</v>
      </c>
      <c r="P276" s="153">
        <f t="shared" si="1"/>
        <v>0</v>
      </c>
      <c r="Q276" s="153">
        <v>8.3000000000000001E-4</v>
      </c>
      <c r="R276" s="153">
        <f t="shared" si="2"/>
        <v>8.3000000000000001E-4</v>
      </c>
      <c r="S276" s="153">
        <v>0</v>
      </c>
      <c r="T276" s="154">
        <f t="shared" si="3"/>
        <v>0</v>
      </c>
      <c r="AR276" s="155" t="s">
        <v>265</v>
      </c>
      <c r="AT276" s="155" t="s">
        <v>175</v>
      </c>
      <c r="AU276" s="155" t="s">
        <v>88</v>
      </c>
      <c r="AY276" s="16" t="s">
        <v>173</v>
      </c>
      <c r="BE276" s="156">
        <f t="shared" si="4"/>
        <v>0</v>
      </c>
      <c r="BF276" s="156">
        <f t="shared" si="5"/>
        <v>0</v>
      </c>
      <c r="BG276" s="156">
        <f t="shared" si="6"/>
        <v>0</v>
      </c>
      <c r="BH276" s="156">
        <f t="shared" si="7"/>
        <v>0</v>
      </c>
      <c r="BI276" s="156">
        <f t="shared" si="8"/>
        <v>0</v>
      </c>
      <c r="BJ276" s="16" t="s">
        <v>88</v>
      </c>
      <c r="BK276" s="156">
        <f t="shared" si="9"/>
        <v>0</v>
      </c>
      <c r="BL276" s="16" t="s">
        <v>265</v>
      </c>
      <c r="BM276" s="155" t="s">
        <v>483</v>
      </c>
    </row>
    <row r="277" spans="2:65" s="1" customFormat="1" ht="24.15" customHeight="1" x14ac:dyDescent="0.2">
      <c r="B277" s="142"/>
      <c r="C277" s="178" t="s">
        <v>484</v>
      </c>
      <c r="D277" s="178" t="s">
        <v>332</v>
      </c>
      <c r="E277" s="179" t="s">
        <v>485</v>
      </c>
      <c r="F277" s="180" t="s">
        <v>486</v>
      </c>
      <c r="G277" s="181" t="s">
        <v>379</v>
      </c>
      <c r="H277" s="182">
        <v>1</v>
      </c>
      <c r="I277" s="183"/>
      <c r="J277" s="184">
        <f t="shared" si="0"/>
        <v>0</v>
      </c>
      <c r="K277" s="185"/>
      <c r="L277" s="186"/>
      <c r="M277" s="187" t="s">
        <v>1</v>
      </c>
      <c r="N277" s="188" t="s">
        <v>41</v>
      </c>
      <c r="P277" s="153">
        <f t="shared" si="1"/>
        <v>0</v>
      </c>
      <c r="Q277" s="153">
        <v>0.4173</v>
      </c>
      <c r="R277" s="153">
        <f t="shared" si="2"/>
        <v>0.4173</v>
      </c>
      <c r="S277" s="153">
        <v>0</v>
      </c>
      <c r="T277" s="154">
        <f t="shared" si="3"/>
        <v>0</v>
      </c>
      <c r="AR277" s="155" t="s">
        <v>335</v>
      </c>
      <c r="AT277" s="155" t="s">
        <v>332</v>
      </c>
      <c r="AU277" s="155" t="s">
        <v>88</v>
      </c>
      <c r="AY277" s="16" t="s">
        <v>173</v>
      </c>
      <c r="BE277" s="156">
        <f t="shared" si="4"/>
        <v>0</v>
      </c>
      <c r="BF277" s="156">
        <f t="shared" si="5"/>
        <v>0</v>
      </c>
      <c r="BG277" s="156">
        <f t="shared" si="6"/>
        <v>0</v>
      </c>
      <c r="BH277" s="156">
        <f t="shared" si="7"/>
        <v>0</v>
      </c>
      <c r="BI277" s="156">
        <f t="shared" si="8"/>
        <v>0</v>
      </c>
      <c r="BJ277" s="16" t="s">
        <v>88</v>
      </c>
      <c r="BK277" s="156">
        <f t="shared" si="9"/>
        <v>0</v>
      </c>
      <c r="BL277" s="16" t="s">
        <v>265</v>
      </c>
      <c r="BM277" s="155" t="s">
        <v>487</v>
      </c>
    </row>
    <row r="278" spans="2:65" s="1" customFormat="1" ht="24.15" customHeight="1" x14ac:dyDescent="0.2">
      <c r="B278" s="142"/>
      <c r="C278" s="143" t="s">
        <v>488</v>
      </c>
      <c r="D278" s="143" t="s">
        <v>175</v>
      </c>
      <c r="E278" s="144" t="s">
        <v>489</v>
      </c>
      <c r="F278" s="145" t="s">
        <v>490</v>
      </c>
      <c r="G278" s="146" t="s">
        <v>379</v>
      </c>
      <c r="H278" s="147">
        <v>1</v>
      </c>
      <c r="I278" s="148"/>
      <c r="J278" s="149">
        <f t="shared" si="0"/>
        <v>0</v>
      </c>
      <c r="K278" s="150"/>
      <c r="L278" s="31"/>
      <c r="M278" s="151" t="s">
        <v>1</v>
      </c>
      <c r="N278" s="152" t="s">
        <v>41</v>
      </c>
      <c r="P278" s="153">
        <f t="shared" si="1"/>
        <v>0</v>
      </c>
      <c r="Q278" s="153">
        <v>0</v>
      </c>
      <c r="R278" s="153">
        <f t="shared" si="2"/>
        <v>0</v>
      </c>
      <c r="S278" s="153">
        <v>0</v>
      </c>
      <c r="T278" s="154">
        <f t="shared" si="3"/>
        <v>0</v>
      </c>
      <c r="AR278" s="155" t="s">
        <v>265</v>
      </c>
      <c r="AT278" s="155" t="s">
        <v>175</v>
      </c>
      <c r="AU278" s="155" t="s">
        <v>88</v>
      </c>
      <c r="AY278" s="16" t="s">
        <v>173</v>
      </c>
      <c r="BE278" s="156">
        <f t="shared" si="4"/>
        <v>0</v>
      </c>
      <c r="BF278" s="156">
        <f t="shared" si="5"/>
        <v>0</v>
      </c>
      <c r="BG278" s="156">
        <f t="shared" si="6"/>
        <v>0</v>
      </c>
      <c r="BH278" s="156">
        <f t="shared" si="7"/>
        <v>0</v>
      </c>
      <c r="BI278" s="156">
        <f t="shared" si="8"/>
        <v>0</v>
      </c>
      <c r="BJ278" s="16" t="s">
        <v>88</v>
      </c>
      <c r="BK278" s="156">
        <f t="shared" si="9"/>
        <v>0</v>
      </c>
      <c r="BL278" s="16" t="s">
        <v>265</v>
      </c>
      <c r="BM278" s="155" t="s">
        <v>491</v>
      </c>
    </row>
    <row r="279" spans="2:65" s="1" customFormat="1" ht="37.75" customHeight="1" x14ac:dyDescent="0.2">
      <c r="B279" s="142"/>
      <c r="C279" s="178" t="s">
        <v>492</v>
      </c>
      <c r="D279" s="178" t="s">
        <v>332</v>
      </c>
      <c r="E279" s="179" t="s">
        <v>493</v>
      </c>
      <c r="F279" s="180" t="s">
        <v>494</v>
      </c>
      <c r="G279" s="181" t="s">
        <v>379</v>
      </c>
      <c r="H279" s="182">
        <v>1</v>
      </c>
      <c r="I279" s="183"/>
      <c r="J279" s="184">
        <f t="shared" si="0"/>
        <v>0</v>
      </c>
      <c r="K279" s="185"/>
      <c r="L279" s="186"/>
      <c r="M279" s="187" t="s">
        <v>1</v>
      </c>
      <c r="N279" s="188" t="s">
        <v>41</v>
      </c>
      <c r="P279" s="153">
        <f t="shared" si="1"/>
        <v>0</v>
      </c>
      <c r="Q279" s="153">
        <v>0.32</v>
      </c>
      <c r="R279" s="153">
        <f t="shared" si="2"/>
        <v>0.32</v>
      </c>
      <c r="S279" s="153">
        <v>0</v>
      </c>
      <c r="T279" s="154">
        <f t="shared" si="3"/>
        <v>0</v>
      </c>
      <c r="AR279" s="155" t="s">
        <v>335</v>
      </c>
      <c r="AT279" s="155" t="s">
        <v>332</v>
      </c>
      <c r="AU279" s="155" t="s">
        <v>88</v>
      </c>
      <c r="AY279" s="16" t="s">
        <v>173</v>
      </c>
      <c r="BE279" s="156">
        <f t="shared" si="4"/>
        <v>0</v>
      </c>
      <c r="BF279" s="156">
        <f t="shared" si="5"/>
        <v>0</v>
      </c>
      <c r="BG279" s="156">
        <f t="shared" si="6"/>
        <v>0</v>
      </c>
      <c r="BH279" s="156">
        <f t="shared" si="7"/>
        <v>0</v>
      </c>
      <c r="BI279" s="156">
        <f t="shared" si="8"/>
        <v>0</v>
      </c>
      <c r="BJ279" s="16" t="s">
        <v>88</v>
      </c>
      <c r="BK279" s="156">
        <f t="shared" si="9"/>
        <v>0</v>
      </c>
      <c r="BL279" s="16" t="s">
        <v>265</v>
      </c>
      <c r="BM279" s="155" t="s">
        <v>495</v>
      </c>
    </row>
    <row r="280" spans="2:65" s="1" customFormat="1" ht="24.15" customHeight="1" x14ac:dyDescent="0.2">
      <c r="B280" s="142"/>
      <c r="C280" s="143" t="s">
        <v>496</v>
      </c>
      <c r="D280" s="143" t="s">
        <v>175</v>
      </c>
      <c r="E280" s="144" t="s">
        <v>497</v>
      </c>
      <c r="F280" s="145" t="s">
        <v>498</v>
      </c>
      <c r="G280" s="146" t="s">
        <v>499</v>
      </c>
      <c r="H280" s="147">
        <v>351</v>
      </c>
      <c r="I280" s="148"/>
      <c r="J280" s="149">
        <f t="shared" si="0"/>
        <v>0</v>
      </c>
      <c r="K280" s="150"/>
      <c r="L280" s="31"/>
      <c r="M280" s="151" t="s">
        <v>1</v>
      </c>
      <c r="N280" s="152" t="s">
        <v>41</v>
      </c>
      <c r="P280" s="153">
        <f t="shared" si="1"/>
        <v>0</v>
      </c>
      <c r="Q280" s="153">
        <v>5.0000000000000002E-5</v>
      </c>
      <c r="R280" s="153">
        <f t="shared" si="2"/>
        <v>1.755E-2</v>
      </c>
      <c r="S280" s="153">
        <v>0</v>
      </c>
      <c r="T280" s="154">
        <f t="shared" si="3"/>
        <v>0</v>
      </c>
      <c r="AR280" s="155" t="s">
        <v>265</v>
      </c>
      <c r="AT280" s="155" t="s">
        <v>175</v>
      </c>
      <c r="AU280" s="155" t="s">
        <v>88</v>
      </c>
      <c r="AY280" s="16" t="s">
        <v>173</v>
      </c>
      <c r="BE280" s="156">
        <f t="shared" si="4"/>
        <v>0</v>
      </c>
      <c r="BF280" s="156">
        <f t="shared" si="5"/>
        <v>0</v>
      </c>
      <c r="BG280" s="156">
        <f t="shared" si="6"/>
        <v>0</v>
      </c>
      <c r="BH280" s="156">
        <f t="shared" si="7"/>
        <v>0</v>
      </c>
      <c r="BI280" s="156">
        <f t="shared" si="8"/>
        <v>0</v>
      </c>
      <c r="BJ280" s="16" t="s">
        <v>88</v>
      </c>
      <c r="BK280" s="156">
        <f t="shared" si="9"/>
        <v>0</v>
      </c>
      <c r="BL280" s="16" t="s">
        <v>265</v>
      </c>
      <c r="BM280" s="155" t="s">
        <v>500</v>
      </c>
    </row>
    <row r="281" spans="2:65" s="12" customFormat="1" ht="10" x14ac:dyDescent="0.2">
      <c r="B281" s="157"/>
      <c r="D281" s="158" t="s">
        <v>181</v>
      </c>
      <c r="E281" s="159" t="s">
        <v>1</v>
      </c>
      <c r="F281" s="160" t="s">
        <v>501</v>
      </c>
      <c r="H281" s="161">
        <v>351</v>
      </c>
      <c r="I281" s="162"/>
      <c r="L281" s="157"/>
      <c r="M281" s="163"/>
      <c r="T281" s="164"/>
      <c r="AT281" s="159" t="s">
        <v>181</v>
      </c>
      <c r="AU281" s="159" t="s">
        <v>88</v>
      </c>
      <c r="AV281" s="12" t="s">
        <v>88</v>
      </c>
      <c r="AW281" s="12" t="s">
        <v>31</v>
      </c>
      <c r="AX281" s="12" t="s">
        <v>82</v>
      </c>
      <c r="AY281" s="159" t="s">
        <v>173</v>
      </c>
    </row>
    <row r="282" spans="2:65" s="1" customFormat="1" ht="16.5" customHeight="1" x14ac:dyDescent="0.2">
      <c r="B282" s="142"/>
      <c r="C282" s="178" t="s">
        <v>502</v>
      </c>
      <c r="D282" s="178" t="s">
        <v>332</v>
      </c>
      <c r="E282" s="179" t="s">
        <v>503</v>
      </c>
      <c r="F282" s="180" t="s">
        <v>504</v>
      </c>
      <c r="G282" s="181" t="s">
        <v>499</v>
      </c>
      <c r="H282" s="182">
        <v>351</v>
      </c>
      <c r="I282" s="183"/>
      <c r="J282" s="184">
        <f>ROUND(I282*H282,2)</f>
        <v>0</v>
      </c>
      <c r="K282" s="185"/>
      <c r="L282" s="186"/>
      <c r="M282" s="187" t="s">
        <v>1</v>
      </c>
      <c r="N282" s="188" t="s">
        <v>41</v>
      </c>
      <c r="P282" s="153">
        <f>O282*H282</f>
        <v>0</v>
      </c>
      <c r="Q282" s="153">
        <v>0</v>
      </c>
      <c r="R282" s="153">
        <f>Q282*H282</f>
        <v>0</v>
      </c>
      <c r="S282" s="153">
        <v>0</v>
      </c>
      <c r="T282" s="154">
        <f>S282*H282</f>
        <v>0</v>
      </c>
      <c r="AR282" s="155" t="s">
        <v>335</v>
      </c>
      <c r="AT282" s="155" t="s">
        <v>332</v>
      </c>
      <c r="AU282" s="155" t="s">
        <v>88</v>
      </c>
      <c r="AY282" s="16" t="s">
        <v>173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6" t="s">
        <v>88</v>
      </c>
      <c r="BK282" s="156">
        <f>ROUND(I282*H282,2)</f>
        <v>0</v>
      </c>
      <c r="BL282" s="16" t="s">
        <v>265</v>
      </c>
      <c r="BM282" s="155" t="s">
        <v>505</v>
      </c>
    </row>
    <row r="283" spans="2:65" s="1" customFormat="1" ht="24.15" customHeight="1" x14ac:dyDescent="0.2">
      <c r="B283" s="142"/>
      <c r="C283" s="143" t="s">
        <v>506</v>
      </c>
      <c r="D283" s="143" t="s">
        <v>175</v>
      </c>
      <c r="E283" s="144" t="s">
        <v>507</v>
      </c>
      <c r="F283" s="145" t="s">
        <v>508</v>
      </c>
      <c r="G283" s="146" t="s">
        <v>363</v>
      </c>
      <c r="H283" s="189"/>
      <c r="I283" s="148"/>
      <c r="J283" s="149">
        <f>ROUND(I283*H283,2)</f>
        <v>0</v>
      </c>
      <c r="K283" s="150"/>
      <c r="L283" s="31"/>
      <c r="M283" s="151" t="s">
        <v>1</v>
      </c>
      <c r="N283" s="152" t="s">
        <v>41</v>
      </c>
      <c r="P283" s="153">
        <f>O283*H283</f>
        <v>0</v>
      </c>
      <c r="Q283" s="153">
        <v>0</v>
      </c>
      <c r="R283" s="153">
        <f>Q283*H283</f>
        <v>0</v>
      </c>
      <c r="S283" s="153">
        <v>0</v>
      </c>
      <c r="T283" s="154">
        <f>S283*H283</f>
        <v>0</v>
      </c>
      <c r="AR283" s="155" t="s">
        <v>265</v>
      </c>
      <c r="AT283" s="155" t="s">
        <v>175</v>
      </c>
      <c r="AU283" s="155" t="s">
        <v>88</v>
      </c>
      <c r="AY283" s="16" t="s">
        <v>173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6" t="s">
        <v>88</v>
      </c>
      <c r="BK283" s="156">
        <f>ROUND(I283*H283,2)</f>
        <v>0</v>
      </c>
      <c r="BL283" s="16" t="s">
        <v>265</v>
      </c>
      <c r="BM283" s="155" t="s">
        <v>509</v>
      </c>
    </row>
    <row r="284" spans="2:65" s="11" customFormat="1" ht="22.75" customHeight="1" x14ac:dyDescent="0.25">
      <c r="B284" s="130"/>
      <c r="D284" s="131" t="s">
        <v>74</v>
      </c>
      <c r="E284" s="140" t="s">
        <v>510</v>
      </c>
      <c r="F284" s="140" t="s">
        <v>511</v>
      </c>
      <c r="I284" s="133"/>
      <c r="J284" s="141">
        <f>BK284</f>
        <v>0</v>
      </c>
      <c r="L284" s="130"/>
      <c r="M284" s="135"/>
      <c r="P284" s="136">
        <f>SUM(P285:P289)</f>
        <v>0</v>
      </c>
      <c r="R284" s="136">
        <f>SUM(R285:R289)</f>
        <v>8.8302999999999993E-2</v>
      </c>
      <c r="T284" s="137">
        <f>SUM(T285:T289)</f>
        <v>0</v>
      </c>
      <c r="AR284" s="131" t="s">
        <v>88</v>
      </c>
      <c r="AT284" s="138" t="s">
        <v>74</v>
      </c>
      <c r="AU284" s="138" t="s">
        <v>82</v>
      </c>
      <c r="AY284" s="131" t="s">
        <v>173</v>
      </c>
      <c r="BK284" s="139">
        <f>SUM(BK285:BK289)</f>
        <v>0</v>
      </c>
    </row>
    <row r="285" spans="2:65" s="1" customFormat="1" ht="16.5" customHeight="1" x14ac:dyDescent="0.2">
      <c r="B285" s="142"/>
      <c r="C285" s="143" t="s">
        <v>512</v>
      </c>
      <c r="D285" s="143" t="s">
        <v>175</v>
      </c>
      <c r="E285" s="144" t="s">
        <v>513</v>
      </c>
      <c r="F285" s="145" t="s">
        <v>514</v>
      </c>
      <c r="G285" s="146" t="s">
        <v>257</v>
      </c>
      <c r="H285" s="147">
        <v>7.56</v>
      </c>
      <c r="I285" s="148"/>
      <c r="J285" s="149">
        <f>ROUND(I285*H285,2)</f>
        <v>0</v>
      </c>
      <c r="K285" s="150"/>
      <c r="L285" s="31"/>
      <c r="M285" s="151" t="s">
        <v>1</v>
      </c>
      <c r="N285" s="152" t="s">
        <v>41</v>
      </c>
      <c r="P285" s="153">
        <f>O285*H285</f>
        <v>0</v>
      </c>
      <c r="Q285" s="153">
        <v>3.5E-4</v>
      </c>
      <c r="R285" s="153">
        <f>Q285*H285</f>
        <v>2.6459999999999999E-3</v>
      </c>
      <c r="S285" s="153">
        <v>0</v>
      </c>
      <c r="T285" s="154">
        <f>S285*H285</f>
        <v>0</v>
      </c>
      <c r="AR285" s="155" t="s">
        <v>265</v>
      </c>
      <c r="AT285" s="155" t="s">
        <v>175</v>
      </c>
      <c r="AU285" s="155" t="s">
        <v>88</v>
      </c>
      <c r="AY285" s="16" t="s">
        <v>173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6" t="s">
        <v>88</v>
      </c>
      <c r="BK285" s="156">
        <f>ROUND(I285*H285,2)</f>
        <v>0</v>
      </c>
      <c r="BL285" s="16" t="s">
        <v>265</v>
      </c>
      <c r="BM285" s="155" t="s">
        <v>515</v>
      </c>
    </row>
    <row r="286" spans="2:65" s="12" customFormat="1" ht="10" x14ac:dyDescent="0.2">
      <c r="B286" s="157"/>
      <c r="D286" s="158" t="s">
        <v>181</v>
      </c>
      <c r="E286" s="159" t="s">
        <v>1</v>
      </c>
      <c r="F286" s="160" t="s">
        <v>516</v>
      </c>
      <c r="H286" s="161">
        <v>7.56</v>
      </c>
      <c r="I286" s="162"/>
      <c r="L286" s="157"/>
      <c r="M286" s="163"/>
      <c r="T286" s="164"/>
      <c r="AT286" s="159" t="s">
        <v>181</v>
      </c>
      <c r="AU286" s="159" t="s">
        <v>88</v>
      </c>
      <c r="AV286" s="12" t="s">
        <v>88</v>
      </c>
      <c r="AW286" s="12" t="s">
        <v>31</v>
      </c>
      <c r="AX286" s="12" t="s">
        <v>82</v>
      </c>
      <c r="AY286" s="159" t="s">
        <v>173</v>
      </c>
    </row>
    <row r="287" spans="2:65" s="1" customFormat="1" ht="24.15" customHeight="1" x14ac:dyDescent="0.2">
      <c r="B287" s="142"/>
      <c r="C287" s="178" t="s">
        <v>517</v>
      </c>
      <c r="D287" s="178" t="s">
        <v>332</v>
      </c>
      <c r="E287" s="179" t="s">
        <v>518</v>
      </c>
      <c r="F287" s="180" t="s">
        <v>519</v>
      </c>
      <c r="G287" s="181" t="s">
        <v>257</v>
      </c>
      <c r="H287" s="182">
        <v>7.7869999999999999</v>
      </c>
      <c r="I287" s="183"/>
      <c r="J287" s="184">
        <f>ROUND(I287*H287,2)</f>
        <v>0</v>
      </c>
      <c r="K287" s="185"/>
      <c r="L287" s="186"/>
      <c r="M287" s="187" t="s">
        <v>1</v>
      </c>
      <c r="N287" s="188" t="s">
        <v>41</v>
      </c>
      <c r="P287" s="153">
        <f>O287*H287</f>
        <v>0</v>
      </c>
      <c r="Q287" s="153">
        <v>1.0999999999999999E-2</v>
      </c>
      <c r="R287" s="153">
        <f>Q287*H287</f>
        <v>8.5656999999999997E-2</v>
      </c>
      <c r="S287" s="153">
        <v>0</v>
      </c>
      <c r="T287" s="154">
        <f>S287*H287</f>
        <v>0</v>
      </c>
      <c r="AR287" s="155" t="s">
        <v>335</v>
      </c>
      <c r="AT287" s="155" t="s">
        <v>332</v>
      </c>
      <c r="AU287" s="155" t="s">
        <v>88</v>
      </c>
      <c r="AY287" s="16" t="s">
        <v>173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6" t="s">
        <v>88</v>
      </c>
      <c r="BK287" s="156">
        <f>ROUND(I287*H287,2)</f>
        <v>0</v>
      </c>
      <c r="BL287" s="16" t="s">
        <v>265</v>
      </c>
      <c r="BM287" s="155" t="s">
        <v>520</v>
      </c>
    </row>
    <row r="288" spans="2:65" s="12" customFormat="1" ht="10" x14ac:dyDescent="0.2">
      <c r="B288" s="157"/>
      <c r="D288" s="158" t="s">
        <v>181</v>
      </c>
      <c r="F288" s="160" t="s">
        <v>521</v>
      </c>
      <c r="H288" s="161">
        <v>7.7869999999999999</v>
      </c>
      <c r="I288" s="162"/>
      <c r="L288" s="157"/>
      <c r="M288" s="163"/>
      <c r="T288" s="164"/>
      <c r="AT288" s="159" t="s">
        <v>181</v>
      </c>
      <c r="AU288" s="159" t="s">
        <v>88</v>
      </c>
      <c r="AV288" s="12" t="s">
        <v>88</v>
      </c>
      <c r="AW288" s="12" t="s">
        <v>3</v>
      </c>
      <c r="AX288" s="12" t="s">
        <v>82</v>
      </c>
      <c r="AY288" s="159" t="s">
        <v>173</v>
      </c>
    </row>
    <row r="289" spans="2:65" s="1" customFormat="1" ht="24.15" customHeight="1" x14ac:dyDescent="0.2">
      <c r="B289" s="142"/>
      <c r="C289" s="143" t="s">
        <v>522</v>
      </c>
      <c r="D289" s="143" t="s">
        <v>175</v>
      </c>
      <c r="E289" s="144" t="s">
        <v>523</v>
      </c>
      <c r="F289" s="145" t="s">
        <v>524</v>
      </c>
      <c r="G289" s="146" t="s">
        <v>363</v>
      </c>
      <c r="H289" s="189"/>
      <c r="I289" s="148"/>
      <c r="J289" s="149">
        <f>ROUND(I289*H289,2)</f>
        <v>0</v>
      </c>
      <c r="K289" s="150"/>
      <c r="L289" s="31"/>
      <c r="M289" s="151" t="s">
        <v>1</v>
      </c>
      <c r="N289" s="152" t="s">
        <v>41</v>
      </c>
      <c r="P289" s="153">
        <f>O289*H289</f>
        <v>0</v>
      </c>
      <c r="Q289" s="153">
        <v>0</v>
      </c>
      <c r="R289" s="153">
        <f>Q289*H289</f>
        <v>0</v>
      </c>
      <c r="S289" s="153">
        <v>0</v>
      </c>
      <c r="T289" s="154">
        <f>S289*H289</f>
        <v>0</v>
      </c>
      <c r="AR289" s="155" t="s">
        <v>265</v>
      </c>
      <c r="AT289" s="155" t="s">
        <v>175</v>
      </c>
      <c r="AU289" s="155" t="s">
        <v>88</v>
      </c>
      <c r="AY289" s="16" t="s">
        <v>173</v>
      </c>
      <c r="BE289" s="156">
        <f>IF(N289="základná",J289,0)</f>
        <v>0</v>
      </c>
      <c r="BF289" s="156">
        <f>IF(N289="znížená",J289,0)</f>
        <v>0</v>
      </c>
      <c r="BG289" s="156">
        <f>IF(N289="zákl. prenesená",J289,0)</f>
        <v>0</v>
      </c>
      <c r="BH289" s="156">
        <f>IF(N289="zníž. prenesená",J289,0)</f>
        <v>0</v>
      </c>
      <c r="BI289" s="156">
        <f>IF(N289="nulová",J289,0)</f>
        <v>0</v>
      </c>
      <c r="BJ289" s="16" t="s">
        <v>88</v>
      </c>
      <c r="BK289" s="156">
        <f>ROUND(I289*H289,2)</f>
        <v>0</v>
      </c>
      <c r="BL289" s="16" t="s">
        <v>265</v>
      </c>
      <c r="BM289" s="155" t="s">
        <v>525</v>
      </c>
    </row>
    <row r="290" spans="2:65" s="11" customFormat="1" ht="22.75" customHeight="1" x14ac:dyDescent="0.25">
      <c r="B290" s="130"/>
      <c r="D290" s="131" t="s">
        <v>74</v>
      </c>
      <c r="E290" s="140" t="s">
        <v>526</v>
      </c>
      <c r="F290" s="140" t="s">
        <v>527</v>
      </c>
      <c r="I290" s="133"/>
      <c r="J290" s="141">
        <f>BK290</f>
        <v>0</v>
      </c>
      <c r="L290" s="130"/>
      <c r="M290" s="135"/>
      <c r="P290" s="136">
        <f>SUM(P291:P294)</f>
        <v>0</v>
      </c>
      <c r="R290" s="136">
        <f>SUM(R291:R294)</f>
        <v>4.1472000000000002E-3</v>
      </c>
      <c r="T290" s="137">
        <f>SUM(T291:T294)</f>
        <v>0</v>
      </c>
      <c r="AR290" s="131" t="s">
        <v>88</v>
      </c>
      <c r="AT290" s="138" t="s">
        <v>74</v>
      </c>
      <c r="AU290" s="138" t="s">
        <v>82</v>
      </c>
      <c r="AY290" s="131" t="s">
        <v>173</v>
      </c>
      <c r="BK290" s="139">
        <f>SUM(BK291:BK294)</f>
        <v>0</v>
      </c>
    </row>
    <row r="291" spans="2:65" s="1" customFormat="1" ht="33" customHeight="1" x14ac:dyDescent="0.2">
      <c r="B291" s="142"/>
      <c r="C291" s="143" t="s">
        <v>528</v>
      </c>
      <c r="D291" s="143" t="s">
        <v>175</v>
      </c>
      <c r="E291" s="144" t="s">
        <v>529</v>
      </c>
      <c r="F291" s="145" t="s">
        <v>530</v>
      </c>
      <c r="G291" s="146" t="s">
        <v>257</v>
      </c>
      <c r="H291" s="147">
        <v>12.96</v>
      </c>
      <c r="I291" s="148"/>
      <c r="J291" s="149">
        <f>ROUND(I291*H291,2)</f>
        <v>0</v>
      </c>
      <c r="K291" s="150"/>
      <c r="L291" s="31"/>
      <c r="M291" s="151" t="s">
        <v>1</v>
      </c>
      <c r="N291" s="152" t="s">
        <v>41</v>
      </c>
      <c r="P291" s="153">
        <f>O291*H291</f>
        <v>0</v>
      </c>
      <c r="Q291" s="153">
        <v>2.4000000000000001E-4</v>
      </c>
      <c r="R291" s="153">
        <f>Q291*H291</f>
        <v>3.1104000000000001E-3</v>
      </c>
      <c r="S291" s="153">
        <v>0</v>
      </c>
      <c r="T291" s="154">
        <f>S291*H291</f>
        <v>0</v>
      </c>
      <c r="AR291" s="155" t="s">
        <v>265</v>
      </c>
      <c r="AT291" s="155" t="s">
        <v>175</v>
      </c>
      <c r="AU291" s="155" t="s">
        <v>88</v>
      </c>
      <c r="AY291" s="16" t="s">
        <v>173</v>
      </c>
      <c r="BE291" s="156">
        <f>IF(N291="základná",J291,0)</f>
        <v>0</v>
      </c>
      <c r="BF291" s="156">
        <f>IF(N291="znížená",J291,0)</f>
        <v>0</v>
      </c>
      <c r="BG291" s="156">
        <f>IF(N291="zákl. prenesená",J291,0)</f>
        <v>0</v>
      </c>
      <c r="BH291" s="156">
        <f>IF(N291="zníž. prenesená",J291,0)</f>
        <v>0</v>
      </c>
      <c r="BI291" s="156">
        <f>IF(N291="nulová",J291,0)</f>
        <v>0</v>
      </c>
      <c r="BJ291" s="16" t="s">
        <v>88</v>
      </c>
      <c r="BK291" s="156">
        <f>ROUND(I291*H291,2)</f>
        <v>0</v>
      </c>
      <c r="BL291" s="16" t="s">
        <v>265</v>
      </c>
      <c r="BM291" s="155" t="s">
        <v>531</v>
      </c>
    </row>
    <row r="292" spans="2:65" s="14" customFormat="1" ht="10" x14ac:dyDescent="0.2">
      <c r="B292" s="172"/>
      <c r="D292" s="158" t="s">
        <v>181</v>
      </c>
      <c r="E292" s="173" t="s">
        <v>1</v>
      </c>
      <c r="F292" s="174" t="s">
        <v>532</v>
      </c>
      <c r="H292" s="173" t="s">
        <v>1</v>
      </c>
      <c r="I292" s="175"/>
      <c r="L292" s="172"/>
      <c r="M292" s="176"/>
      <c r="T292" s="177"/>
      <c r="AT292" s="173" t="s">
        <v>181</v>
      </c>
      <c r="AU292" s="173" t="s">
        <v>88</v>
      </c>
      <c r="AV292" s="14" t="s">
        <v>82</v>
      </c>
      <c r="AW292" s="14" t="s">
        <v>31</v>
      </c>
      <c r="AX292" s="14" t="s">
        <v>75</v>
      </c>
      <c r="AY292" s="173" t="s">
        <v>173</v>
      </c>
    </row>
    <row r="293" spans="2:65" s="12" customFormat="1" ht="10" x14ac:dyDescent="0.2">
      <c r="B293" s="157"/>
      <c r="D293" s="158" t="s">
        <v>181</v>
      </c>
      <c r="E293" s="159" t="s">
        <v>1</v>
      </c>
      <c r="F293" s="160" t="s">
        <v>533</v>
      </c>
      <c r="H293" s="161">
        <v>12.96</v>
      </c>
      <c r="I293" s="162"/>
      <c r="L293" s="157"/>
      <c r="M293" s="163"/>
      <c r="T293" s="164"/>
      <c r="AT293" s="159" t="s">
        <v>181</v>
      </c>
      <c r="AU293" s="159" t="s">
        <v>88</v>
      </c>
      <c r="AV293" s="12" t="s">
        <v>88</v>
      </c>
      <c r="AW293" s="12" t="s">
        <v>31</v>
      </c>
      <c r="AX293" s="12" t="s">
        <v>82</v>
      </c>
      <c r="AY293" s="159" t="s">
        <v>173</v>
      </c>
    </row>
    <row r="294" spans="2:65" s="1" customFormat="1" ht="24.15" customHeight="1" x14ac:dyDescent="0.2">
      <c r="B294" s="142"/>
      <c r="C294" s="143" t="s">
        <v>534</v>
      </c>
      <c r="D294" s="143" t="s">
        <v>175</v>
      </c>
      <c r="E294" s="144" t="s">
        <v>535</v>
      </c>
      <c r="F294" s="145" t="s">
        <v>536</v>
      </c>
      <c r="G294" s="146" t="s">
        <v>257</v>
      </c>
      <c r="H294" s="147">
        <v>12.96</v>
      </c>
      <c r="I294" s="148"/>
      <c r="J294" s="149">
        <f>ROUND(I294*H294,2)</f>
        <v>0</v>
      </c>
      <c r="K294" s="150"/>
      <c r="L294" s="31"/>
      <c r="M294" s="151" t="s">
        <v>1</v>
      </c>
      <c r="N294" s="152" t="s">
        <v>41</v>
      </c>
      <c r="P294" s="153">
        <f>O294*H294</f>
        <v>0</v>
      </c>
      <c r="Q294" s="153">
        <v>8.0000000000000007E-5</v>
      </c>
      <c r="R294" s="153">
        <f>Q294*H294</f>
        <v>1.0368E-3</v>
      </c>
      <c r="S294" s="153">
        <v>0</v>
      </c>
      <c r="T294" s="154">
        <f>S294*H294</f>
        <v>0</v>
      </c>
      <c r="AR294" s="155" t="s">
        <v>265</v>
      </c>
      <c r="AT294" s="155" t="s">
        <v>175</v>
      </c>
      <c r="AU294" s="155" t="s">
        <v>88</v>
      </c>
      <c r="AY294" s="16" t="s">
        <v>173</v>
      </c>
      <c r="BE294" s="156">
        <f>IF(N294="základná",J294,0)</f>
        <v>0</v>
      </c>
      <c r="BF294" s="156">
        <f>IF(N294="znížená",J294,0)</f>
        <v>0</v>
      </c>
      <c r="BG294" s="156">
        <f>IF(N294="zákl. prenesená",J294,0)</f>
        <v>0</v>
      </c>
      <c r="BH294" s="156">
        <f>IF(N294="zníž. prenesená",J294,0)</f>
        <v>0</v>
      </c>
      <c r="BI294" s="156">
        <f>IF(N294="nulová",J294,0)</f>
        <v>0</v>
      </c>
      <c r="BJ294" s="16" t="s">
        <v>88</v>
      </c>
      <c r="BK294" s="156">
        <f>ROUND(I294*H294,2)</f>
        <v>0</v>
      </c>
      <c r="BL294" s="16" t="s">
        <v>265</v>
      </c>
      <c r="BM294" s="155" t="s">
        <v>537</v>
      </c>
    </row>
    <row r="295" spans="2:65" s="11" customFormat="1" ht="25.9" customHeight="1" x14ac:dyDescent="0.35">
      <c r="B295" s="130"/>
      <c r="D295" s="131" t="s">
        <v>74</v>
      </c>
      <c r="E295" s="132" t="s">
        <v>332</v>
      </c>
      <c r="F295" s="132" t="s">
        <v>538</v>
      </c>
      <c r="I295" s="133"/>
      <c r="J295" s="134">
        <f>BK295</f>
        <v>0</v>
      </c>
      <c r="L295" s="130"/>
      <c r="M295" s="135"/>
      <c r="P295" s="136">
        <f>P296</f>
        <v>0</v>
      </c>
      <c r="R295" s="136">
        <f>R296</f>
        <v>70.183999999999997</v>
      </c>
      <c r="T295" s="137">
        <f>T296</f>
        <v>0</v>
      </c>
      <c r="AR295" s="131" t="s">
        <v>187</v>
      </c>
      <c r="AT295" s="138" t="s">
        <v>74</v>
      </c>
      <c r="AU295" s="138" t="s">
        <v>75</v>
      </c>
      <c r="AY295" s="131" t="s">
        <v>173</v>
      </c>
      <c r="BK295" s="139">
        <f>BK296</f>
        <v>0</v>
      </c>
    </row>
    <row r="296" spans="2:65" s="11" customFormat="1" ht="22.75" customHeight="1" x14ac:dyDescent="0.25">
      <c r="B296" s="130"/>
      <c r="D296" s="131" t="s">
        <v>74</v>
      </c>
      <c r="E296" s="140" t="s">
        <v>539</v>
      </c>
      <c r="F296" s="140" t="s">
        <v>540</v>
      </c>
      <c r="I296" s="133"/>
      <c r="J296" s="141">
        <f>BK296</f>
        <v>0</v>
      </c>
      <c r="L296" s="130"/>
      <c r="M296" s="135"/>
      <c r="P296" s="136">
        <f>SUM(P297:P301)</f>
        <v>0</v>
      </c>
      <c r="R296" s="136">
        <f>SUM(R297:R301)</f>
        <v>70.183999999999997</v>
      </c>
      <c r="T296" s="137">
        <f>SUM(T297:T301)</f>
        <v>0</v>
      </c>
      <c r="AR296" s="131" t="s">
        <v>187</v>
      </c>
      <c r="AT296" s="138" t="s">
        <v>74</v>
      </c>
      <c r="AU296" s="138" t="s">
        <v>82</v>
      </c>
      <c r="AY296" s="131" t="s">
        <v>173</v>
      </c>
      <c r="BK296" s="139">
        <f>SUM(BK297:BK301)</f>
        <v>0</v>
      </c>
    </row>
    <row r="297" spans="2:65" s="1" customFormat="1" ht="37.75" customHeight="1" x14ac:dyDescent="0.2">
      <c r="B297" s="142"/>
      <c r="C297" s="143" t="s">
        <v>541</v>
      </c>
      <c r="D297" s="143" t="s">
        <v>175</v>
      </c>
      <c r="E297" s="144" t="s">
        <v>542</v>
      </c>
      <c r="F297" s="145" t="s">
        <v>543</v>
      </c>
      <c r="G297" s="146" t="s">
        <v>379</v>
      </c>
      <c r="H297" s="147">
        <v>19</v>
      </c>
      <c r="I297" s="148"/>
      <c r="J297" s="149">
        <f>ROUND(I297*H297,2)</f>
        <v>0</v>
      </c>
      <c r="K297" s="150"/>
      <c r="L297" s="31"/>
      <c r="M297" s="151" t="s">
        <v>1</v>
      </c>
      <c r="N297" s="152" t="s">
        <v>41</v>
      </c>
      <c r="P297" s="153">
        <f>O297*H297</f>
        <v>0</v>
      </c>
      <c r="Q297" s="153">
        <v>0</v>
      </c>
      <c r="R297" s="153">
        <f>Q297*H297</f>
        <v>0</v>
      </c>
      <c r="S297" s="153">
        <v>0</v>
      </c>
      <c r="T297" s="154">
        <f>S297*H297</f>
        <v>0</v>
      </c>
      <c r="AR297" s="155" t="s">
        <v>506</v>
      </c>
      <c r="AT297" s="155" t="s">
        <v>175</v>
      </c>
      <c r="AU297" s="155" t="s">
        <v>88</v>
      </c>
      <c r="AY297" s="16" t="s">
        <v>173</v>
      </c>
      <c r="BE297" s="156">
        <f>IF(N297="základná",J297,0)</f>
        <v>0</v>
      </c>
      <c r="BF297" s="156">
        <f>IF(N297="znížená",J297,0)</f>
        <v>0</v>
      </c>
      <c r="BG297" s="156">
        <f>IF(N297="zákl. prenesená",J297,0)</f>
        <v>0</v>
      </c>
      <c r="BH297" s="156">
        <f>IF(N297="zníž. prenesená",J297,0)</f>
        <v>0</v>
      </c>
      <c r="BI297" s="156">
        <f>IF(N297="nulová",J297,0)</f>
        <v>0</v>
      </c>
      <c r="BJ297" s="16" t="s">
        <v>88</v>
      </c>
      <c r="BK297" s="156">
        <f>ROUND(I297*H297,2)</f>
        <v>0</v>
      </c>
      <c r="BL297" s="16" t="s">
        <v>506</v>
      </c>
      <c r="BM297" s="155" t="s">
        <v>544</v>
      </c>
    </row>
    <row r="298" spans="2:65" s="1" customFormat="1" ht="37.75" customHeight="1" x14ac:dyDescent="0.2">
      <c r="B298" s="142"/>
      <c r="C298" s="143" t="s">
        <v>545</v>
      </c>
      <c r="D298" s="143" t="s">
        <v>175</v>
      </c>
      <c r="E298" s="144" t="s">
        <v>546</v>
      </c>
      <c r="F298" s="145" t="s">
        <v>547</v>
      </c>
      <c r="G298" s="146" t="s">
        <v>379</v>
      </c>
      <c r="H298" s="147">
        <v>2</v>
      </c>
      <c r="I298" s="148"/>
      <c r="J298" s="149">
        <f>ROUND(I298*H298,2)</f>
        <v>0</v>
      </c>
      <c r="K298" s="150"/>
      <c r="L298" s="31"/>
      <c r="M298" s="151" t="s">
        <v>1</v>
      </c>
      <c r="N298" s="152" t="s">
        <v>41</v>
      </c>
      <c r="P298" s="153">
        <f>O298*H298</f>
        <v>0</v>
      </c>
      <c r="Q298" s="153">
        <v>0</v>
      </c>
      <c r="R298" s="153">
        <f>Q298*H298</f>
        <v>0</v>
      </c>
      <c r="S298" s="153">
        <v>0</v>
      </c>
      <c r="T298" s="154">
        <f>S298*H298</f>
        <v>0</v>
      </c>
      <c r="AR298" s="155" t="s">
        <v>506</v>
      </c>
      <c r="AT298" s="155" t="s">
        <v>175</v>
      </c>
      <c r="AU298" s="155" t="s">
        <v>88</v>
      </c>
      <c r="AY298" s="16" t="s">
        <v>173</v>
      </c>
      <c r="BE298" s="156">
        <f>IF(N298="základná",J298,0)</f>
        <v>0</v>
      </c>
      <c r="BF298" s="156">
        <f>IF(N298="znížená",J298,0)</f>
        <v>0</v>
      </c>
      <c r="BG298" s="156">
        <f>IF(N298="zákl. prenesená",J298,0)</f>
        <v>0</v>
      </c>
      <c r="BH298" s="156">
        <f>IF(N298="zníž. prenesená",J298,0)</f>
        <v>0</v>
      </c>
      <c r="BI298" s="156">
        <f>IF(N298="nulová",J298,0)</f>
        <v>0</v>
      </c>
      <c r="BJ298" s="16" t="s">
        <v>88</v>
      </c>
      <c r="BK298" s="156">
        <f>ROUND(I298*H298,2)</f>
        <v>0</v>
      </c>
      <c r="BL298" s="16" t="s">
        <v>506</v>
      </c>
      <c r="BM298" s="155" t="s">
        <v>548</v>
      </c>
    </row>
    <row r="299" spans="2:65" s="1" customFormat="1" ht="33" customHeight="1" x14ac:dyDescent="0.2">
      <c r="B299" s="142"/>
      <c r="C299" s="178" t="s">
        <v>549</v>
      </c>
      <c r="D299" s="178" t="s">
        <v>332</v>
      </c>
      <c r="E299" s="179" t="s">
        <v>550</v>
      </c>
      <c r="F299" s="180" t="s">
        <v>551</v>
      </c>
      <c r="G299" s="181" t="s">
        <v>227</v>
      </c>
      <c r="H299" s="182">
        <v>70.183999999999997</v>
      </c>
      <c r="I299" s="183"/>
      <c r="J299" s="184">
        <f>ROUND(I299*H299,2)</f>
        <v>0</v>
      </c>
      <c r="K299" s="185"/>
      <c r="L299" s="186"/>
      <c r="M299" s="187" t="s">
        <v>1</v>
      </c>
      <c r="N299" s="188" t="s">
        <v>41</v>
      </c>
      <c r="P299" s="153">
        <f>O299*H299</f>
        <v>0</v>
      </c>
      <c r="Q299" s="153">
        <v>1</v>
      </c>
      <c r="R299" s="153">
        <f>Q299*H299</f>
        <v>70.183999999999997</v>
      </c>
      <c r="S299" s="153">
        <v>0</v>
      </c>
      <c r="T299" s="154">
        <f>S299*H299</f>
        <v>0</v>
      </c>
      <c r="AR299" s="155" t="s">
        <v>552</v>
      </c>
      <c r="AT299" s="155" t="s">
        <v>332</v>
      </c>
      <c r="AU299" s="155" t="s">
        <v>88</v>
      </c>
      <c r="AY299" s="16" t="s">
        <v>173</v>
      </c>
      <c r="BE299" s="156">
        <f>IF(N299="základná",J299,0)</f>
        <v>0</v>
      </c>
      <c r="BF299" s="156">
        <f>IF(N299="znížená",J299,0)</f>
        <v>0</v>
      </c>
      <c r="BG299" s="156">
        <f>IF(N299="zákl. prenesená",J299,0)</f>
        <v>0</v>
      </c>
      <c r="BH299" s="156">
        <f>IF(N299="zníž. prenesená",J299,0)</f>
        <v>0</v>
      </c>
      <c r="BI299" s="156">
        <f>IF(N299="nulová",J299,0)</f>
        <v>0</v>
      </c>
      <c r="BJ299" s="16" t="s">
        <v>88</v>
      </c>
      <c r="BK299" s="156">
        <f>ROUND(I299*H299,2)</f>
        <v>0</v>
      </c>
      <c r="BL299" s="16" t="s">
        <v>552</v>
      </c>
      <c r="BM299" s="155" t="s">
        <v>553</v>
      </c>
    </row>
    <row r="300" spans="2:65" s="12" customFormat="1" ht="10" x14ac:dyDescent="0.2">
      <c r="B300" s="157"/>
      <c r="D300" s="158" t="s">
        <v>181</v>
      </c>
      <c r="E300" s="159" t="s">
        <v>1</v>
      </c>
      <c r="F300" s="160" t="s">
        <v>554</v>
      </c>
      <c r="H300" s="161">
        <v>70.183999999999997</v>
      </c>
      <c r="I300" s="162"/>
      <c r="L300" s="157"/>
      <c r="M300" s="163"/>
      <c r="T300" s="164"/>
      <c r="AT300" s="159" t="s">
        <v>181</v>
      </c>
      <c r="AU300" s="159" t="s">
        <v>88</v>
      </c>
      <c r="AV300" s="12" t="s">
        <v>88</v>
      </c>
      <c r="AW300" s="12" t="s">
        <v>31</v>
      </c>
      <c r="AX300" s="12" t="s">
        <v>82</v>
      </c>
      <c r="AY300" s="159" t="s">
        <v>173</v>
      </c>
    </row>
    <row r="301" spans="2:65" s="1" customFormat="1" ht="24.15" customHeight="1" x14ac:dyDescent="0.2">
      <c r="B301" s="142"/>
      <c r="C301" s="143" t="s">
        <v>555</v>
      </c>
      <c r="D301" s="143" t="s">
        <v>175</v>
      </c>
      <c r="E301" s="144" t="s">
        <v>556</v>
      </c>
      <c r="F301" s="145" t="s">
        <v>557</v>
      </c>
      <c r="G301" s="146" t="s">
        <v>558</v>
      </c>
      <c r="H301" s="147">
        <v>4</v>
      </c>
      <c r="I301" s="148"/>
      <c r="J301" s="149">
        <f>ROUND(I301*H301,2)</f>
        <v>0</v>
      </c>
      <c r="K301" s="150"/>
      <c r="L301" s="31"/>
      <c r="M301" s="191" t="s">
        <v>1</v>
      </c>
      <c r="N301" s="192" t="s">
        <v>41</v>
      </c>
      <c r="O301" s="193"/>
      <c r="P301" s="194">
        <f>O301*H301</f>
        <v>0</v>
      </c>
      <c r="Q301" s="194">
        <v>0</v>
      </c>
      <c r="R301" s="194">
        <f>Q301*H301</f>
        <v>0</v>
      </c>
      <c r="S301" s="194">
        <v>0</v>
      </c>
      <c r="T301" s="195">
        <f>S301*H301</f>
        <v>0</v>
      </c>
      <c r="AR301" s="155" t="s">
        <v>559</v>
      </c>
      <c r="AT301" s="155" t="s">
        <v>175</v>
      </c>
      <c r="AU301" s="155" t="s">
        <v>88</v>
      </c>
      <c r="AY301" s="16" t="s">
        <v>173</v>
      </c>
      <c r="BE301" s="156">
        <f>IF(N301="základná",J301,0)</f>
        <v>0</v>
      </c>
      <c r="BF301" s="156">
        <f>IF(N301="znížená",J301,0)</f>
        <v>0</v>
      </c>
      <c r="BG301" s="156">
        <f>IF(N301="zákl. prenesená",J301,0)</f>
        <v>0</v>
      </c>
      <c r="BH301" s="156">
        <f>IF(N301="zníž. prenesená",J301,0)</f>
        <v>0</v>
      </c>
      <c r="BI301" s="156">
        <f>IF(N301="nulová",J301,0)</f>
        <v>0</v>
      </c>
      <c r="BJ301" s="16" t="s">
        <v>88</v>
      </c>
      <c r="BK301" s="156">
        <f>ROUND(I301*H301,2)</f>
        <v>0</v>
      </c>
      <c r="BL301" s="16" t="s">
        <v>559</v>
      </c>
      <c r="BM301" s="155" t="s">
        <v>560</v>
      </c>
    </row>
    <row r="302" spans="2:65" s="1" customFormat="1" ht="7" customHeight="1" x14ac:dyDescent="0.2">
      <c r="B302" s="46"/>
      <c r="C302" s="47"/>
      <c r="D302" s="47"/>
      <c r="E302" s="47"/>
      <c r="F302" s="47"/>
      <c r="G302" s="47"/>
      <c r="H302" s="47"/>
      <c r="I302" s="47"/>
      <c r="J302" s="47"/>
      <c r="K302" s="47"/>
      <c r="L302" s="31"/>
    </row>
  </sheetData>
  <autoFilter ref="C135:K301" xr:uid="{00000000-0009-0000-0000-000001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6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92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ht="12" customHeight="1" x14ac:dyDescent="0.2">
      <c r="B8" s="19"/>
      <c r="D8" s="26" t="s">
        <v>134</v>
      </c>
      <c r="L8" s="19"/>
    </row>
    <row r="9" spans="2:46" s="1" customFormat="1" ht="16.5" customHeight="1" x14ac:dyDescent="0.2">
      <c r="B9" s="31"/>
      <c r="E9" s="245" t="s">
        <v>135</v>
      </c>
      <c r="F9" s="247"/>
      <c r="G9" s="247"/>
      <c r="H9" s="247"/>
      <c r="L9" s="31"/>
    </row>
    <row r="10" spans="2:46" s="1" customFormat="1" ht="12" customHeight="1" x14ac:dyDescent="0.2">
      <c r="B10" s="31"/>
      <c r="D10" s="26" t="s">
        <v>136</v>
      </c>
      <c r="L10" s="31"/>
    </row>
    <row r="11" spans="2:46" s="1" customFormat="1" ht="16.5" customHeight="1" x14ac:dyDescent="0.2">
      <c r="B11" s="31"/>
      <c r="E11" s="204" t="s">
        <v>561</v>
      </c>
      <c r="F11" s="247"/>
      <c r="G11" s="247"/>
      <c r="H11" s="247"/>
      <c r="L11" s="31"/>
    </row>
    <row r="12" spans="2:46" s="1" customFormat="1" ht="10" x14ac:dyDescent="0.2">
      <c r="B12" s="31"/>
      <c r="L12" s="31"/>
    </row>
    <row r="13" spans="2:46" s="1" customFormat="1" ht="12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28. 12. 2023</v>
      </c>
      <c r="L14" s="31"/>
    </row>
    <row r="15" spans="2:46" s="1" customFormat="1" ht="10.75" customHeight="1" x14ac:dyDescent="0.2">
      <c r="B15" s="31"/>
      <c r="L15" s="31"/>
    </row>
    <row r="16" spans="2:46" s="1" customFormat="1" ht="12" customHeight="1" x14ac:dyDescent="0.2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7" customHeight="1" x14ac:dyDescent="0.2">
      <c r="B18" s="31"/>
      <c r="L18" s="31"/>
    </row>
    <row r="19" spans="2:12" s="1" customFormat="1" ht="12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 x14ac:dyDescent="0.2">
      <c r="B20" s="31"/>
      <c r="E20" s="248" t="str">
        <f>'Rekapitulácia stavby'!E14</f>
        <v>Vyplň údaj</v>
      </c>
      <c r="F20" s="210"/>
      <c r="G20" s="210"/>
      <c r="H20" s="210"/>
      <c r="I20" s="26" t="s">
        <v>26</v>
      </c>
      <c r="J20" s="27" t="str">
        <f>'Rekapitulácia stavby'!AN14</f>
        <v>Vyplň údaj</v>
      </c>
      <c r="L20" s="31"/>
    </row>
    <row r="21" spans="2:12" s="1" customFormat="1" ht="7" customHeight="1" x14ac:dyDescent="0.2">
      <c r="B21" s="31"/>
      <c r="L21" s="31"/>
    </row>
    <row r="22" spans="2:12" s="1" customFormat="1" ht="12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customHeight="1" x14ac:dyDescent="0.2">
      <c r="B24" s="31"/>
      <c r="L24" s="31"/>
    </row>
    <row r="25" spans="2:12" s="1" customFormat="1" ht="12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customHeight="1" x14ac:dyDescent="0.2">
      <c r="B26" s="31"/>
      <c r="E26" s="24" t="str">
        <f>IF('Rekapitulácia stavby'!E20="","",'Rekapitulácia stavby'!E20)</f>
        <v xml:space="preserve"> 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customHeight="1" x14ac:dyDescent="0.2">
      <c r="B27" s="31"/>
      <c r="L27" s="31"/>
    </row>
    <row r="28" spans="2:12" s="1" customFormat="1" ht="12" customHeight="1" x14ac:dyDescent="0.2">
      <c r="B28" s="31"/>
      <c r="D28" s="26" t="s">
        <v>34</v>
      </c>
      <c r="L28" s="31"/>
    </row>
    <row r="29" spans="2:12" s="7" customFormat="1" ht="16.5" customHeight="1" x14ac:dyDescent="0.2">
      <c r="B29" s="96"/>
      <c r="E29" s="215" t="s">
        <v>1</v>
      </c>
      <c r="F29" s="215"/>
      <c r="G29" s="215"/>
      <c r="H29" s="215"/>
      <c r="L29" s="96"/>
    </row>
    <row r="30" spans="2:12" s="1" customFormat="1" ht="7" customHeight="1" x14ac:dyDescent="0.2">
      <c r="B30" s="31"/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4" customHeight="1" x14ac:dyDescent="0.2">
      <c r="B32" s="31"/>
      <c r="D32" s="97" t="s">
        <v>35</v>
      </c>
      <c r="J32" s="68">
        <f>ROUND(J128, 2)</f>
        <v>0</v>
      </c>
      <c r="L32" s="31"/>
    </row>
    <row r="33" spans="2:12" s="1" customFormat="1" ht="7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 x14ac:dyDescent="0.2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 x14ac:dyDescent="0.2">
      <c r="B35" s="31"/>
      <c r="D35" s="57" t="s">
        <v>39</v>
      </c>
      <c r="E35" s="36" t="s">
        <v>40</v>
      </c>
      <c r="F35" s="98">
        <f>ROUND((SUM(BE128:BE195)),  2)</f>
        <v>0</v>
      </c>
      <c r="G35" s="99"/>
      <c r="H35" s="99"/>
      <c r="I35" s="100">
        <v>0.2</v>
      </c>
      <c r="J35" s="98">
        <f>ROUND(((SUM(BE128:BE195))*I35),  2)</f>
        <v>0</v>
      </c>
      <c r="L35" s="31"/>
    </row>
    <row r="36" spans="2:12" s="1" customFormat="1" ht="14.4" customHeight="1" x14ac:dyDescent="0.2">
      <c r="B36" s="31"/>
      <c r="E36" s="36" t="s">
        <v>41</v>
      </c>
      <c r="F36" s="98">
        <f>ROUND((SUM(BF128:BF195)),  2)</f>
        <v>0</v>
      </c>
      <c r="G36" s="99"/>
      <c r="H36" s="99"/>
      <c r="I36" s="100">
        <v>0.2</v>
      </c>
      <c r="J36" s="98">
        <f>ROUND(((SUM(BF128:BF195))*I36),  2)</f>
        <v>0</v>
      </c>
      <c r="L36" s="31"/>
    </row>
    <row r="37" spans="2:12" s="1" customFormat="1" ht="14.4" hidden="1" customHeight="1" x14ac:dyDescent="0.2">
      <c r="B37" s="31"/>
      <c r="E37" s="26" t="s">
        <v>42</v>
      </c>
      <c r="F37" s="88">
        <f>ROUND((SUM(BG128:BG195)),  2)</f>
        <v>0</v>
      </c>
      <c r="I37" s="101">
        <v>0.2</v>
      </c>
      <c r="J37" s="88">
        <f>0</f>
        <v>0</v>
      </c>
      <c r="L37" s="31"/>
    </row>
    <row r="38" spans="2:12" s="1" customFormat="1" ht="14.4" hidden="1" customHeight="1" x14ac:dyDescent="0.2">
      <c r="B38" s="31"/>
      <c r="E38" s="26" t="s">
        <v>43</v>
      </c>
      <c r="F38" s="88">
        <f>ROUND((SUM(BH128:BH195)),  2)</f>
        <v>0</v>
      </c>
      <c r="I38" s="101">
        <v>0.2</v>
      </c>
      <c r="J38" s="88">
        <f>0</f>
        <v>0</v>
      </c>
      <c r="L38" s="31"/>
    </row>
    <row r="39" spans="2:12" s="1" customFormat="1" ht="14.4" hidden="1" customHeight="1" x14ac:dyDescent="0.2">
      <c r="B39" s="31"/>
      <c r="E39" s="36" t="s">
        <v>44</v>
      </c>
      <c r="F39" s="98">
        <f>ROUND((SUM(BI128:BI195)),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 x14ac:dyDescent="0.2">
      <c r="B40" s="31"/>
      <c r="L40" s="31"/>
    </row>
    <row r="41" spans="2:12" s="1" customFormat="1" ht="25.4" customHeight="1" x14ac:dyDescent="0.2">
      <c r="B41" s="31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1"/>
    </row>
    <row r="42" spans="2:12" s="1" customFormat="1" ht="14.4" customHeight="1" x14ac:dyDescent="0.2">
      <c r="B42" s="31"/>
      <c r="L42" s="31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138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12" ht="12" customHeight="1" x14ac:dyDescent="0.2">
      <c r="B86" s="19"/>
      <c r="C86" s="26" t="s">
        <v>134</v>
      </c>
      <c r="L86" s="19"/>
    </row>
    <row r="87" spans="2:12" s="1" customFormat="1" ht="16.5" customHeight="1" x14ac:dyDescent="0.2">
      <c r="B87" s="31"/>
      <c r="E87" s="245" t="s">
        <v>135</v>
      </c>
      <c r="F87" s="247"/>
      <c r="G87" s="247"/>
      <c r="H87" s="247"/>
      <c r="L87" s="31"/>
    </row>
    <row r="88" spans="2:12" s="1" customFormat="1" ht="12" customHeight="1" x14ac:dyDescent="0.2">
      <c r="B88" s="31"/>
      <c r="C88" s="26" t="s">
        <v>136</v>
      </c>
      <c r="L88" s="31"/>
    </row>
    <row r="89" spans="2:12" s="1" customFormat="1" ht="16.5" customHeight="1" x14ac:dyDescent="0.2">
      <c r="B89" s="31"/>
      <c r="E89" s="204" t="str">
        <f>E11</f>
        <v>1.2 - Zdravotechnika</v>
      </c>
      <c r="F89" s="247"/>
      <c r="G89" s="247"/>
      <c r="H89" s="247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Jacovce- Hôrka, parc. č. 1627/6</v>
      </c>
      <c r="I91" s="26" t="s">
        <v>21</v>
      </c>
      <c r="J91" s="54" t="str">
        <f>IF(J14="","",J14)</f>
        <v>28. 12. 2023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15" customHeight="1" x14ac:dyDescent="0.2">
      <c r="B93" s="31"/>
      <c r="C93" s="26" t="s">
        <v>23</v>
      </c>
      <c r="F93" s="24" t="str">
        <f>E17</f>
        <v>PPD Prašice so sídlom Jacovce</v>
      </c>
      <c r="I93" s="26" t="s">
        <v>29</v>
      </c>
      <c r="J93" s="29" t="str">
        <f>E23</f>
        <v>Ing. Pavol Meluš</v>
      </c>
      <c r="L93" s="31"/>
    </row>
    <row r="94" spans="2:12" s="1" customFormat="1" ht="15.1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0" t="s">
        <v>139</v>
      </c>
      <c r="D96" s="102"/>
      <c r="E96" s="102"/>
      <c r="F96" s="102"/>
      <c r="G96" s="102"/>
      <c r="H96" s="102"/>
      <c r="I96" s="102"/>
      <c r="J96" s="111" t="s">
        <v>140</v>
      </c>
      <c r="K96" s="102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2" t="s">
        <v>141</v>
      </c>
      <c r="J98" s="68">
        <f>J128</f>
        <v>0</v>
      </c>
      <c r="L98" s="31"/>
      <c r="AU98" s="16" t="s">
        <v>142</v>
      </c>
    </row>
    <row r="99" spans="2:47" s="8" customFormat="1" ht="25" customHeight="1" x14ac:dyDescent="0.2">
      <c r="B99" s="113"/>
      <c r="D99" s="114" t="s">
        <v>143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47" s="9" customFormat="1" ht="19.899999999999999" customHeight="1" x14ac:dyDescent="0.2">
      <c r="B100" s="117"/>
      <c r="D100" s="118" t="s">
        <v>144</v>
      </c>
      <c r="E100" s="119"/>
      <c r="F100" s="119"/>
      <c r="G100" s="119"/>
      <c r="H100" s="119"/>
      <c r="I100" s="119"/>
      <c r="J100" s="120">
        <f>J130</f>
        <v>0</v>
      </c>
      <c r="L100" s="117"/>
    </row>
    <row r="101" spans="2:47" s="9" customFormat="1" ht="19.899999999999999" customHeight="1" x14ac:dyDescent="0.2">
      <c r="B101" s="117"/>
      <c r="D101" s="118" t="s">
        <v>562</v>
      </c>
      <c r="E101" s="119"/>
      <c r="F101" s="119"/>
      <c r="G101" s="119"/>
      <c r="H101" s="119"/>
      <c r="I101" s="119"/>
      <c r="J101" s="120">
        <f>J135</f>
        <v>0</v>
      </c>
      <c r="L101" s="117"/>
    </row>
    <row r="102" spans="2:47" s="9" customFormat="1" ht="19.899999999999999" customHeight="1" x14ac:dyDescent="0.2">
      <c r="B102" s="117"/>
      <c r="D102" s="118" t="s">
        <v>563</v>
      </c>
      <c r="E102" s="119"/>
      <c r="F102" s="119"/>
      <c r="G102" s="119"/>
      <c r="H102" s="119"/>
      <c r="I102" s="119"/>
      <c r="J102" s="120">
        <f>J137</f>
        <v>0</v>
      </c>
      <c r="L102" s="117"/>
    </row>
    <row r="103" spans="2:47" s="8" customFormat="1" ht="25" customHeight="1" x14ac:dyDescent="0.2">
      <c r="B103" s="113"/>
      <c r="D103" s="114" t="s">
        <v>150</v>
      </c>
      <c r="E103" s="115"/>
      <c r="F103" s="115"/>
      <c r="G103" s="115"/>
      <c r="H103" s="115"/>
      <c r="I103" s="115"/>
      <c r="J103" s="116">
        <f>J164</f>
        <v>0</v>
      </c>
      <c r="L103" s="113"/>
    </row>
    <row r="104" spans="2:47" s="9" customFormat="1" ht="19.899999999999999" customHeight="1" x14ac:dyDescent="0.2">
      <c r="B104" s="117"/>
      <c r="D104" s="118" t="s">
        <v>564</v>
      </c>
      <c r="E104" s="119"/>
      <c r="F104" s="119"/>
      <c r="G104" s="119"/>
      <c r="H104" s="119"/>
      <c r="I104" s="119"/>
      <c r="J104" s="120">
        <f>J165</f>
        <v>0</v>
      </c>
      <c r="L104" s="117"/>
    </row>
    <row r="105" spans="2:47" s="9" customFormat="1" ht="19.899999999999999" customHeight="1" x14ac:dyDescent="0.2">
      <c r="B105" s="117"/>
      <c r="D105" s="118" t="s">
        <v>565</v>
      </c>
      <c r="E105" s="119"/>
      <c r="F105" s="119"/>
      <c r="G105" s="119"/>
      <c r="H105" s="119"/>
      <c r="I105" s="119"/>
      <c r="J105" s="120">
        <f>J170</f>
        <v>0</v>
      </c>
      <c r="L105" s="117"/>
    </row>
    <row r="106" spans="2:47" s="9" customFormat="1" ht="19.899999999999999" customHeight="1" x14ac:dyDescent="0.2">
      <c r="B106" s="117"/>
      <c r="D106" s="118" t="s">
        <v>566</v>
      </c>
      <c r="E106" s="119"/>
      <c r="F106" s="119"/>
      <c r="G106" s="119"/>
      <c r="H106" s="119"/>
      <c r="I106" s="119"/>
      <c r="J106" s="120">
        <f>J178</f>
        <v>0</v>
      </c>
      <c r="L106" s="117"/>
    </row>
    <row r="107" spans="2:47" s="1" customFormat="1" ht="21.75" customHeight="1" x14ac:dyDescent="0.2">
      <c r="B107" s="31"/>
      <c r="L107" s="31"/>
    </row>
    <row r="108" spans="2:47" s="1" customFormat="1" ht="7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12" spans="2:47" s="1" customFormat="1" ht="7" customHeight="1" x14ac:dyDescent="0.2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5" customHeight="1" x14ac:dyDescent="0.2">
      <c r="B113" s="31"/>
      <c r="C113" s="20" t="s">
        <v>159</v>
      </c>
      <c r="L113" s="31"/>
    </row>
    <row r="114" spans="2:63" s="1" customFormat="1" ht="7" customHeight="1" x14ac:dyDescent="0.2">
      <c r="B114" s="31"/>
      <c r="L114" s="31"/>
    </row>
    <row r="115" spans="2:63" s="1" customFormat="1" ht="12" customHeight="1" x14ac:dyDescent="0.2">
      <c r="B115" s="31"/>
      <c r="C115" s="26" t="s">
        <v>15</v>
      </c>
      <c r="L115" s="31"/>
    </row>
    <row r="116" spans="2:63" s="1" customFormat="1" ht="16.5" customHeight="1" x14ac:dyDescent="0.2">
      <c r="B116" s="31"/>
      <c r="E116" s="245" t="str">
        <f>E7</f>
        <v>HALY NA CHOV BROJLEROVÝCH KURČIAT</v>
      </c>
      <c r="F116" s="246"/>
      <c r="G116" s="246"/>
      <c r="H116" s="246"/>
      <c r="L116" s="31"/>
    </row>
    <row r="117" spans="2:63" ht="12" customHeight="1" x14ac:dyDescent="0.2">
      <c r="B117" s="19"/>
      <c r="C117" s="26" t="s">
        <v>134</v>
      </c>
      <c r="L117" s="19"/>
    </row>
    <row r="118" spans="2:63" s="1" customFormat="1" ht="16.5" customHeight="1" x14ac:dyDescent="0.2">
      <c r="B118" s="31"/>
      <c r="E118" s="245" t="s">
        <v>135</v>
      </c>
      <c r="F118" s="247"/>
      <c r="G118" s="247"/>
      <c r="H118" s="247"/>
      <c r="L118" s="31"/>
    </row>
    <row r="119" spans="2:63" s="1" customFormat="1" ht="12" customHeight="1" x14ac:dyDescent="0.2">
      <c r="B119" s="31"/>
      <c r="C119" s="26" t="s">
        <v>136</v>
      </c>
      <c r="L119" s="31"/>
    </row>
    <row r="120" spans="2:63" s="1" customFormat="1" ht="16.5" customHeight="1" x14ac:dyDescent="0.2">
      <c r="B120" s="31"/>
      <c r="E120" s="204" t="str">
        <f>E11</f>
        <v>1.2 - Zdravotechnika</v>
      </c>
      <c r="F120" s="247"/>
      <c r="G120" s="247"/>
      <c r="H120" s="247"/>
      <c r="L120" s="31"/>
    </row>
    <row r="121" spans="2:63" s="1" customFormat="1" ht="7" customHeight="1" x14ac:dyDescent="0.2">
      <c r="B121" s="31"/>
      <c r="L121" s="31"/>
    </row>
    <row r="122" spans="2:63" s="1" customFormat="1" ht="12" customHeight="1" x14ac:dyDescent="0.2">
      <c r="B122" s="31"/>
      <c r="C122" s="26" t="s">
        <v>19</v>
      </c>
      <c r="F122" s="24" t="str">
        <f>F14</f>
        <v>Jacovce- Hôrka, parc. č. 1627/6</v>
      </c>
      <c r="I122" s="26" t="s">
        <v>21</v>
      </c>
      <c r="J122" s="54" t="str">
        <f>IF(J14="","",J14)</f>
        <v>28. 12. 2023</v>
      </c>
      <c r="L122" s="31"/>
    </row>
    <row r="123" spans="2:63" s="1" customFormat="1" ht="7" customHeight="1" x14ac:dyDescent="0.2">
      <c r="B123" s="31"/>
      <c r="L123" s="31"/>
    </row>
    <row r="124" spans="2:63" s="1" customFormat="1" ht="15.15" customHeight="1" x14ac:dyDescent="0.2">
      <c r="B124" s="31"/>
      <c r="C124" s="26" t="s">
        <v>23</v>
      </c>
      <c r="F124" s="24" t="str">
        <f>E17</f>
        <v>PPD Prašice so sídlom Jacovce</v>
      </c>
      <c r="I124" s="26" t="s">
        <v>29</v>
      </c>
      <c r="J124" s="29" t="str">
        <f>E23</f>
        <v>Ing. Pavol Meluš</v>
      </c>
      <c r="L124" s="31"/>
    </row>
    <row r="125" spans="2:63" s="1" customFormat="1" ht="15.15" customHeight="1" x14ac:dyDescent="0.2">
      <c r="B125" s="31"/>
      <c r="C125" s="26" t="s">
        <v>27</v>
      </c>
      <c r="F125" s="24" t="str">
        <f>IF(E20="","",E20)</f>
        <v>Vyplň údaj</v>
      </c>
      <c r="I125" s="26" t="s">
        <v>32</v>
      </c>
      <c r="J125" s="29" t="str">
        <f>E26</f>
        <v xml:space="preserve"> </v>
      </c>
      <c r="L125" s="31"/>
    </row>
    <row r="126" spans="2:63" s="1" customFormat="1" ht="10.25" customHeight="1" x14ac:dyDescent="0.2">
      <c r="B126" s="31"/>
      <c r="L126" s="31"/>
    </row>
    <row r="127" spans="2:63" s="10" customFormat="1" ht="29.25" customHeight="1" x14ac:dyDescent="0.2">
      <c r="B127" s="121"/>
      <c r="C127" s="122" t="s">
        <v>160</v>
      </c>
      <c r="D127" s="123" t="s">
        <v>60</v>
      </c>
      <c r="E127" s="123" t="s">
        <v>56</v>
      </c>
      <c r="F127" s="123" t="s">
        <v>57</v>
      </c>
      <c r="G127" s="123" t="s">
        <v>161</v>
      </c>
      <c r="H127" s="123" t="s">
        <v>162</v>
      </c>
      <c r="I127" s="123" t="s">
        <v>163</v>
      </c>
      <c r="J127" s="124" t="s">
        <v>140</v>
      </c>
      <c r="K127" s="125" t="s">
        <v>164</v>
      </c>
      <c r="L127" s="121"/>
      <c r="M127" s="61" t="s">
        <v>1</v>
      </c>
      <c r="N127" s="62" t="s">
        <v>39</v>
      </c>
      <c r="O127" s="62" t="s">
        <v>165</v>
      </c>
      <c r="P127" s="62" t="s">
        <v>166</v>
      </c>
      <c r="Q127" s="62" t="s">
        <v>167</v>
      </c>
      <c r="R127" s="62" t="s">
        <v>168</v>
      </c>
      <c r="S127" s="62" t="s">
        <v>169</v>
      </c>
      <c r="T127" s="63" t="s">
        <v>170</v>
      </c>
    </row>
    <row r="128" spans="2:63" s="1" customFormat="1" ht="22.75" customHeight="1" x14ac:dyDescent="0.35">
      <c r="B128" s="31"/>
      <c r="C128" s="66" t="s">
        <v>141</v>
      </c>
      <c r="J128" s="126">
        <f>BK128</f>
        <v>0</v>
      </c>
      <c r="L128" s="31"/>
      <c r="M128" s="64"/>
      <c r="N128" s="55"/>
      <c r="O128" s="55"/>
      <c r="P128" s="127">
        <f>P129+P164</f>
        <v>0</v>
      </c>
      <c r="Q128" s="55"/>
      <c r="R128" s="127">
        <f>R129+R164</f>
        <v>4.4265604999999999</v>
      </c>
      <c r="S128" s="55"/>
      <c r="T128" s="128">
        <f>T129+T164</f>
        <v>0</v>
      </c>
      <c r="AT128" s="16" t="s">
        <v>74</v>
      </c>
      <c r="AU128" s="16" t="s">
        <v>142</v>
      </c>
      <c r="BK128" s="129">
        <f>BK129+BK164</f>
        <v>0</v>
      </c>
    </row>
    <row r="129" spans="2:65" s="11" customFormat="1" ht="25.9" customHeight="1" x14ac:dyDescent="0.35">
      <c r="B129" s="130"/>
      <c r="D129" s="131" t="s">
        <v>74</v>
      </c>
      <c r="E129" s="132" t="s">
        <v>171</v>
      </c>
      <c r="F129" s="132" t="s">
        <v>172</v>
      </c>
      <c r="I129" s="133"/>
      <c r="J129" s="134">
        <f>BK129</f>
        <v>0</v>
      </c>
      <c r="L129" s="130"/>
      <c r="M129" s="135"/>
      <c r="P129" s="136">
        <f>P130+P135+P137</f>
        <v>0</v>
      </c>
      <c r="R129" s="136">
        <f>R130+R135+R137</f>
        <v>2.9934497000000002</v>
      </c>
      <c r="T129" s="137">
        <f>T130+T135+T137</f>
        <v>0</v>
      </c>
      <c r="AR129" s="131" t="s">
        <v>82</v>
      </c>
      <c r="AT129" s="138" t="s">
        <v>74</v>
      </c>
      <c r="AU129" s="138" t="s">
        <v>75</v>
      </c>
      <c r="AY129" s="131" t="s">
        <v>173</v>
      </c>
      <c r="BK129" s="139">
        <f>BK130+BK135+BK137</f>
        <v>0</v>
      </c>
    </row>
    <row r="130" spans="2:65" s="11" customFormat="1" ht="22.75" customHeight="1" x14ac:dyDescent="0.25">
      <c r="B130" s="130"/>
      <c r="D130" s="131" t="s">
        <v>74</v>
      </c>
      <c r="E130" s="140" t="s">
        <v>82</v>
      </c>
      <c r="F130" s="140" t="s">
        <v>174</v>
      </c>
      <c r="I130" s="133"/>
      <c r="J130" s="141">
        <f>BK130</f>
        <v>0</v>
      </c>
      <c r="L130" s="130"/>
      <c r="M130" s="135"/>
      <c r="P130" s="136">
        <f>SUM(P131:P134)</f>
        <v>0</v>
      </c>
      <c r="R130" s="136">
        <f>SUM(R131:R134)</f>
        <v>0</v>
      </c>
      <c r="T130" s="137">
        <f>SUM(T131:T134)</f>
        <v>0</v>
      </c>
      <c r="AR130" s="131" t="s">
        <v>82</v>
      </c>
      <c r="AT130" s="138" t="s">
        <v>74</v>
      </c>
      <c r="AU130" s="138" t="s">
        <v>82</v>
      </c>
      <c r="AY130" s="131" t="s">
        <v>173</v>
      </c>
      <c r="BK130" s="139">
        <f>SUM(BK131:BK134)</f>
        <v>0</v>
      </c>
    </row>
    <row r="131" spans="2:65" s="1" customFormat="1" ht="21.75" customHeight="1" x14ac:dyDescent="0.2">
      <c r="B131" s="142"/>
      <c r="C131" s="143" t="s">
        <v>82</v>
      </c>
      <c r="D131" s="143" t="s">
        <v>175</v>
      </c>
      <c r="E131" s="144" t="s">
        <v>188</v>
      </c>
      <c r="F131" s="145" t="s">
        <v>567</v>
      </c>
      <c r="G131" s="146" t="s">
        <v>178</v>
      </c>
      <c r="H131" s="147">
        <v>17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179</v>
      </c>
      <c r="AT131" s="155" t="s">
        <v>175</v>
      </c>
      <c r="AU131" s="155" t="s">
        <v>88</v>
      </c>
      <c r="AY131" s="16" t="s">
        <v>173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179</v>
      </c>
      <c r="BM131" s="155" t="s">
        <v>568</v>
      </c>
    </row>
    <row r="132" spans="2:65" s="1" customFormat="1" ht="37.75" customHeight="1" x14ac:dyDescent="0.2">
      <c r="B132" s="142"/>
      <c r="C132" s="143" t="s">
        <v>88</v>
      </c>
      <c r="D132" s="143" t="s">
        <v>175</v>
      </c>
      <c r="E132" s="144" t="s">
        <v>194</v>
      </c>
      <c r="F132" s="145" t="s">
        <v>195</v>
      </c>
      <c r="G132" s="146" t="s">
        <v>178</v>
      </c>
      <c r="H132" s="147">
        <v>17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179</v>
      </c>
      <c r="BM132" s="155" t="s">
        <v>569</v>
      </c>
    </row>
    <row r="133" spans="2:65" s="1" customFormat="1" ht="24.15" customHeight="1" x14ac:dyDescent="0.2">
      <c r="B133" s="142"/>
      <c r="C133" s="143" t="s">
        <v>187</v>
      </c>
      <c r="D133" s="143" t="s">
        <v>175</v>
      </c>
      <c r="E133" s="144" t="s">
        <v>570</v>
      </c>
      <c r="F133" s="145" t="s">
        <v>571</v>
      </c>
      <c r="G133" s="146" t="s">
        <v>178</v>
      </c>
      <c r="H133" s="147">
        <v>12.5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41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179</v>
      </c>
      <c r="AT133" s="155" t="s">
        <v>175</v>
      </c>
      <c r="AU133" s="155" t="s">
        <v>88</v>
      </c>
      <c r="AY133" s="16" t="s">
        <v>173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179</v>
      </c>
      <c r="BM133" s="155" t="s">
        <v>572</v>
      </c>
    </row>
    <row r="134" spans="2:65" s="1" customFormat="1" ht="24.15" customHeight="1" x14ac:dyDescent="0.2">
      <c r="B134" s="142"/>
      <c r="C134" s="143" t="s">
        <v>179</v>
      </c>
      <c r="D134" s="143" t="s">
        <v>175</v>
      </c>
      <c r="E134" s="144" t="s">
        <v>573</v>
      </c>
      <c r="F134" s="145" t="s">
        <v>574</v>
      </c>
      <c r="G134" s="146" t="s">
        <v>178</v>
      </c>
      <c r="H134" s="147">
        <v>3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179</v>
      </c>
      <c r="BM134" s="155" t="s">
        <v>575</v>
      </c>
    </row>
    <row r="135" spans="2:65" s="11" customFormat="1" ht="22.75" customHeight="1" x14ac:dyDescent="0.25">
      <c r="B135" s="130"/>
      <c r="D135" s="131" t="s">
        <v>74</v>
      </c>
      <c r="E135" s="140" t="s">
        <v>179</v>
      </c>
      <c r="F135" s="140" t="s">
        <v>576</v>
      </c>
      <c r="I135" s="133"/>
      <c r="J135" s="141">
        <f>BK135</f>
        <v>0</v>
      </c>
      <c r="L135" s="130"/>
      <c r="M135" s="135"/>
      <c r="P135" s="136">
        <f>P136</f>
        <v>0</v>
      </c>
      <c r="R135" s="136">
        <f>R136</f>
        <v>2.8361550000000002</v>
      </c>
      <c r="T135" s="137">
        <f>T136</f>
        <v>0</v>
      </c>
      <c r="AR135" s="131" t="s">
        <v>82</v>
      </c>
      <c r="AT135" s="138" t="s">
        <v>74</v>
      </c>
      <c r="AU135" s="138" t="s">
        <v>82</v>
      </c>
      <c r="AY135" s="131" t="s">
        <v>173</v>
      </c>
      <c r="BK135" s="139">
        <f>BK136</f>
        <v>0</v>
      </c>
    </row>
    <row r="136" spans="2:65" s="1" customFormat="1" ht="37.75" customHeight="1" x14ac:dyDescent="0.2">
      <c r="B136" s="142"/>
      <c r="C136" s="143" t="s">
        <v>198</v>
      </c>
      <c r="D136" s="143" t="s">
        <v>175</v>
      </c>
      <c r="E136" s="144" t="s">
        <v>577</v>
      </c>
      <c r="F136" s="145" t="s">
        <v>578</v>
      </c>
      <c r="G136" s="146" t="s">
        <v>178</v>
      </c>
      <c r="H136" s="147">
        <v>1.5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41</v>
      </c>
      <c r="P136" s="153">
        <f>O136*H136</f>
        <v>0</v>
      </c>
      <c r="Q136" s="153">
        <v>1.8907700000000001</v>
      </c>
      <c r="R136" s="153">
        <f>Q136*H136</f>
        <v>2.8361550000000002</v>
      </c>
      <c r="S136" s="153">
        <v>0</v>
      </c>
      <c r="T136" s="154">
        <f>S136*H136</f>
        <v>0</v>
      </c>
      <c r="AR136" s="155" t="s">
        <v>179</v>
      </c>
      <c r="AT136" s="155" t="s">
        <v>175</v>
      </c>
      <c r="AU136" s="155" t="s">
        <v>88</v>
      </c>
      <c r="AY136" s="16" t="s">
        <v>173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88</v>
      </c>
      <c r="BK136" s="156">
        <f>ROUND(I136*H136,2)</f>
        <v>0</v>
      </c>
      <c r="BL136" s="16" t="s">
        <v>179</v>
      </c>
      <c r="BM136" s="155" t="s">
        <v>579</v>
      </c>
    </row>
    <row r="137" spans="2:65" s="11" customFormat="1" ht="22.75" customHeight="1" x14ac:dyDescent="0.25">
      <c r="B137" s="130"/>
      <c r="D137" s="131" t="s">
        <v>74</v>
      </c>
      <c r="E137" s="140" t="s">
        <v>215</v>
      </c>
      <c r="F137" s="140" t="s">
        <v>580</v>
      </c>
      <c r="I137" s="133"/>
      <c r="J137" s="141">
        <f>BK137</f>
        <v>0</v>
      </c>
      <c r="L137" s="130"/>
      <c r="M137" s="135"/>
      <c r="P137" s="136">
        <f>SUM(P138:P163)</f>
        <v>0</v>
      </c>
      <c r="R137" s="136">
        <f>SUM(R138:R163)</f>
        <v>0.15729470000000001</v>
      </c>
      <c r="T137" s="137">
        <f>SUM(T138:T163)</f>
        <v>0</v>
      </c>
      <c r="AR137" s="131" t="s">
        <v>82</v>
      </c>
      <c r="AT137" s="138" t="s">
        <v>74</v>
      </c>
      <c r="AU137" s="138" t="s">
        <v>82</v>
      </c>
      <c r="AY137" s="131" t="s">
        <v>173</v>
      </c>
      <c r="BK137" s="139">
        <f>SUM(BK138:BK163)</f>
        <v>0</v>
      </c>
    </row>
    <row r="138" spans="2:65" s="1" customFormat="1" ht="33" customHeight="1" x14ac:dyDescent="0.2">
      <c r="B138" s="142"/>
      <c r="C138" s="143" t="s">
        <v>205</v>
      </c>
      <c r="D138" s="143" t="s">
        <v>175</v>
      </c>
      <c r="E138" s="144" t="s">
        <v>581</v>
      </c>
      <c r="F138" s="145" t="s">
        <v>582</v>
      </c>
      <c r="G138" s="146" t="s">
        <v>370</v>
      </c>
      <c r="H138" s="147">
        <v>10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179</v>
      </c>
      <c r="AT138" s="155" t="s">
        <v>175</v>
      </c>
      <c r="AU138" s="155" t="s">
        <v>88</v>
      </c>
      <c r="AY138" s="16" t="s">
        <v>173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179</v>
      </c>
      <c r="BM138" s="155" t="s">
        <v>583</v>
      </c>
    </row>
    <row r="139" spans="2:65" s="1" customFormat="1" ht="24.15" customHeight="1" x14ac:dyDescent="0.2">
      <c r="B139" s="142"/>
      <c r="C139" s="178" t="s">
        <v>210</v>
      </c>
      <c r="D139" s="178" t="s">
        <v>332</v>
      </c>
      <c r="E139" s="179" t="s">
        <v>584</v>
      </c>
      <c r="F139" s="180" t="s">
        <v>585</v>
      </c>
      <c r="G139" s="181" t="s">
        <v>370</v>
      </c>
      <c r="H139" s="182">
        <v>10.9</v>
      </c>
      <c r="I139" s="183"/>
      <c r="J139" s="184">
        <f>ROUND(I139*H139,2)</f>
        <v>0</v>
      </c>
      <c r="K139" s="185"/>
      <c r="L139" s="186"/>
      <c r="M139" s="187" t="s">
        <v>1</v>
      </c>
      <c r="N139" s="188" t="s">
        <v>41</v>
      </c>
      <c r="P139" s="153">
        <f>O139*H139</f>
        <v>0</v>
      </c>
      <c r="Q139" s="153">
        <v>6.7000000000000002E-4</v>
      </c>
      <c r="R139" s="153">
        <f>Q139*H139</f>
        <v>7.3030000000000005E-3</v>
      </c>
      <c r="S139" s="153">
        <v>0</v>
      </c>
      <c r="T139" s="154">
        <f>S139*H139</f>
        <v>0</v>
      </c>
      <c r="AR139" s="155" t="s">
        <v>215</v>
      </c>
      <c r="AT139" s="155" t="s">
        <v>332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586</v>
      </c>
    </row>
    <row r="140" spans="2:65" s="12" customFormat="1" ht="10" x14ac:dyDescent="0.2">
      <c r="B140" s="157"/>
      <c r="D140" s="158" t="s">
        <v>181</v>
      </c>
      <c r="F140" s="160" t="s">
        <v>587</v>
      </c>
      <c r="H140" s="161">
        <v>10.9</v>
      </c>
      <c r="I140" s="162"/>
      <c r="L140" s="157"/>
      <c r="M140" s="163"/>
      <c r="T140" s="164"/>
      <c r="AT140" s="159" t="s">
        <v>181</v>
      </c>
      <c r="AU140" s="159" t="s">
        <v>88</v>
      </c>
      <c r="AV140" s="12" t="s">
        <v>88</v>
      </c>
      <c r="AW140" s="12" t="s">
        <v>3</v>
      </c>
      <c r="AX140" s="12" t="s">
        <v>82</v>
      </c>
      <c r="AY140" s="159" t="s">
        <v>173</v>
      </c>
    </row>
    <row r="141" spans="2:65" s="1" customFormat="1" ht="24.15" customHeight="1" x14ac:dyDescent="0.2">
      <c r="B141" s="142"/>
      <c r="C141" s="178" t="s">
        <v>215</v>
      </c>
      <c r="D141" s="178" t="s">
        <v>332</v>
      </c>
      <c r="E141" s="179" t="s">
        <v>588</v>
      </c>
      <c r="F141" s="180" t="s">
        <v>589</v>
      </c>
      <c r="G141" s="181" t="s">
        <v>379</v>
      </c>
      <c r="H141" s="182">
        <v>1</v>
      </c>
      <c r="I141" s="183"/>
      <c r="J141" s="184">
        <f>ROUND(I141*H141,2)</f>
        <v>0</v>
      </c>
      <c r="K141" s="185"/>
      <c r="L141" s="186"/>
      <c r="M141" s="187" t="s">
        <v>1</v>
      </c>
      <c r="N141" s="188" t="s">
        <v>41</v>
      </c>
      <c r="P141" s="153">
        <f>O141*H141</f>
        <v>0</v>
      </c>
      <c r="Q141" s="153">
        <v>1.6000000000000001E-4</v>
      </c>
      <c r="R141" s="153">
        <f>Q141*H141</f>
        <v>1.6000000000000001E-4</v>
      </c>
      <c r="S141" s="153">
        <v>0</v>
      </c>
      <c r="T141" s="154">
        <f>S141*H141</f>
        <v>0</v>
      </c>
      <c r="AR141" s="155" t="s">
        <v>215</v>
      </c>
      <c r="AT141" s="155" t="s">
        <v>332</v>
      </c>
      <c r="AU141" s="155" t="s">
        <v>88</v>
      </c>
      <c r="AY141" s="16" t="s">
        <v>173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179</v>
      </c>
      <c r="BM141" s="155" t="s">
        <v>590</v>
      </c>
    </row>
    <row r="142" spans="2:65" s="1" customFormat="1" ht="24.15" customHeight="1" x14ac:dyDescent="0.2">
      <c r="B142" s="142"/>
      <c r="C142" s="143" t="s">
        <v>220</v>
      </c>
      <c r="D142" s="143" t="s">
        <v>175</v>
      </c>
      <c r="E142" s="144" t="s">
        <v>591</v>
      </c>
      <c r="F142" s="145" t="s">
        <v>592</v>
      </c>
      <c r="G142" s="146" t="s">
        <v>370</v>
      </c>
      <c r="H142" s="147">
        <v>11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41</v>
      </c>
      <c r="P142" s="153">
        <f>O142*H142</f>
        <v>0</v>
      </c>
      <c r="Q142" s="153">
        <v>1.0000000000000001E-5</v>
      </c>
      <c r="R142" s="153">
        <f>Q142*H142</f>
        <v>1.1E-4</v>
      </c>
      <c r="S142" s="153">
        <v>0</v>
      </c>
      <c r="T142" s="154">
        <f>S142*H142</f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179</v>
      </c>
      <c r="BM142" s="155" t="s">
        <v>593</v>
      </c>
    </row>
    <row r="143" spans="2:65" s="1" customFormat="1" ht="24.15" customHeight="1" x14ac:dyDescent="0.2">
      <c r="B143" s="142"/>
      <c r="C143" s="178" t="s">
        <v>224</v>
      </c>
      <c r="D143" s="178" t="s">
        <v>332</v>
      </c>
      <c r="E143" s="179" t="s">
        <v>594</v>
      </c>
      <c r="F143" s="180" t="s">
        <v>595</v>
      </c>
      <c r="G143" s="181" t="s">
        <v>370</v>
      </c>
      <c r="H143" s="182">
        <v>11.99</v>
      </c>
      <c r="I143" s="183"/>
      <c r="J143" s="184">
        <f>ROUND(I143*H143,2)</f>
        <v>0</v>
      </c>
      <c r="K143" s="185"/>
      <c r="L143" s="186"/>
      <c r="M143" s="187" t="s">
        <v>1</v>
      </c>
      <c r="N143" s="188" t="s">
        <v>41</v>
      </c>
      <c r="P143" s="153">
        <f>O143*H143</f>
        <v>0</v>
      </c>
      <c r="Q143" s="153">
        <v>4.8300000000000001E-3</v>
      </c>
      <c r="R143" s="153">
        <f>Q143*H143</f>
        <v>5.7911700000000003E-2</v>
      </c>
      <c r="S143" s="153">
        <v>0</v>
      </c>
      <c r="T143" s="154">
        <f>S143*H143</f>
        <v>0</v>
      </c>
      <c r="AR143" s="155" t="s">
        <v>215</v>
      </c>
      <c r="AT143" s="155" t="s">
        <v>332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596</v>
      </c>
    </row>
    <row r="144" spans="2:65" s="12" customFormat="1" ht="10" x14ac:dyDescent="0.2">
      <c r="B144" s="157"/>
      <c r="D144" s="158" t="s">
        <v>181</v>
      </c>
      <c r="F144" s="160" t="s">
        <v>597</v>
      </c>
      <c r="H144" s="161">
        <v>11.99</v>
      </c>
      <c r="I144" s="162"/>
      <c r="L144" s="157"/>
      <c r="M144" s="163"/>
      <c r="T144" s="164"/>
      <c r="AT144" s="159" t="s">
        <v>181</v>
      </c>
      <c r="AU144" s="159" t="s">
        <v>88</v>
      </c>
      <c r="AV144" s="12" t="s">
        <v>88</v>
      </c>
      <c r="AW144" s="12" t="s">
        <v>3</v>
      </c>
      <c r="AX144" s="12" t="s">
        <v>82</v>
      </c>
      <c r="AY144" s="159" t="s">
        <v>173</v>
      </c>
    </row>
    <row r="145" spans="2:65" s="1" customFormat="1" ht="24.15" customHeight="1" x14ac:dyDescent="0.2">
      <c r="B145" s="142"/>
      <c r="C145" s="143" t="s">
        <v>231</v>
      </c>
      <c r="D145" s="143" t="s">
        <v>175</v>
      </c>
      <c r="E145" s="144" t="s">
        <v>598</v>
      </c>
      <c r="F145" s="145" t="s">
        <v>599</v>
      </c>
      <c r="G145" s="146" t="s">
        <v>379</v>
      </c>
      <c r="H145" s="147">
        <v>1</v>
      </c>
      <c r="I145" s="148"/>
      <c r="J145" s="149">
        <f t="shared" ref="J145:J163" si="0">ROUND(I145*H145,2)</f>
        <v>0</v>
      </c>
      <c r="K145" s="150"/>
      <c r="L145" s="31"/>
      <c r="M145" s="151" t="s">
        <v>1</v>
      </c>
      <c r="N145" s="152" t="s">
        <v>41</v>
      </c>
      <c r="P145" s="153">
        <f t="shared" ref="P145:P163" si="1">O145*H145</f>
        <v>0</v>
      </c>
      <c r="Q145" s="153">
        <v>8.0000000000000007E-5</v>
      </c>
      <c r="R145" s="153">
        <f t="shared" ref="R145:R163" si="2">Q145*H145</f>
        <v>8.0000000000000007E-5</v>
      </c>
      <c r="S145" s="153">
        <v>0</v>
      </c>
      <c r="T145" s="154">
        <f t="shared" ref="T145:T163" si="3">S145*H145</f>
        <v>0</v>
      </c>
      <c r="AR145" s="155" t="s">
        <v>179</v>
      </c>
      <c r="AT145" s="155" t="s">
        <v>175</v>
      </c>
      <c r="AU145" s="155" t="s">
        <v>88</v>
      </c>
      <c r="AY145" s="16" t="s">
        <v>173</v>
      </c>
      <c r="BE145" s="156">
        <f t="shared" ref="BE145:BE163" si="4">IF(N145="základná",J145,0)</f>
        <v>0</v>
      </c>
      <c r="BF145" s="156">
        <f t="shared" ref="BF145:BF163" si="5">IF(N145="znížená",J145,0)</f>
        <v>0</v>
      </c>
      <c r="BG145" s="156">
        <f t="shared" ref="BG145:BG163" si="6">IF(N145="zákl. prenesená",J145,0)</f>
        <v>0</v>
      </c>
      <c r="BH145" s="156">
        <f t="shared" ref="BH145:BH163" si="7">IF(N145="zníž. prenesená",J145,0)</f>
        <v>0</v>
      </c>
      <c r="BI145" s="156">
        <f t="shared" ref="BI145:BI163" si="8">IF(N145="nulová",J145,0)</f>
        <v>0</v>
      </c>
      <c r="BJ145" s="16" t="s">
        <v>88</v>
      </c>
      <c r="BK145" s="156">
        <f t="shared" ref="BK145:BK163" si="9">ROUND(I145*H145,2)</f>
        <v>0</v>
      </c>
      <c r="BL145" s="16" t="s">
        <v>179</v>
      </c>
      <c r="BM145" s="155" t="s">
        <v>600</v>
      </c>
    </row>
    <row r="146" spans="2:65" s="1" customFormat="1" ht="16.5" customHeight="1" x14ac:dyDescent="0.2">
      <c r="B146" s="142"/>
      <c r="C146" s="178" t="s">
        <v>237</v>
      </c>
      <c r="D146" s="178" t="s">
        <v>332</v>
      </c>
      <c r="E146" s="179" t="s">
        <v>601</v>
      </c>
      <c r="F146" s="180" t="s">
        <v>602</v>
      </c>
      <c r="G146" s="181" t="s">
        <v>379</v>
      </c>
      <c r="H146" s="182">
        <v>1</v>
      </c>
      <c r="I146" s="183"/>
      <c r="J146" s="184">
        <f t="shared" si="0"/>
        <v>0</v>
      </c>
      <c r="K146" s="185"/>
      <c r="L146" s="186"/>
      <c r="M146" s="187" t="s">
        <v>1</v>
      </c>
      <c r="N146" s="188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215</v>
      </c>
      <c r="AT146" s="155" t="s">
        <v>332</v>
      </c>
      <c r="AU146" s="155" t="s">
        <v>88</v>
      </c>
      <c r="AY146" s="16" t="s">
        <v>173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179</v>
      </c>
      <c r="BM146" s="155" t="s">
        <v>603</v>
      </c>
    </row>
    <row r="147" spans="2:65" s="1" customFormat="1" ht="33" customHeight="1" x14ac:dyDescent="0.2">
      <c r="B147" s="142"/>
      <c r="C147" s="143" t="s">
        <v>247</v>
      </c>
      <c r="D147" s="143" t="s">
        <v>175</v>
      </c>
      <c r="E147" s="144" t="s">
        <v>604</v>
      </c>
      <c r="F147" s="145" t="s">
        <v>605</v>
      </c>
      <c r="G147" s="146" t="s">
        <v>379</v>
      </c>
      <c r="H147" s="147">
        <v>1</v>
      </c>
      <c r="I147" s="148"/>
      <c r="J147" s="149">
        <f t="shared" si="0"/>
        <v>0</v>
      </c>
      <c r="K147" s="150"/>
      <c r="L147" s="31"/>
      <c r="M147" s="151" t="s">
        <v>1</v>
      </c>
      <c r="N147" s="152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179</v>
      </c>
      <c r="AT147" s="155" t="s">
        <v>175</v>
      </c>
      <c r="AU147" s="155" t="s">
        <v>88</v>
      </c>
      <c r="AY147" s="16" t="s">
        <v>173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179</v>
      </c>
      <c r="BM147" s="155" t="s">
        <v>606</v>
      </c>
    </row>
    <row r="148" spans="2:65" s="1" customFormat="1" ht="16.5" customHeight="1" x14ac:dyDescent="0.2">
      <c r="B148" s="142"/>
      <c r="C148" s="178" t="s">
        <v>254</v>
      </c>
      <c r="D148" s="178" t="s">
        <v>332</v>
      </c>
      <c r="E148" s="179" t="s">
        <v>607</v>
      </c>
      <c r="F148" s="180" t="s">
        <v>608</v>
      </c>
      <c r="G148" s="181" t="s">
        <v>379</v>
      </c>
      <c r="H148" s="182">
        <v>1</v>
      </c>
      <c r="I148" s="183"/>
      <c r="J148" s="184">
        <f t="shared" si="0"/>
        <v>0</v>
      </c>
      <c r="K148" s="185"/>
      <c r="L148" s="186"/>
      <c r="M148" s="187" t="s">
        <v>1</v>
      </c>
      <c r="N148" s="188" t="s">
        <v>41</v>
      </c>
      <c r="P148" s="153">
        <f t="shared" si="1"/>
        <v>0</v>
      </c>
      <c r="Q148" s="153">
        <v>2.5000000000000001E-3</v>
      </c>
      <c r="R148" s="153">
        <f t="shared" si="2"/>
        <v>2.5000000000000001E-3</v>
      </c>
      <c r="S148" s="153">
        <v>0</v>
      </c>
      <c r="T148" s="154">
        <f t="shared" si="3"/>
        <v>0</v>
      </c>
      <c r="AR148" s="155" t="s">
        <v>215</v>
      </c>
      <c r="AT148" s="155" t="s">
        <v>332</v>
      </c>
      <c r="AU148" s="155" t="s">
        <v>88</v>
      </c>
      <c r="AY148" s="16" t="s">
        <v>173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179</v>
      </c>
      <c r="BM148" s="155" t="s">
        <v>609</v>
      </c>
    </row>
    <row r="149" spans="2:65" s="1" customFormat="1" ht="24.15" customHeight="1" x14ac:dyDescent="0.2">
      <c r="B149" s="142"/>
      <c r="C149" s="143" t="s">
        <v>261</v>
      </c>
      <c r="D149" s="143" t="s">
        <v>175</v>
      </c>
      <c r="E149" s="144" t="s">
        <v>610</v>
      </c>
      <c r="F149" s="145" t="s">
        <v>611</v>
      </c>
      <c r="G149" s="146" t="s">
        <v>370</v>
      </c>
      <c r="H149" s="147">
        <v>10</v>
      </c>
      <c r="I149" s="148"/>
      <c r="J149" s="149">
        <f t="shared" si="0"/>
        <v>0</v>
      </c>
      <c r="K149" s="150"/>
      <c r="L149" s="31"/>
      <c r="M149" s="151" t="s">
        <v>1</v>
      </c>
      <c r="N149" s="152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179</v>
      </c>
      <c r="AT149" s="155" t="s">
        <v>175</v>
      </c>
      <c r="AU149" s="155" t="s">
        <v>88</v>
      </c>
      <c r="AY149" s="16" t="s">
        <v>173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179</v>
      </c>
      <c r="BM149" s="155" t="s">
        <v>612</v>
      </c>
    </row>
    <row r="150" spans="2:65" s="1" customFormat="1" ht="24.15" customHeight="1" x14ac:dyDescent="0.2">
      <c r="B150" s="142"/>
      <c r="C150" s="143" t="s">
        <v>265</v>
      </c>
      <c r="D150" s="143" t="s">
        <v>175</v>
      </c>
      <c r="E150" s="144" t="s">
        <v>613</v>
      </c>
      <c r="F150" s="145" t="s">
        <v>614</v>
      </c>
      <c r="G150" s="146" t="s">
        <v>370</v>
      </c>
      <c r="H150" s="147">
        <v>10</v>
      </c>
      <c r="I150" s="148"/>
      <c r="J150" s="149">
        <f t="shared" si="0"/>
        <v>0</v>
      </c>
      <c r="K150" s="150"/>
      <c r="L150" s="31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179</v>
      </c>
      <c r="AT150" s="155" t="s">
        <v>175</v>
      </c>
      <c r="AU150" s="155" t="s">
        <v>88</v>
      </c>
      <c r="AY150" s="16" t="s">
        <v>173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179</v>
      </c>
      <c r="BM150" s="155" t="s">
        <v>615</v>
      </c>
    </row>
    <row r="151" spans="2:65" s="1" customFormat="1" ht="16.5" customHeight="1" x14ac:dyDescent="0.2">
      <c r="B151" s="142"/>
      <c r="C151" s="143" t="s">
        <v>272</v>
      </c>
      <c r="D151" s="143" t="s">
        <v>175</v>
      </c>
      <c r="E151" s="144" t="s">
        <v>616</v>
      </c>
      <c r="F151" s="145" t="s">
        <v>617</v>
      </c>
      <c r="G151" s="146" t="s">
        <v>370</v>
      </c>
      <c r="H151" s="147">
        <v>11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179</v>
      </c>
      <c r="AT151" s="155" t="s">
        <v>175</v>
      </c>
      <c r="AU151" s="155" t="s">
        <v>88</v>
      </c>
      <c r="AY151" s="16" t="s">
        <v>173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179</v>
      </c>
      <c r="BM151" s="155" t="s">
        <v>618</v>
      </c>
    </row>
    <row r="152" spans="2:65" s="1" customFormat="1" ht="33" customHeight="1" x14ac:dyDescent="0.2">
      <c r="B152" s="142"/>
      <c r="C152" s="143" t="s">
        <v>278</v>
      </c>
      <c r="D152" s="143" t="s">
        <v>175</v>
      </c>
      <c r="E152" s="144" t="s">
        <v>619</v>
      </c>
      <c r="F152" s="145" t="s">
        <v>620</v>
      </c>
      <c r="G152" s="146" t="s">
        <v>379</v>
      </c>
      <c r="H152" s="147">
        <v>1</v>
      </c>
      <c r="I152" s="148"/>
      <c r="J152" s="149">
        <f t="shared" si="0"/>
        <v>0</v>
      </c>
      <c r="K152" s="150"/>
      <c r="L152" s="31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179</v>
      </c>
      <c r="AT152" s="155" t="s">
        <v>175</v>
      </c>
      <c r="AU152" s="155" t="s">
        <v>88</v>
      </c>
      <c r="AY152" s="16" t="s">
        <v>173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179</v>
      </c>
      <c r="BM152" s="155" t="s">
        <v>621</v>
      </c>
    </row>
    <row r="153" spans="2:65" s="1" customFormat="1" ht="24.15" customHeight="1" x14ac:dyDescent="0.2">
      <c r="B153" s="142"/>
      <c r="C153" s="178" t="s">
        <v>283</v>
      </c>
      <c r="D153" s="178" t="s">
        <v>332</v>
      </c>
      <c r="E153" s="179" t="s">
        <v>622</v>
      </c>
      <c r="F153" s="180" t="s">
        <v>623</v>
      </c>
      <c r="G153" s="181" t="s">
        <v>379</v>
      </c>
      <c r="H153" s="182">
        <v>1</v>
      </c>
      <c r="I153" s="183"/>
      <c r="J153" s="184">
        <f t="shared" si="0"/>
        <v>0</v>
      </c>
      <c r="K153" s="185"/>
      <c r="L153" s="186"/>
      <c r="M153" s="187" t="s">
        <v>1</v>
      </c>
      <c r="N153" s="188" t="s">
        <v>41</v>
      </c>
      <c r="P153" s="153">
        <f t="shared" si="1"/>
        <v>0</v>
      </c>
      <c r="Q153" s="153">
        <v>7.7999999999999996E-3</v>
      </c>
      <c r="R153" s="153">
        <f t="shared" si="2"/>
        <v>7.7999999999999996E-3</v>
      </c>
      <c r="S153" s="153">
        <v>0</v>
      </c>
      <c r="T153" s="154">
        <f t="shared" si="3"/>
        <v>0</v>
      </c>
      <c r="AR153" s="155" t="s">
        <v>215</v>
      </c>
      <c r="AT153" s="155" t="s">
        <v>332</v>
      </c>
      <c r="AU153" s="155" t="s">
        <v>88</v>
      </c>
      <c r="AY153" s="16" t="s">
        <v>173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179</v>
      </c>
      <c r="BM153" s="155" t="s">
        <v>624</v>
      </c>
    </row>
    <row r="154" spans="2:65" s="1" customFormat="1" ht="24.15" customHeight="1" x14ac:dyDescent="0.2">
      <c r="B154" s="142"/>
      <c r="C154" s="178" t="s">
        <v>7</v>
      </c>
      <c r="D154" s="178" t="s">
        <v>332</v>
      </c>
      <c r="E154" s="179" t="s">
        <v>625</v>
      </c>
      <c r="F154" s="180" t="s">
        <v>626</v>
      </c>
      <c r="G154" s="181" t="s">
        <v>379</v>
      </c>
      <c r="H154" s="182">
        <v>1</v>
      </c>
      <c r="I154" s="183"/>
      <c r="J154" s="184">
        <f t="shared" si="0"/>
        <v>0</v>
      </c>
      <c r="K154" s="185"/>
      <c r="L154" s="186"/>
      <c r="M154" s="187" t="s">
        <v>1</v>
      </c>
      <c r="N154" s="188" t="s">
        <v>41</v>
      </c>
      <c r="P154" s="153">
        <f t="shared" si="1"/>
        <v>0</v>
      </c>
      <c r="Q154" s="153">
        <v>2.3999999999999998E-3</v>
      </c>
      <c r="R154" s="153">
        <f t="shared" si="2"/>
        <v>2.3999999999999998E-3</v>
      </c>
      <c r="S154" s="153">
        <v>0</v>
      </c>
      <c r="T154" s="154">
        <f t="shared" si="3"/>
        <v>0</v>
      </c>
      <c r="AR154" s="155" t="s">
        <v>215</v>
      </c>
      <c r="AT154" s="155" t="s">
        <v>332</v>
      </c>
      <c r="AU154" s="155" t="s">
        <v>88</v>
      </c>
      <c r="AY154" s="16" t="s">
        <v>173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179</v>
      </c>
      <c r="BM154" s="155" t="s">
        <v>627</v>
      </c>
    </row>
    <row r="155" spans="2:65" s="1" customFormat="1" ht="24.15" customHeight="1" x14ac:dyDescent="0.2">
      <c r="B155" s="142"/>
      <c r="C155" s="178" t="s">
        <v>292</v>
      </c>
      <c r="D155" s="178" t="s">
        <v>332</v>
      </c>
      <c r="E155" s="179" t="s">
        <v>628</v>
      </c>
      <c r="F155" s="180" t="s">
        <v>629</v>
      </c>
      <c r="G155" s="181" t="s">
        <v>379</v>
      </c>
      <c r="H155" s="182">
        <v>1</v>
      </c>
      <c r="I155" s="183"/>
      <c r="J155" s="184">
        <f t="shared" si="0"/>
        <v>0</v>
      </c>
      <c r="K155" s="185"/>
      <c r="L155" s="186"/>
      <c r="M155" s="187" t="s">
        <v>1</v>
      </c>
      <c r="N155" s="188" t="s">
        <v>41</v>
      </c>
      <c r="P155" s="153">
        <f t="shared" si="1"/>
        <v>0</v>
      </c>
      <c r="Q155" s="153">
        <v>1.4489999999999999E-2</v>
      </c>
      <c r="R155" s="153">
        <f t="shared" si="2"/>
        <v>1.4489999999999999E-2</v>
      </c>
      <c r="S155" s="153">
        <v>0</v>
      </c>
      <c r="T155" s="154">
        <f t="shared" si="3"/>
        <v>0</v>
      </c>
      <c r="AR155" s="155" t="s">
        <v>215</v>
      </c>
      <c r="AT155" s="155" t="s">
        <v>332</v>
      </c>
      <c r="AU155" s="155" t="s">
        <v>88</v>
      </c>
      <c r="AY155" s="16" t="s">
        <v>173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179</v>
      </c>
      <c r="BM155" s="155" t="s">
        <v>630</v>
      </c>
    </row>
    <row r="156" spans="2:65" s="1" customFormat="1" ht="24.15" customHeight="1" x14ac:dyDescent="0.2">
      <c r="B156" s="142"/>
      <c r="C156" s="178" t="s">
        <v>297</v>
      </c>
      <c r="D156" s="178" t="s">
        <v>332</v>
      </c>
      <c r="E156" s="179" t="s">
        <v>631</v>
      </c>
      <c r="F156" s="180" t="s">
        <v>632</v>
      </c>
      <c r="G156" s="181" t="s">
        <v>379</v>
      </c>
      <c r="H156" s="182">
        <v>1</v>
      </c>
      <c r="I156" s="183"/>
      <c r="J156" s="184">
        <f t="shared" si="0"/>
        <v>0</v>
      </c>
      <c r="K156" s="185"/>
      <c r="L156" s="186"/>
      <c r="M156" s="187" t="s">
        <v>1</v>
      </c>
      <c r="N156" s="188" t="s">
        <v>41</v>
      </c>
      <c r="P156" s="153">
        <f t="shared" si="1"/>
        <v>0</v>
      </c>
      <c r="Q156" s="153">
        <v>2.65E-3</v>
      </c>
      <c r="R156" s="153">
        <f t="shared" si="2"/>
        <v>2.65E-3</v>
      </c>
      <c r="S156" s="153">
        <v>0</v>
      </c>
      <c r="T156" s="154">
        <f t="shared" si="3"/>
        <v>0</v>
      </c>
      <c r="AR156" s="155" t="s">
        <v>215</v>
      </c>
      <c r="AT156" s="155" t="s">
        <v>332</v>
      </c>
      <c r="AU156" s="155" t="s">
        <v>88</v>
      </c>
      <c r="AY156" s="16" t="s">
        <v>173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179</v>
      </c>
      <c r="BM156" s="155" t="s">
        <v>633</v>
      </c>
    </row>
    <row r="157" spans="2:65" s="1" customFormat="1" ht="24.15" customHeight="1" x14ac:dyDescent="0.2">
      <c r="B157" s="142"/>
      <c r="C157" s="178" t="s">
        <v>303</v>
      </c>
      <c r="D157" s="178" t="s">
        <v>332</v>
      </c>
      <c r="E157" s="179" t="s">
        <v>634</v>
      </c>
      <c r="F157" s="180" t="s">
        <v>635</v>
      </c>
      <c r="G157" s="181" t="s">
        <v>379</v>
      </c>
      <c r="H157" s="182">
        <v>2</v>
      </c>
      <c r="I157" s="183"/>
      <c r="J157" s="184">
        <f t="shared" si="0"/>
        <v>0</v>
      </c>
      <c r="K157" s="185"/>
      <c r="L157" s="186"/>
      <c r="M157" s="187" t="s">
        <v>1</v>
      </c>
      <c r="N157" s="188" t="s">
        <v>41</v>
      </c>
      <c r="P157" s="153">
        <f t="shared" si="1"/>
        <v>0</v>
      </c>
      <c r="Q157" s="153">
        <v>6.6E-4</v>
      </c>
      <c r="R157" s="153">
        <f t="shared" si="2"/>
        <v>1.32E-3</v>
      </c>
      <c r="S157" s="153">
        <v>0</v>
      </c>
      <c r="T157" s="154">
        <f t="shared" si="3"/>
        <v>0</v>
      </c>
      <c r="AR157" s="155" t="s">
        <v>215</v>
      </c>
      <c r="AT157" s="155" t="s">
        <v>332</v>
      </c>
      <c r="AU157" s="155" t="s">
        <v>88</v>
      </c>
      <c r="AY157" s="16" t="s">
        <v>173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88</v>
      </c>
      <c r="BK157" s="156">
        <f t="shared" si="9"/>
        <v>0</v>
      </c>
      <c r="BL157" s="16" t="s">
        <v>179</v>
      </c>
      <c r="BM157" s="155" t="s">
        <v>636</v>
      </c>
    </row>
    <row r="158" spans="2:65" s="1" customFormat="1" ht="16.5" customHeight="1" x14ac:dyDescent="0.2">
      <c r="B158" s="142"/>
      <c r="C158" s="143" t="s">
        <v>308</v>
      </c>
      <c r="D158" s="143" t="s">
        <v>175</v>
      </c>
      <c r="E158" s="144" t="s">
        <v>637</v>
      </c>
      <c r="F158" s="145" t="s">
        <v>638</v>
      </c>
      <c r="G158" s="146" t="s">
        <v>379</v>
      </c>
      <c r="H158" s="147">
        <v>1</v>
      </c>
      <c r="I158" s="148"/>
      <c r="J158" s="149">
        <f t="shared" si="0"/>
        <v>0</v>
      </c>
      <c r="K158" s="150"/>
      <c r="L158" s="31"/>
      <c r="M158" s="151" t="s">
        <v>1</v>
      </c>
      <c r="N158" s="152" t="s">
        <v>41</v>
      </c>
      <c r="P158" s="153">
        <f t="shared" si="1"/>
        <v>0</v>
      </c>
      <c r="Q158" s="153">
        <v>5.4170000000000003E-2</v>
      </c>
      <c r="R158" s="153">
        <f t="shared" si="2"/>
        <v>5.4170000000000003E-2</v>
      </c>
      <c r="S158" s="153">
        <v>0</v>
      </c>
      <c r="T158" s="154">
        <f t="shared" si="3"/>
        <v>0</v>
      </c>
      <c r="AR158" s="155" t="s">
        <v>179</v>
      </c>
      <c r="AT158" s="155" t="s">
        <v>175</v>
      </c>
      <c r="AU158" s="155" t="s">
        <v>88</v>
      </c>
      <c r="AY158" s="16" t="s">
        <v>173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6" t="s">
        <v>88</v>
      </c>
      <c r="BK158" s="156">
        <f t="shared" si="9"/>
        <v>0</v>
      </c>
      <c r="BL158" s="16" t="s">
        <v>179</v>
      </c>
      <c r="BM158" s="155" t="s">
        <v>639</v>
      </c>
    </row>
    <row r="159" spans="2:65" s="1" customFormat="1" ht="16.5" customHeight="1" x14ac:dyDescent="0.2">
      <c r="B159" s="142"/>
      <c r="C159" s="178" t="s">
        <v>312</v>
      </c>
      <c r="D159" s="178" t="s">
        <v>332</v>
      </c>
      <c r="E159" s="179" t="s">
        <v>640</v>
      </c>
      <c r="F159" s="180" t="s">
        <v>641</v>
      </c>
      <c r="G159" s="181" t="s">
        <v>379</v>
      </c>
      <c r="H159" s="182">
        <v>1</v>
      </c>
      <c r="I159" s="183"/>
      <c r="J159" s="184">
        <f t="shared" si="0"/>
        <v>0</v>
      </c>
      <c r="K159" s="185"/>
      <c r="L159" s="186"/>
      <c r="M159" s="187" t="s">
        <v>1</v>
      </c>
      <c r="N159" s="188" t="s">
        <v>41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215</v>
      </c>
      <c r="AT159" s="155" t="s">
        <v>332</v>
      </c>
      <c r="AU159" s="155" t="s">
        <v>88</v>
      </c>
      <c r="AY159" s="16" t="s">
        <v>173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6" t="s">
        <v>88</v>
      </c>
      <c r="BK159" s="156">
        <f t="shared" si="9"/>
        <v>0</v>
      </c>
      <c r="BL159" s="16" t="s">
        <v>179</v>
      </c>
      <c r="BM159" s="155" t="s">
        <v>642</v>
      </c>
    </row>
    <row r="160" spans="2:65" s="1" customFormat="1" ht="16.5" customHeight="1" x14ac:dyDescent="0.2">
      <c r="B160" s="142"/>
      <c r="C160" s="178" t="s">
        <v>319</v>
      </c>
      <c r="D160" s="178" t="s">
        <v>332</v>
      </c>
      <c r="E160" s="179" t="s">
        <v>643</v>
      </c>
      <c r="F160" s="180" t="s">
        <v>644</v>
      </c>
      <c r="G160" s="181" t="s">
        <v>379</v>
      </c>
      <c r="H160" s="182">
        <v>1</v>
      </c>
      <c r="I160" s="183"/>
      <c r="J160" s="184">
        <f t="shared" si="0"/>
        <v>0</v>
      </c>
      <c r="K160" s="185"/>
      <c r="L160" s="186"/>
      <c r="M160" s="187" t="s">
        <v>1</v>
      </c>
      <c r="N160" s="188" t="s">
        <v>41</v>
      </c>
      <c r="P160" s="153">
        <f t="shared" si="1"/>
        <v>0</v>
      </c>
      <c r="Q160" s="153">
        <v>2.6199999999999999E-3</v>
      </c>
      <c r="R160" s="153">
        <f t="shared" si="2"/>
        <v>2.6199999999999999E-3</v>
      </c>
      <c r="S160" s="153">
        <v>0</v>
      </c>
      <c r="T160" s="154">
        <f t="shared" si="3"/>
        <v>0</v>
      </c>
      <c r="AR160" s="155" t="s">
        <v>215</v>
      </c>
      <c r="AT160" s="155" t="s">
        <v>332</v>
      </c>
      <c r="AU160" s="155" t="s">
        <v>88</v>
      </c>
      <c r="AY160" s="16" t="s">
        <v>173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6" t="s">
        <v>88</v>
      </c>
      <c r="BK160" s="156">
        <f t="shared" si="9"/>
        <v>0</v>
      </c>
      <c r="BL160" s="16" t="s">
        <v>179</v>
      </c>
      <c r="BM160" s="155" t="s">
        <v>645</v>
      </c>
    </row>
    <row r="161" spans="2:65" s="1" customFormat="1" ht="16.5" customHeight="1" x14ac:dyDescent="0.2">
      <c r="B161" s="142"/>
      <c r="C161" s="143" t="s">
        <v>327</v>
      </c>
      <c r="D161" s="143" t="s">
        <v>175</v>
      </c>
      <c r="E161" s="144" t="s">
        <v>646</v>
      </c>
      <c r="F161" s="145" t="s">
        <v>647</v>
      </c>
      <c r="G161" s="146" t="s">
        <v>370</v>
      </c>
      <c r="H161" s="147">
        <v>21</v>
      </c>
      <c r="I161" s="148"/>
      <c r="J161" s="149">
        <f t="shared" si="0"/>
        <v>0</v>
      </c>
      <c r="K161" s="150"/>
      <c r="L161" s="31"/>
      <c r="M161" s="151" t="s">
        <v>1</v>
      </c>
      <c r="N161" s="152" t="s">
        <v>41</v>
      </c>
      <c r="P161" s="153">
        <f t="shared" si="1"/>
        <v>0</v>
      </c>
      <c r="Q161" s="153">
        <v>8.0000000000000007E-5</v>
      </c>
      <c r="R161" s="153">
        <f t="shared" si="2"/>
        <v>1.6800000000000001E-3</v>
      </c>
      <c r="S161" s="153">
        <v>0</v>
      </c>
      <c r="T161" s="154">
        <f t="shared" si="3"/>
        <v>0</v>
      </c>
      <c r="AR161" s="155" t="s">
        <v>179</v>
      </c>
      <c r="AT161" s="155" t="s">
        <v>175</v>
      </c>
      <c r="AU161" s="155" t="s">
        <v>88</v>
      </c>
      <c r="AY161" s="16" t="s">
        <v>173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6" t="s">
        <v>88</v>
      </c>
      <c r="BK161" s="156">
        <f t="shared" si="9"/>
        <v>0</v>
      </c>
      <c r="BL161" s="16" t="s">
        <v>179</v>
      </c>
      <c r="BM161" s="155" t="s">
        <v>648</v>
      </c>
    </row>
    <row r="162" spans="2:65" s="1" customFormat="1" ht="24.15" customHeight="1" x14ac:dyDescent="0.2">
      <c r="B162" s="142"/>
      <c r="C162" s="143" t="s">
        <v>331</v>
      </c>
      <c r="D162" s="143" t="s">
        <v>175</v>
      </c>
      <c r="E162" s="144" t="s">
        <v>649</v>
      </c>
      <c r="F162" s="145" t="s">
        <v>650</v>
      </c>
      <c r="G162" s="146" t="s">
        <v>370</v>
      </c>
      <c r="H162" s="147">
        <v>10</v>
      </c>
      <c r="I162" s="148"/>
      <c r="J162" s="149">
        <f t="shared" si="0"/>
        <v>0</v>
      </c>
      <c r="K162" s="150"/>
      <c r="L162" s="31"/>
      <c r="M162" s="151" t="s">
        <v>1</v>
      </c>
      <c r="N162" s="152" t="s">
        <v>41</v>
      </c>
      <c r="P162" s="153">
        <f t="shared" si="1"/>
        <v>0</v>
      </c>
      <c r="Q162" s="153">
        <v>1E-4</v>
      </c>
      <c r="R162" s="153">
        <f t="shared" si="2"/>
        <v>1E-3</v>
      </c>
      <c r="S162" s="153">
        <v>0</v>
      </c>
      <c r="T162" s="154">
        <f t="shared" si="3"/>
        <v>0</v>
      </c>
      <c r="AR162" s="155" t="s">
        <v>179</v>
      </c>
      <c r="AT162" s="155" t="s">
        <v>175</v>
      </c>
      <c r="AU162" s="155" t="s">
        <v>88</v>
      </c>
      <c r="AY162" s="16" t="s">
        <v>173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6" t="s">
        <v>88</v>
      </c>
      <c r="BK162" s="156">
        <f t="shared" si="9"/>
        <v>0</v>
      </c>
      <c r="BL162" s="16" t="s">
        <v>179</v>
      </c>
      <c r="BM162" s="155" t="s">
        <v>651</v>
      </c>
    </row>
    <row r="163" spans="2:65" s="1" customFormat="1" ht="24.15" customHeight="1" x14ac:dyDescent="0.2">
      <c r="B163" s="142"/>
      <c r="C163" s="143" t="s">
        <v>338</v>
      </c>
      <c r="D163" s="143" t="s">
        <v>175</v>
      </c>
      <c r="E163" s="144" t="s">
        <v>652</v>
      </c>
      <c r="F163" s="145" t="s">
        <v>653</v>
      </c>
      <c r="G163" s="146" t="s">
        <v>370</v>
      </c>
      <c r="H163" s="147">
        <v>11</v>
      </c>
      <c r="I163" s="148"/>
      <c r="J163" s="149">
        <f t="shared" si="0"/>
        <v>0</v>
      </c>
      <c r="K163" s="150"/>
      <c r="L163" s="31"/>
      <c r="M163" s="151" t="s">
        <v>1</v>
      </c>
      <c r="N163" s="152" t="s">
        <v>41</v>
      </c>
      <c r="P163" s="153">
        <f t="shared" si="1"/>
        <v>0</v>
      </c>
      <c r="Q163" s="153">
        <v>1E-4</v>
      </c>
      <c r="R163" s="153">
        <f t="shared" si="2"/>
        <v>1.1000000000000001E-3</v>
      </c>
      <c r="S163" s="153">
        <v>0</v>
      </c>
      <c r="T163" s="154">
        <f t="shared" si="3"/>
        <v>0</v>
      </c>
      <c r="AR163" s="155" t="s">
        <v>179</v>
      </c>
      <c r="AT163" s="155" t="s">
        <v>175</v>
      </c>
      <c r="AU163" s="155" t="s">
        <v>88</v>
      </c>
      <c r="AY163" s="16" t="s">
        <v>173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6" t="s">
        <v>88</v>
      </c>
      <c r="BK163" s="156">
        <f t="shared" si="9"/>
        <v>0</v>
      </c>
      <c r="BL163" s="16" t="s">
        <v>179</v>
      </c>
      <c r="BM163" s="155" t="s">
        <v>654</v>
      </c>
    </row>
    <row r="164" spans="2:65" s="11" customFormat="1" ht="25.9" customHeight="1" x14ac:dyDescent="0.35">
      <c r="B164" s="130"/>
      <c r="D164" s="131" t="s">
        <v>74</v>
      </c>
      <c r="E164" s="132" t="s">
        <v>323</v>
      </c>
      <c r="F164" s="132" t="s">
        <v>324</v>
      </c>
      <c r="I164" s="133"/>
      <c r="J164" s="134">
        <f>BK164</f>
        <v>0</v>
      </c>
      <c r="L164" s="130"/>
      <c r="M164" s="135"/>
      <c r="P164" s="136">
        <f>P165+P170+P178</f>
        <v>0</v>
      </c>
      <c r="R164" s="136">
        <f>R165+R170+R178</f>
        <v>1.4331107999999999</v>
      </c>
      <c r="T164" s="137">
        <f>T165+T170+T178</f>
        <v>0</v>
      </c>
      <c r="AR164" s="131" t="s">
        <v>88</v>
      </c>
      <c r="AT164" s="138" t="s">
        <v>74</v>
      </c>
      <c r="AU164" s="138" t="s">
        <v>75</v>
      </c>
      <c r="AY164" s="131" t="s">
        <v>173</v>
      </c>
      <c r="BK164" s="139">
        <f>BK165+BK170+BK178</f>
        <v>0</v>
      </c>
    </row>
    <row r="165" spans="2:65" s="11" customFormat="1" ht="22.75" customHeight="1" x14ac:dyDescent="0.25">
      <c r="B165" s="130"/>
      <c r="D165" s="131" t="s">
        <v>74</v>
      </c>
      <c r="E165" s="140" t="s">
        <v>655</v>
      </c>
      <c r="F165" s="140" t="s">
        <v>656</v>
      </c>
      <c r="I165" s="133"/>
      <c r="J165" s="141">
        <f>BK165</f>
        <v>0</v>
      </c>
      <c r="L165" s="130"/>
      <c r="M165" s="135"/>
      <c r="P165" s="136">
        <f>SUM(P166:P169)</f>
        <v>0</v>
      </c>
      <c r="R165" s="136">
        <f>SUM(R166:R169)</f>
        <v>1.81908E-2</v>
      </c>
      <c r="T165" s="137">
        <f>SUM(T166:T169)</f>
        <v>0</v>
      </c>
      <c r="AR165" s="131" t="s">
        <v>88</v>
      </c>
      <c r="AT165" s="138" t="s">
        <v>74</v>
      </c>
      <c r="AU165" s="138" t="s">
        <v>82</v>
      </c>
      <c r="AY165" s="131" t="s">
        <v>173</v>
      </c>
      <c r="BK165" s="139">
        <f>SUM(BK166:BK169)</f>
        <v>0</v>
      </c>
    </row>
    <row r="166" spans="2:65" s="1" customFormat="1" ht="24.15" customHeight="1" x14ac:dyDescent="0.2">
      <c r="B166" s="142"/>
      <c r="C166" s="143" t="s">
        <v>342</v>
      </c>
      <c r="D166" s="143" t="s">
        <v>175</v>
      </c>
      <c r="E166" s="144" t="s">
        <v>657</v>
      </c>
      <c r="F166" s="145" t="s">
        <v>658</v>
      </c>
      <c r="G166" s="146" t="s">
        <v>370</v>
      </c>
      <c r="H166" s="147">
        <v>163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41</v>
      </c>
      <c r="P166" s="153">
        <f>O166*H166</f>
        <v>0</v>
      </c>
      <c r="Q166" s="153">
        <v>3.0000000000000001E-5</v>
      </c>
      <c r="R166" s="153">
        <f>Q166*H166</f>
        <v>4.8900000000000002E-3</v>
      </c>
      <c r="S166" s="153">
        <v>0</v>
      </c>
      <c r="T166" s="154">
        <f>S166*H166</f>
        <v>0</v>
      </c>
      <c r="AR166" s="155" t="s">
        <v>265</v>
      </c>
      <c r="AT166" s="155" t="s">
        <v>175</v>
      </c>
      <c r="AU166" s="155" t="s">
        <v>88</v>
      </c>
      <c r="AY166" s="16" t="s">
        <v>173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265</v>
      </c>
      <c r="BM166" s="155" t="s">
        <v>659</v>
      </c>
    </row>
    <row r="167" spans="2:65" s="1" customFormat="1" ht="24.15" customHeight="1" x14ac:dyDescent="0.2">
      <c r="B167" s="142"/>
      <c r="C167" s="178" t="s">
        <v>345</v>
      </c>
      <c r="D167" s="178" t="s">
        <v>332</v>
      </c>
      <c r="E167" s="179" t="s">
        <v>660</v>
      </c>
      <c r="F167" s="180" t="s">
        <v>661</v>
      </c>
      <c r="G167" s="181" t="s">
        <v>370</v>
      </c>
      <c r="H167" s="182">
        <v>166.26</v>
      </c>
      <c r="I167" s="183"/>
      <c r="J167" s="184">
        <f>ROUND(I167*H167,2)</f>
        <v>0</v>
      </c>
      <c r="K167" s="185"/>
      <c r="L167" s="186"/>
      <c r="M167" s="187" t="s">
        <v>1</v>
      </c>
      <c r="N167" s="188" t="s">
        <v>41</v>
      </c>
      <c r="P167" s="153">
        <f>O167*H167</f>
        <v>0</v>
      </c>
      <c r="Q167" s="153">
        <v>8.0000000000000007E-5</v>
      </c>
      <c r="R167" s="153">
        <f>Q167*H167</f>
        <v>1.33008E-2</v>
      </c>
      <c r="S167" s="153">
        <v>0</v>
      </c>
      <c r="T167" s="154">
        <f>S167*H167</f>
        <v>0</v>
      </c>
      <c r="AR167" s="155" t="s">
        <v>335</v>
      </c>
      <c r="AT167" s="155" t="s">
        <v>332</v>
      </c>
      <c r="AU167" s="155" t="s">
        <v>88</v>
      </c>
      <c r="AY167" s="16" t="s">
        <v>173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265</v>
      </c>
      <c r="BM167" s="155" t="s">
        <v>662</v>
      </c>
    </row>
    <row r="168" spans="2:65" s="12" customFormat="1" ht="10" x14ac:dyDescent="0.2">
      <c r="B168" s="157"/>
      <c r="D168" s="158" t="s">
        <v>181</v>
      </c>
      <c r="F168" s="160" t="s">
        <v>663</v>
      </c>
      <c r="H168" s="161">
        <v>166.26</v>
      </c>
      <c r="I168" s="162"/>
      <c r="L168" s="157"/>
      <c r="M168" s="163"/>
      <c r="T168" s="164"/>
      <c r="AT168" s="159" t="s">
        <v>181</v>
      </c>
      <c r="AU168" s="159" t="s">
        <v>88</v>
      </c>
      <c r="AV168" s="12" t="s">
        <v>88</v>
      </c>
      <c r="AW168" s="12" t="s">
        <v>3</v>
      </c>
      <c r="AX168" s="12" t="s">
        <v>82</v>
      </c>
      <c r="AY168" s="159" t="s">
        <v>173</v>
      </c>
    </row>
    <row r="169" spans="2:65" s="1" customFormat="1" ht="24.15" customHeight="1" x14ac:dyDescent="0.2">
      <c r="B169" s="142"/>
      <c r="C169" s="143" t="s">
        <v>335</v>
      </c>
      <c r="D169" s="143" t="s">
        <v>175</v>
      </c>
      <c r="E169" s="144" t="s">
        <v>664</v>
      </c>
      <c r="F169" s="145" t="s">
        <v>665</v>
      </c>
      <c r="G169" s="146" t="s">
        <v>363</v>
      </c>
      <c r="H169" s="189"/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41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AR169" s="155" t="s">
        <v>265</v>
      </c>
      <c r="AT169" s="155" t="s">
        <v>175</v>
      </c>
      <c r="AU169" s="155" t="s">
        <v>88</v>
      </c>
      <c r="AY169" s="16" t="s">
        <v>173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6" t="s">
        <v>88</v>
      </c>
      <c r="BK169" s="156">
        <f>ROUND(I169*H169,2)</f>
        <v>0</v>
      </c>
      <c r="BL169" s="16" t="s">
        <v>265</v>
      </c>
      <c r="BM169" s="155" t="s">
        <v>666</v>
      </c>
    </row>
    <row r="170" spans="2:65" s="11" customFormat="1" ht="22.75" customHeight="1" x14ac:dyDescent="0.25">
      <c r="B170" s="130"/>
      <c r="D170" s="131" t="s">
        <v>74</v>
      </c>
      <c r="E170" s="140" t="s">
        <v>667</v>
      </c>
      <c r="F170" s="140" t="s">
        <v>668</v>
      </c>
      <c r="I170" s="133"/>
      <c r="J170" s="141">
        <f>BK170</f>
        <v>0</v>
      </c>
      <c r="L170" s="130"/>
      <c r="M170" s="135"/>
      <c r="P170" s="136">
        <f>SUM(P171:P177)</f>
        <v>0</v>
      </c>
      <c r="R170" s="136">
        <f>SUM(R171:R177)</f>
        <v>0.64698</v>
      </c>
      <c r="T170" s="137">
        <f>SUM(T171:T177)</f>
        <v>0</v>
      </c>
      <c r="AR170" s="131" t="s">
        <v>88</v>
      </c>
      <c r="AT170" s="138" t="s">
        <v>74</v>
      </c>
      <c r="AU170" s="138" t="s">
        <v>82</v>
      </c>
      <c r="AY170" s="131" t="s">
        <v>173</v>
      </c>
      <c r="BK170" s="139">
        <f>SUM(BK171:BK177)</f>
        <v>0</v>
      </c>
    </row>
    <row r="171" spans="2:65" s="1" customFormat="1" ht="21.75" customHeight="1" x14ac:dyDescent="0.2">
      <c r="B171" s="142"/>
      <c r="C171" s="143" t="s">
        <v>353</v>
      </c>
      <c r="D171" s="143" t="s">
        <v>175</v>
      </c>
      <c r="E171" s="144" t="s">
        <v>669</v>
      </c>
      <c r="F171" s="145" t="s">
        <v>670</v>
      </c>
      <c r="G171" s="146" t="s">
        <v>370</v>
      </c>
      <c r="H171" s="147">
        <v>12</v>
      </c>
      <c r="I171" s="148"/>
      <c r="J171" s="149">
        <f t="shared" ref="J171:J177" si="10">ROUND(I171*H171,2)</f>
        <v>0</v>
      </c>
      <c r="K171" s="150"/>
      <c r="L171" s="31"/>
      <c r="M171" s="151" t="s">
        <v>1</v>
      </c>
      <c r="N171" s="152" t="s">
        <v>41</v>
      </c>
      <c r="P171" s="153">
        <f t="shared" ref="P171:P177" si="11">O171*H171</f>
        <v>0</v>
      </c>
      <c r="Q171" s="153">
        <v>2.64E-3</v>
      </c>
      <c r="R171" s="153">
        <f t="shared" ref="R171:R177" si="12">Q171*H171</f>
        <v>3.168E-2</v>
      </c>
      <c r="S171" s="153">
        <v>0</v>
      </c>
      <c r="T171" s="154">
        <f t="shared" ref="T171:T177" si="13">S171*H171</f>
        <v>0</v>
      </c>
      <c r="AR171" s="155" t="s">
        <v>265</v>
      </c>
      <c r="AT171" s="155" t="s">
        <v>175</v>
      </c>
      <c r="AU171" s="155" t="s">
        <v>88</v>
      </c>
      <c r="AY171" s="16" t="s">
        <v>173</v>
      </c>
      <c r="BE171" s="156">
        <f t="shared" ref="BE171:BE177" si="14">IF(N171="základná",J171,0)</f>
        <v>0</v>
      </c>
      <c r="BF171" s="156">
        <f t="shared" ref="BF171:BF177" si="15">IF(N171="znížená",J171,0)</f>
        <v>0</v>
      </c>
      <c r="BG171" s="156">
        <f t="shared" ref="BG171:BG177" si="16">IF(N171="zákl. prenesená",J171,0)</f>
        <v>0</v>
      </c>
      <c r="BH171" s="156">
        <f t="shared" ref="BH171:BH177" si="17">IF(N171="zníž. prenesená",J171,0)</f>
        <v>0</v>
      </c>
      <c r="BI171" s="156">
        <f t="shared" ref="BI171:BI177" si="18">IF(N171="nulová",J171,0)</f>
        <v>0</v>
      </c>
      <c r="BJ171" s="16" t="s">
        <v>88</v>
      </c>
      <c r="BK171" s="156">
        <f t="shared" ref="BK171:BK177" si="19">ROUND(I171*H171,2)</f>
        <v>0</v>
      </c>
      <c r="BL171" s="16" t="s">
        <v>265</v>
      </c>
      <c r="BM171" s="155" t="s">
        <v>671</v>
      </c>
    </row>
    <row r="172" spans="2:65" s="1" customFormat="1" ht="21.75" customHeight="1" x14ac:dyDescent="0.2">
      <c r="B172" s="142"/>
      <c r="C172" s="143" t="s">
        <v>358</v>
      </c>
      <c r="D172" s="143" t="s">
        <v>175</v>
      </c>
      <c r="E172" s="144" t="s">
        <v>672</v>
      </c>
      <c r="F172" s="145" t="s">
        <v>673</v>
      </c>
      <c r="G172" s="146" t="s">
        <v>370</v>
      </c>
      <c r="H172" s="147">
        <v>174</v>
      </c>
      <c r="I172" s="148"/>
      <c r="J172" s="149">
        <f t="shared" si="10"/>
        <v>0</v>
      </c>
      <c r="K172" s="150"/>
      <c r="L172" s="31"/>
      <c r="M172" s="151" t="s">
        <v>1</v>
      </c>
      <c r="N172" s="152" t="s">
        <v>41</v>
      </c>
      <c r="P172" s="153">
        <f t="shared" si="11"/>
        <v>0</v>
      </c>
      <c r="Q172" s="153">
        <v>3.4299999999999999E-3</v>
      </c>
      <c r="R172" s="153">
        <f t="shared" si="12"/>
        <v>0.59682000000000002</v>
      </c>
      <c r="S172" s="153">
        <v>0</v>
      </c>
      <c r="T172" s="154">
        <f t="shared" si="13"/>
        <v>0</v>
      </c>
      <c r="AR172" s="155" t="s">
        <v>265</v>
      </c>
      <c r="AT172" s="155" t="s">
        <v>175</v>
      </c>
      <c r="AU172" s="155" t="s">
        <v>88</v>
      </c>
      <c r="AY172" s="16" t="s">
        <v>173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265</v>
      </c>
      <c r="BM172" s="155" t="s">
        <v>674</v>
      </c>
    </row>
    <row r="173" spans="2:65" s="1" customFormat="1" ht="24.15" customHeight="1" x14ac:dyDescent="0.2">
      <c r="B173" s="142"/>
      <c r="C173" s="143" t="s">
        <v>360</v>
      </c>
      <c r="D173" s="143" t="s">
        <v>175</v>
      </c>
      <c r="E173" s="144" t="s">
        <v>675</v>
      </c>
      <c r="F173" s="145" t="s">
        <v>676</v>
      </c>
      <c r="G173" s="146" t="s">
        <v>379</v>
      </c>
      <c r="H173" s="147">
        <v>12</v>
      </c>
      <c r="I173" s="148"/>
      <c r="J173" s="149">
        <f t="shared" si="10"/>
        <v>0</v>
      </c>
      <c r="K173" s="150"/>
      <c r="L173" s="31"/>
      <c r="M173" s="151" t="s">
        <v>1</v>
      </c>
      <c r="N173" s="152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265</v>
      </c>
      <c r="AT173" s="155" t="s">
        <v>175</v>
      </c>
      <c r="AU173" s="155" t="s">
        <v>88</v>
      </c>
      <c r="AY173" s="16" t="s">
        <v>173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6" t="s">
        <v>88</v>
      </c>
      <c r="BK173" s="156">
        <f t="shared" si="19"/>
        <v>0</v>
      </c>
      <c r="BL173" s="16" t="s">
        <v>265</v>
      </c>
      <c r="BM173" s="155" t="s">
        <v>677</v>
      </c>
    </row>
    <row r="174" spans="2:65" s="1" customFormat="1" ht="24.15" customHeight="1" x14ac:dyDescent="0.2">
      <c r="B174" s="142"/>
      <c r="C174" s="143" t="s">
        <v>367</v>
      </c>
      <c r="D174" s="143" t="s">
        <v>175</v>
      </c>
      <c r="E174" s="144" t="s">
        <v>678</v>
      </c>
      <c r="F174" s="145" t="s">
        <v>679</v>
      </c>
      <c r="G174" s="146" t="s">
        <v>379</v>
      </c>
      <c r="H174" s="147">
        <v>12</v>
      </c>
      <c r="I174" s="148"/>
      <c r="J174" s="149">
        <f t="shared" si="10"/>
        <v>0</v>
      </c>
      <c r="K174" s="150"/>
      <c r="L174" s="31"/>
      <c r="M174" s="151" t="s">
        <v>1</v>
      </c>
      <c r="N174" s="152" t="s">
        <v>41</v>
      </c>
      <c r="P174" s="153">
        <f t="shared" si="11"/>
        <v>0</v>
      </c>
      <c r="Q174" s="153">
        <v>4.6000000000000001E-4</v>
      </c>
      <c r="R174" s="153">
        <f t="shared" si="12"/>
        <v>5.5200000000000006E-3</v>
      </c>
      <c r="S174" s="153">
        <v>0</v>
      </c>
      <c r="T174" s="154">
        <f t="shared" si="13"/>
        <v>0</v>
      </c>
      <c r="AR174" s="155" t="s">
        <v>265</v>
      </c>
      <c r="AT174" s="155" t="s">
        <v>175</v>
      </c>
      <c r="AU174" s="155" t="s">
        <v>88</v>
      </c>
      <c r="AY174" s="16" t="s">
        <v>173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6" t="s">
        <v>88</v>
      </c>
      <c r="BK174" s="156">
        <f t="shared" si="19"/>
        <v>0</v>
      </c>
      <c r="BL174" s="16" t="s">
        <v>265</v>
      </c>
      <c r="BM174" s="155" t="s">
        <v>680</v>
      </c>
    </row>
    <row r="175" spans="2:65" s="1" customFormat="1" ht="24.15" customHeight="1" x14ac:dyDescent="0.2">
      <c r="B175" s="142"/>
      <c r="C175" s="178" t="s">
        <v>376</v>
      </c>
      <c r="D175" s="178" t="s">
        <v>332</v>
      </c>
      <c r="E175" s="179" t="s">
        <v>681</v>
      </c>
      <c r="F175" s="180" t="s">
        <v>682</v>
      </c>
      <c r="G175" s="181" t="s">
        <v>379</v>
      </c>
      <c r="H175" s="182">
        <v>12</v>
      </c>
      <c r="I175" s="183"/>
      <c r="J175" s="184">
        <f t="shared" si="10"/>
        <v>0</v>
      </c>
      <c r="K175" s="185"/>
      <c r="L175" s="186"/>
      <c r="M175" s="187" t="s">
        <v>1</v>
      </c>
      <c r="N175" s="188" t="s">
        <v>41</v>
      </c>
      <c r="P175" s="153">
        <f t="shared" si="11"/>
        <v>0</v>
      </c>
      <c r="Q175" s="153">
        <v>1.08E-3</v>
      </c>
      <c r="R175" s="153">
        <f t="shared" si="12"/>
        <v>1.2959999999999999E-2</v>
      </c>
      <c r="S175" s="153">
        <v>0</v>
      </c>
      <c r="T175" s="154">
        <f t="shared" si="13"/>
        <v>0</v>
      </c>
      <c r="AR175" s="155" t="s">
        <v>335</v>
      </c>
      <c r="AT175" s="155" t="s">
        <v>332</v>
      </c>
      <c r="AU175" s="155" t="s">
        <v>88</v>
      </c>
      <c r="AY175" s="16" t="s">
        <v>173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6" t="s">
        <v>88</v>
      </c>
      <c r="BK175" s="156">
        <f t="shared" si="19"/>
        <v>0</v>
      </c>
      <c r="BL175" s="16" t="s">
        <v>265</v>
      </c>
      <c r="BM175" s="155" t="s">
        <v>683</v>
      </c>
    </row>
    <row r="176" spans="2:65" s="1" customFormat="1" ht="24.15" customHeight="1" x14ac:dyDescent="0.2">
      <c r="B176" s="142"/>
      <c r="C176" s="143" t="s">
        <v>381</v>
      </c>
      <c r="D176" s="143" t="s">
        <v>175</v>
      </c>
      <c r="E176" s="144" t="s">
        <v>684</v>
      </c>
      <c r="F176" s="145" t="s">
        <v>685</v>
      </c>
      <c r="G176" s="146" t="s">
        <v>370</v>
      </c>
      <c r="H176" s="147">
        <v>186</v>
      </c>
      <c r="I176" s="148"/>
      <c r="J176" s="149">
        <f t="shared" si="10"/>
        <v>0</v>
      </c>
      <c r="K176" s="150"/>
      <c r="L176" s="31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265</v>
      </c>
      <c r="AT176" s="155" t="s">
        <v>175</v>
      </c>
      <c r="AU176" s="155" t="s">
        <v>88</v>
      </c>
      <c r="AY176" s="16" t="s">
        <v>173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6" t="s">
        <v>88</v>
      </c>
      <c r="BK176" s="156">
        <f t="shared" si="19"/>
        <v>0</v>
      </c>
      <c r="BL176" s="16" t="s">
        <v>265</v>
      </c>
      <c r="BM176" s="155" t="s">
        <v>686</v>
      </c>
    </row>
    <row r="177" spans="2:65" s="1" customFormat="1" ht="24.15" customHeight="1" x14ac:dyDescent="0.2">
      <c r="B177" s="142"/>
      <c r="C177" s="143" t="s">
        <v>385</v>
      </c>
      <c r="D177" s="143" t="s">
        <v>175</v>
      </c>
      <c r="E177" s="144" t="s">
        <v>687</v>
      </c>
      <c r="F177" s="145" t="s">
        <v>688</v>
      </c>
      <c r="G177" s="146" t="s">
        <v>363</v>
      </c>
      <c r="H177" s="189"/>
      <c r="I177" s="148"/>
      <c r="J177" s="149">
        <f t="shared" si="10"/>
        <v>0</v>
      </c>
      <c r="K177" s="150"/>
      <c r="L177" s="31"/>
      <c r="M177" s="151" t="s">
        <v>1</v>
      </c>
      <c r="N177" s="152" t="s">
        <v>41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265</v>
      </c>
      <c r="AT177" s="155" t="s">
        <v>175</v>
      </c>
      <c r="AU177" s="155" t="s">
        <v>88</v>
      </c>
      <c r="AY177" s="16" t="s">
        <v>173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6" t="s">
        <v>88</v>
      </c>
      <c r="BK177" s="156">
        <f t="shared" si="19"/>
        <v>0</v>
      </c>
      <c r="BL177" s="16" t="s">
        <v>265</v>
      </c>
      <c r="BM177" s="155" t="s">
        <v>689</v>
      </c>
    </row>
    <row r="178" spans="2:65" s="11" customFormat="1" ht="22.75" customHeight="1" x14ac:dyDescent="0.25">
      <c r="B178" s="130"/>
      <c r="D178" s="131" t="s">
        <v>74</v>
      </c>
      <c r="E178" s="140" t="s">
        <v>690</v>
      </c>
      <c r="F178" s="140" t="s">
        <v>691</v>
      </c>
      <c r="I178" s="133"/>
      <c r="J178" s="141">
        <f>BK178</f>
        <v>0</v>
      </c>
      <c r="L178" s="130"/>
      <c r="M178" s="135"/>
      <c r="P178" s="136">
        <f>SUM(P179:P195)</f>
        <v>0</v>
      </c>
      <c r="R178" s="136">
        <f>SUM(R179:R195)</f>
        <v>0.76793999999999996</v>
      </c>
      <c r="T178" s="137">
        <f>SUM(T179:T195)</f>
        <v>0</v>
      </c>
      <c r="AR178" s="131" t="s">
        <v>88</v>
      </c>
      <c r="AT178" s="138" t="s">
        <v>74</v>
      </c>
      <c r="AU178" s="138" t="s">
        <v>82</v>
      </c>
      <c r="AY178" s="131" t="s">
        <v>173</v>
      </c>
      <c r="BK178" s="139">
        <f>SUM(BK179:BK195)</f>
        <v>0</v>
      </c>
    </row>
    <row r="179" spans="2:65" s="1" customFormat="1" ht="33" customHeight="1" x14ac:dyDescent="0.2">
      <c r="B179" s="142"/>
      <c r="C179" s="143" t="s">
        <v>389</v>
      </c>
      <c r="D179" s="143" t="s">
        <v>175</v>
      </c>
      <c r="E179" s="144" t="s">
        <v>692</v>
      </c>
      <c r="F179" s="145" t="s">
        <v>693</v>
      </c>
      <c r="G179" s="146" t="s">
        <v>370</v>
      </c>
      <c r="H179" s="147">
        <v>8</v>
      </c>
      <c r="I179" s="148"/>
      <c r="J179" s="149">
        <f t="shared" ref="J179:J195" si="20">ROUND(I179*H179,2)</f>
        <v>0</v>
      </c>
      <c r="K179" s="150"/>
      <c r="L179" s="31"/>
      <c r="M179" s="151" t="s">
        <v>1</v>
      </c>
      <c r="N179" s="152" t="s">
        <v>41</v>
      </c>
      <c r="P179" s="153">
        <f t="shared" ref="P179:P195" si="21">O179*H179</f>
        <v>0</v>
      </c>
      <c r="Q179" s="153">
        <v>3.14E-3</v>
      </c>
      <c r="R179" s="153">
        <f t="shared" ref="R179:R195" si="22">Q179*H179</f>
        <v>2.512E-2</v>
      </c>
      <c r="S179" s="153">
        <v>0</v>
      </c>
      <c r="T179" s="154">
        <f t="shared" ref="T179:T195" si="23">S179*H179</f>
        <v>0</v>
      </c>
      <c r="AR179" s="155" t="s">
        <v>265</v>
      </c>
      <c r="AT179" s="155" t="s">
        <v>175</v>
      </c>
      <c r="AU179" s="155" t="s">
        <v>88</v>
      </c>
      <c r="AY179" s="16" t="s">
        <v>173</v>
      </c>
      <c r="BE179" s="156">
        <f t="shared" ref="BE179:BE195" si="24">IF(N179="základná",J179,0)</f>
        <v>0</v>
      </c>
      <c r="BF179" s="156">
        <f t="shared" ref="BF179:BF195" si="25">IF(N179="znížená",J179,0)</f>
        <v>0</v>
      </c>
      <c r="BG179" s="156">
        <f t="shared" ref="BG179:BG195" si="26">IF(N179="zákl. prenesená",J179,0)</f>
        <v>0</v>
      </c>
      <c r="BH179" s="156">
        <f t="shared" ref="BH179:BH195" si="27">IF(N179="zníž. prenesená",J179,0)</f>
        <v>0</v>
      </c>
      <c r="BI179" s="156">
        <f t="shared" ref="BI179:BI195" si="28">IF(N179="nulová",J179,0)</f>
        <v>0</v>
      </c>
      <c r="BJ179" s="16" t="s">
        <v>88</v>
      </c>
      <c r="BK179" s="156">
        <f t="shared" ref="BK179:BK195" si="29">ROUND(I179*H179,2)</f>
        <v>0</v>
      </c>
      <c r="BL179" s="16" t="s">
        <v>265</v>
      </c>
      <c r="BM179" s="155" t="s">
        <v>694</v>
      </c>
    </row>
    <row r="180" spans="2:65" s="1" customFormat="1" ht="33" customHeight="1" x14ac:dyDescent="0.2">
      <c r="B180" s="142"/>
      <c r="C180" s="143" t="s">
        <v>393</v>
      </c>
      <c r="D180" s="143" t="s">
        <v>175</v>
      </c>
      <c r="E180" s="144" t="s">
        <v>695</v>
      </c>
      <c r="F180" s="145" t="s">
        <v>696</v>
      </c>
      <c r="G180" s="146" t="s">
        <v>370</v>
      </c>
      <c r="H180" s="147">
        <v>150</v>
      </c>
      <c r="I180" s="148"/>
      <c r="J180" s="149">
        <f t="shared" si="20"/>
        <v>0</v>
      </c>
      <c r="K180" s="150"/>
      <c r="L180" s="31"/>
      <c r="M180" s="151" t="s">
        <v>1</v>
      </c>
      <c r="N180" s="152" t="s">
        <v>41</v>
      </c>
      <c r="P180" s="153">
        <f t="shared" si="21"/>
        <v>0</v>
      </c>
      <c r="Q180" s="153">
        <v>3.8999999999999998E-3</v>
      </c>
      <c r="R180" s="153">
        <f t="shared" si="22"/>
        <v>0.58499999999999996</v>
      </c>
      <c r="S180" s="153">
        <v>0</v>
      </c>
      <c r="T180" s="154">
        <f t="shared" si="23"/>
        <v>0</v>
      </c>
      <c r="AR180" s="155" t="s">
        <v>265</v>
      </c>
      <c r="AT180" s="155" t="s">
        <v>175</v>
      </c>
      <c r="AU180" s="155" t="s">
        <v>88</v>
      </c>
      <c r="AY180" s="16" t="s">
        <v>173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6" t="s">
        <v>88</v>
      </c>
      <c r="BK180" s="156">
        <f t="shared" si="29"/>
        <v>0</v>
      </c>
      <c r="BL180" s="16" t="s">
        <v>265</v>
      </c>
      <c r="BM180" s="155" t="s">
        <v>697</v>
      </c>
    </row>
    <row r="181" spans="2:65" s="1" customFormat="1" ht="33" customHeight="1" x14ac:dyDescent="0.2">
      <c r="B181" s="142"/>
      <c r="C181" s="143" t="s">
        <v>398</v>
      </c>
      <c r="D181" s="143" t="s">
        <v>175</v>
      </c>
      <c r="E181" s="144" t="s">
        <v>698</v>
      </c>
      <c r="F181" s="145" t="s">
        <v>699</v>
      </c>
      <c r="G181" s="146" t="s">
        <v>370</v>
      </c>
      <c r="H181" s="147">
        <v>5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41</v>
      </c>
      <c r="P181" s="153">
        <f t="shared" si="21"/>
        <v>0</v>
      </c>
      <c r="Q181" s="153">
        <v>4.64E-3</v>
      </c>
      <c r="R181" s="153">
        <f t="shared" si="22"/>
        <v>2.3199999999999998E-2</v>
      </c>
      <c r="S181" s="153">
        <v>0</v>
      </c>
      <c r="T181" s="154">
        <f t="shared" si="23"/>
        <v>0</v>
      </c>
      <c r="AR181" s="155" t="s">
        <v>265</v>
      </c>
      <c r="AT181" s="155" t="s">
        <v>175</v>
      </c>
      <c r="AU181" s="155" t="s">
        <v>88</v>
      </c>
      <c r="AY181" s="16" t="s">
        <v>173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6" t="s">
        <v>88</v>
      </c>
      <c r="BK181" s="156">
        <f t="shared" si="29"/>
        <v>0</v>
      </c>
      <c r="BL181" s="16" t="s">
        <v>265</v>
      </c>
      <c r="BM181" s="155" t="s">
        <v>700</v>
      </c>
    </row>
    <row r="182" spans="2:65" s="1" customFormat="1" ht="16.5" customHeight="1" x14ac:dyDescent="0.2">
      <c r="B182" s="142"/>
      <c r="C182" s="143" t="s">
        <v>402</v>
      </c>
      <c r="D182" s="143" t="s">
        <v>175</v>
      </c>
      <c r="E182" s="144" t="s">
        <v>701</v>
      </c>
      <c r="F182" s="145" t="s">
        <v>702</v>
      </c>
      <c r="G182" s="146" t="s">
        <v>379</v>
      </c>
      <c r="H182" s="147">
        <v>4</v>
      </c>
      <c r="I182" s="148"/>
      <c r="J182" s="149">
        <f t="shared" si="20"/>
        <v>0</v>
      </c>
      <c r="K182" s="150"/>
      <c r="L182" s="31"/>
      <c r="M182" s="151" t="s">
        <v>1</v>
      </c>
      <c r="N182" s="152" t="s">
        <v>41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AR182" s="155" t="s">
        <v>265</v>
      </c>
      <c r="AT182" s="155" t="s">
        <v>175</v>
      </c>
      <c r="AU182" s="155" t="s">
        <v>88</v>
      </c>
      <c r="AY182" s="16" t="s">
        <v>173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6" t="s">
        <v>88</v>
      </c>
      <c r="BK182" s="156">
        <f t="shared" si="29"/>
        <v>0</v>
      </c>
      <c r="BL182" s="16" t="s">
        <v>265</v>
      </c>
      <c r="BM182" s="155" t="s">
        <v>703</v>
      </c>
    </row>
    <row r="183" spans="2:65" s="1" customFormat="1" ht="24.15" customHeight="1" x14ac:dyDescent="0.2">
      <c r="B183" s="142"/>
      <c r="C183" s="143" t="s">
        <v>406</v>
      </c>
      <c r="D183" s="143" t="s">
        <v>175</v>
      </c>
      <c r="E183" s="144" t="s">
        <v>704</v>
      </c>
      <c r="F183" s="145" t="s">
        <v>705</v>
      </c>
      <c r="G183" s="146" t="s">
        <v>379</v>
      </c>
      <c r="H183" s="147">
        <v>1</v>
      </c>
      <c r="I183" s="148"/>
      <c r="J183" s="149">
        <f t="shared" si="20"/>
        <v>0</v>
      </c>
      <c r="K183" s="150"/>
      <c r="L183" s="31"/>
      <c r="M183" s="151" t="s">
        <v>1</v>
      </c>
      <c r="N183" s="152" t="s">
        <v>41</v>
      </c>
      <c r="P183" s="153">
        <f t="shared" si="21"/>
        <v>0</v>
      </c>
      <c r="Q183" s="153">
        <v>6.0000000000000002E-5</v>
      </c>
      <c r="R183" s="153">
        <f t="shared" si="22"/>
        <v>6.0000000000000002E-5</v>
      </c>
      <c r="S183" s="153">
        <v>0</v>
      </c>
      <c r="T183" s="154">
        <f t="shared" si="23"/>
        <v>0</v>
      </c>
      <c r="AR183" s="155" t="s">
        <v>265</v>
      </c>
      <c r="AT183" s="155" t="s">
        <v>175</v>
      </c>
      <c r="AU183" s="155" t="s">
        <v>88</v>
      </c>
      <c r="AY183" s="16" t="s">
        <v>173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6" t="s">
        <v>88</v>
      </c>
      <c r="BK183" s="156">
        <f t="shared" si="29"/>
        <v>0</v>
      </c>
      <c r="BL183" s="16" t="s">
        <v>265</v>
      </c>
      <c r="BM183" s="155" t="s">
        <v>706</v>
      </c>
    </row>
    <row r="184" spans="2:65" s="1" customFormat="1" ht="16.5" customHeight="1" x14ac:dyDescent="0.2">
      <c r="B184" s="142"/>
      <c r="C184" s="178" t="s">
        <v>412</v>
      </c>
      <c r="D184" s="178" t="s">
        <v>332</v>
      </c>
      <c r="E184" s="179" t="s">
        <v>707</v>
      </c>
      <c r="F184" s="180" t="s">
        <v>708</v>
      </c>
      <c r="G184" s="181" t="s">
        <v>379</v>
      </c>
      <c r="H184" s="182">
        <v>1</v>
      </c>
      <c r="I184" s="183"/>
      <c r="J184" s="184">
        <f t="shared" si="20"/>
        <v>0</v>
      </c>
      <c r="K184" s="185"/>
      <c r="L184" s="186"/>
      <c r="M184" s="187" t="s">
        <v>1</v>
      </c>
      <c r="N184" s="188" t="s">
        <v>41</v>
      </c>
      <c r="P184" s="153">
        <f t="shared" si="21"/>
        <v>0</v>
      </c>
      <c r="Q184" s="153">
        <v>2.3500000000000001E-3</v>
      </c>
      <c r="R184" s="153">
        <f t="shared" si="22"/>
        <v>2.3500000000000001E-3</v>
      </c>
      <c r="S184" s="153">
        <v>0</v>
      </c>
      <c r="T184" s="154">
        <f t="shared" si="23"/>
        <v>0</v>
      </c>
      <c r="AR184" s="155" t="s">
        <v>335</v>
      </c>
      <c r="AT184" s="155" t="s">
        <v>332</v>
      </c>
      <c r="AU184" s="155" t="s">
        <v>88</v>
      </c>
      <c r="AY184" s="16" t="s">
        <v>173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6" t="s">
        <v>88</v>
      </c>
      <c r="BK184" s="156">
        <f t="shared" si="29"/>
        <v>0</v>
      </c>
      <c r="BL184" s="16" t="s">
        <v>265</v>
      </c>
      <c r="BM184" s="155" t="s">
        <v>709</v>
      </c>
    </row>
    <row r="185" spans="2:65" s="1" customFormat="1" ht="24.15" customHeight="1" x14ac:dyDescent="0.2">
      <c r="B185" s="142"/>
      <c r="C185" s="143" t="s">
        <v>417</v>
      </c>
      <c r="D185" s="143" t="s">
        <v>175</v>
      </c>
      <c r="E185" s="144" t="s">
        <v>710</v>
      </c>
      <c r="F185" s="145" t="s">
        <v>711</v>
      </c>
      <c r="G185" s="146" t="s">
        <v>379</v>
      </c>
      <c r="H185" s="147">
        <v>2</v>
      </c>
      <c r="I185" s="148"/>
      <c r="J185" s="149">
        <f t="shared" si="20"/>
        <v>0</v>
      </c>
      <c r="K185" s="150"/>
      <c r="L185" s="31"/>
      <c r="M185" s="151" t="s">
        <v>1</v>
      </c>
      <c r="N185" s="152" t="s">
        <v>41</v>
      </c>
      <c r="P185" s="153">
        <f t="shared" si="21"/>
        <v>0</v>
      </c>
      <c r="Q185" s="153">
        <v>6.0000000000000002E-5</v>
      </c>
      <c r="R185" s="153">
        <f t="shared" si="22"/>
        <v>1.2E-4</v>
      </c>
      <c r="S185" s="153">
        <v>0</v>
      </c>
      <c r="T185" s="154">
        <f t="shared" si="23"/>
        <v>0</v>
      </c>
      <c r="AR185" s="155" t="s">
        <v>265</v>
      </c>
      <c r="AT185" s="155" t="s">
        <v>175</v>
      </c>
      <c r="AU185" s="155" t="s">
        <v>88</v>
      </c>
      <c r="AY185" s="16" t="s">
        <v>173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6" t="s">
        <v>88</v>
      </c>
      <c r="BK185" s="156">
        <f t="shared" si="29"/>
        <v>0</v>
      </c>
      <c r="BL185" s="16" t="s">
        <v>265</v>
      </c>
      <c r="BM185" s="155" t="s">
        <v>712</v>
      </c>
    </row>
    <row r="186" spans="2:65" s="1" customFormat="1" ht="16.5" customHeight="1" x14ac:dyDescent="0.2">
      <c r="B186" s="142"/>
      <c r="C186" s="178" t="s">
        <v>421</v>
      </c>
      <c r="D186" s="178" t="s">
        <v>332</v>
      </c>
      <c r="E186" s="179" t="s">
        <v>713</v>
      </c>
      <c r="F186" s="180" t="s">
        <v>714</v>
      </c>
      <c r="G186" s="181" t="s">
        <v>379</v>
      </c>
      <c r="H186" s="182">
        <v>2</v>
      </c>
      <c r="I186" s="183"/>
      <c r="J186" s="184">
        <f t="shared" si="20"/>
        <v>0</v>
      </c>
      <c r="K186" s="185"/>
      <c r="L186" s="186"/>
      <c r="M186" s="187" t="s">
        <v>1</v>
      </c>
      <c r="N186" s="188" t="s">
        <v>41</v>
      </c>
      <c r="P186" s="153">
        <f t="shared" si="21"/>
        <v>0</v>
      </c>
      <c r="Q186" s="153">
        <v>3.5000000000000001E-3</v>
      </c>
      <c r="R186" s="153">
        <f t="shared" si="22"/>
        <v>7.0000000000000001E-3</v>
      </c>
      <c r="S186" s="153">
        <v>0</v>
      </c>
      <c r="T186" s="154">
        <f t="shared" si="23"/>
        <v>0</v>
      </c>
      <c r="AR186" s="155" t="s">
        <v>335</v>
      </c>
      <c r="AT186" s="155" t="s">
        <v>332</v>
      </c>
      <c r="AU186" s="155" t="s">
        <v>88</v>
      </c>
      <c r="AY186" s="16" t="s">
        <v>173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6" t="s">
        <v>88</v>
      </c>
      <c r="BK186" s="156">
        <f t="shared" si="29"/>
        <v>0</v>
      </c>
      <c r="BL186" s="16" t="s">
        <v>265</v>
      </c>
      <c r="BM186" s="155" t="s">
        <v>715</v>
      </c>
    </row>
    <row r="187" spans="2:65" s="1" customFormat="1" ht="16.5" customHeight="1" x14ac:dyDescent="0.2">
      <c r="B187" s="142"/>
      <c r="C187" s="143" t="s">
        <v>427</v>
      </c>
      <c r="D187" s="143" t="s">
        <v>175</v>
      </c>
      <c r="E187" s="144" t="s">
        <v>716</v>
      </c>
      <c r="F187" s="145" t="s">
        <v>717</v>
      </c>
      <c r="G187" s="146" t="s">
        <v>379</v>
      </c>
      <c r="H187" s="147">
        <v>2</v>
      </c>
      <c r="I187" s="148"/>
      <c r="J187" s="149">
        <f t="shared" si="20"/>
        <v>0</v>
      </c>
      <c r="K187" s="150"/>
      <c r="L187" s="31"/>
      <c r="M187" s="151" t="s">
        <v>1</v>
      </c>
      <c r="N187" s="152" t="s">
        <v>41</v>
      </c>
      <c r="P187" s="153">
        <f t="shared" si="21"/>
        <v>0</v>
      </c>
      <c r="Q187" s="153">
        <v>6.0000000000000002E-5</v>
      </c>
      <c r="R187" s="153">
        <f t="shared" si="22"/>
        <v>1.2E-4</v>
      </c>
      <c r="S187" s="153">
        <v>0</v>
      </c>
      <c r="T187" s="154">
        <f t="shared" si="23"/>
        <v>0</v>
      </c>
      <c r="AR187" s="155" t="s">
        <v>265</v>
      </c>
      <c r="AT187" s="155" t="s">
        <v>175</v>
      </c>
      <c r="AU187" s="155" t="s">
        <v>88</v>
      </c>
      <c r="AY187" s="16" t="s">
        <v>173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6" t="s">
        <v>88</v>
      </c>
      <c r="BK187" s="156">
        <f t="shared" si="29"/>
        <v>0</v>
      </c>
      <c r="BL187" s="16" t="s">
        <v>265</v>
      </c>
      <c r="BM187" s="155" t="s">
        <v>718</v>
      </c>
    </row>
    <row r="188" spans="2:65" s="1" customFormat="1" ht="24.15" customHeight="1" x14ac:dyDescent="0.2">
      <c r="B188" s="142"/>
      <c r="C188" s="143" t="s">
        <v>433</v>
      </c>
      <c r="D188" s="143" t="s">
        <v>175</v>
      </c>
      <c r="E188" s="144" t="s">
        <v>719</v>
      </c>
      <c r="F188" s="145" t="s">
        <v>720</v>
      </c>
      <c r="G188" s="146" t="s">
        <v>721</v>
      </c>
      <c r="H188" s="147">
        <v>4</v>
      </c>
      <c r="I188" s="148"/>
      <c r="J188" s="149">
        <f t="shared" si="20"/>
        <v>0</v>
      </c>
      <c r="K188" s="150"/>
      <c r="L188" s="31"/>
      <c r="M188" s="151" t="s">
        <v>1</v>
      </c>
      <c r="N188" s="152" t="s">
        <v>41</v>
      </c>
      <c r="P188" s="153">
        <f t="shared" si="21"/>
        <v>0</v>
      </c>
      <c r="Q188" s="153">
        <v>2.5999999999999998E-4</v>
      </c>
      <c r="R188" s="153">
        <f t="shared" si="22"/>
        <v>1.0399999999999999E-3</v>
      </c>
      <c r="S188" s="153">
        <v>0</v>
      </c>
      <c r="T188" s="154">
        <f t="shared" si="23"/>
        <v>0</v>
      </c>
      <c r="AR188" s="155" t="s">
        <v>265</v>
      </c>
      <c r="AT188" s="155" t="s">
        <v>175</v>
      </c>
      <c r="AU188" s="155" t="s">
        <v>88</v>
      </c>
      <c r="AY188" s="16" t="s">
        <v>173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6" t="s">
        <v>88</v>
      </c>
      <c r="BK188" s="156">
        <f t="shared" si="29"/>
        <v>0</v>
      </c>
      <c r="BL188" s="16" t="s">
        <v>265</v>
      </c>
      <c r="BM188" s="155" t="s">
        <v>722</v>
      </c>
    </row>
    <row r="189" spans="2:65" s="1" customFormat="1" ht="37.75" customHeight="1" x14ac:dyDescent="0.2">
      <c r="B189" s="142"/>
      <c r="C189" s="178" t="s">
        <v>438</v>
      </c>
      <c r="D189" s="178" t="s">
        <v>332</v>
      </c>
      <c r="E189" s="179" t="s">
        <v>723</v>
      </c>
      <c r="F189" s="180" t="s">
        <v>724</v>
      </c>
      <c r="G189" s="181" t="s">
        <v>379</v>
      </c>
      <c r="H189" s="182">
        <v>4</v>
      </c>
      <c r="I189" s="183"/>
      <c r="J189" s="184">
        <f t="shared" si="20"/>
        <v>0</v>
      </c>
      <c r="K189" s="185"/>
      <c r="L189" s="186"/>
      <c r="M189" s="187" t="s">
        <v>1</v>
      </c>
      <c r="N189" s="188" t="s">
        <v>41</v>
      </c>
      <c r="P189" s="153">
        <f t="shared" si="21"/>
        <v>0</v>
      </c>
      <c r="Q189" s="153">
        <v>2.0500000000000001E-2</v>
      </c>
      <c r="R189" s="153">
        <f t="shared" si="22"/>
        <v>8.2000000000000003E-2</v>
      </c>
      <c r="S189" s="153">
        <v>0</v>
      </c>
      <c r="T189" s="154">
        <f t="shared" si="23"/>
        <v>0</v>
      </c>
      <c r="AR189" s="155" t="s">
        <v>335</v>
      </c>
      <c r="AT189" s="155" t="s">
        <v>332</v>
      </c>
      <c r="AU189" s="155" t="s">
        <v>88</v>
      </c>
      <c r="AY189" s="16" t="s">
        <v>173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6" t="s">
        <v>88</v>
      </c>
      <c r="BK189" s="156">
        <f t="shared" si="29"/>
        <v>0</v>
      </c>
      <c r="BL189" s="16" t="s">
        <v>265</v>
      </c>
      <c r="BM189" s="155" t="s">
        <v>725</v>
      </c>
    </row>
    <row r="190" spans="2:65" s="1" customFormat="1" ht="21.75" customHeight="1" x14ac:dyDescent="0.2">
      <c r="B190" s="142"/>
      <c r="C190" s="143" t="s">
        <v>444</v>
      </c>
      <c r="D190" s="143" t="s">
        <v>175</v>
      </c>
      <c r="E190" s="144" t="s">
        <v>726</v>
      </c>
      <c r="F190" s="145" t="s">
        <v>727</v>
      </c>
      <c r="G190" s="146" t="s">
        <v>379</v>
      </c>
      <c r="H190" s="147">
        <v>4</v>
      </c>
      <c r="I190" s="148"/>
      <c r="J190" s="149">
        <f t="shared" si="20"/>
        <v>0</v>
      </c>
      <c r="K190" s="150"/>
      <c r="L190" s="31"/>
      <c r="M190" s="151" t="s">
        <v>1</v>
      </c>
      <c r="N190" s="152" t="s">
        <v>41</v>
      </c>
      <c r="P190" s="153">
        <f t="shared" si="21"/>
        <v>0</v>
      </c>
      <c r="Q190" s="153">
        <v>2.4000000000000001E-4</v>
      </c>
      <c r="R190" s="153">
        <f t="shared" si="22"/>
        <v>9.6000000000000002E-4</v>
      </c>
      <c r="S190" s="153">
        <v>0</v>
      </c>
      <c r="T190" s="154">
        <f t="shared" si="23"/>
        <v>0</v>
      </c>
      <c r="AR190" s="155" t="s">
        <v>265</v>
      </c>
      <c r="AT190" s="155" t="s">
        <v>175</v>
      </c>
      <c r="AU190" s="155" t="s">
        <v>88</v>
      </c>
      <c r="AY190" s="16" t="s">
        <v>173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6" t="s">
        <v>88</v>
      </c>
      <c r="BK190" s="156">
        <f t="shared" si="29"/>
        <v>0</v>
      </c>
      <c r="BL190" s="16" t="s">
        <v>265</v>
      </c>
      <c r="BM190" s="155" t="s">
        <v>728</v>
      </c>
    </row>
    <row r="191" spans="2:65" s="1" customFormat="1" ht="37.75" customHeight="1" x14ac:dyDescent="0.2">
      <c r="B191" s="142"/>
      <c r="C191" s="143" t="s">
        <v>449</v>
      </c>
      <c r="D191" s="143" t="s">
        <v>175</v>
      </c>
      <c r="E191" s="144" t="s">
        <v>729</v>
      </c>
      <c r="F191" s="145" t="s">
        <v>730</v>
      </c>
      <c r="G191" s="146" t="s">
        <v>379</v>
      </c>
      <c r="H191" s="147">
        <v>1</v>
      </c>
      <c r="I191" s="148"/>
      <c r="J191" s="149">
        <f t="shared" si="20"/>
        <v>0</v>
      </c>
      <c r="K191" s="150"/>
      <c r="L191" s="31"/>
      <c r="M191" s="151" t="s">
        <v>1</v>
      </c>
      <c r="N191" s="152" t="s">
        <v>41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265</v>
      </c>
      <c r="AT191" s="155" t="s">
        <v>175</v>
      </c>
      <c r="AU191" s="155" t="s">
        <v>88</v>
      </c>
      <c r="AY191" s="16" t="s">
        <v>173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6" t="s">
        <v>88</v>
      </c>
      <c r="BK191" s="156">
        <f t="shared" si="29"/>
        <v>0</v>
      </c>
      <c r="BL191" s="16" t="s">
        <v>265</v>
      </c>
      <c r="BM191" s="155" t="s">
        <v>731</v>
      </c>
    </row>
    <row r="192" spans="2:65" s="1" customFormat="1" ht="49" customHeight="1" x14ac:dyDescent="0.2">
      <c r="B192" s="142"/>
      <c r="C192" s="178" t="s">
        <v>454</v>
      </c>
      <c r="D192" s="178" t="s">
        <v>332</v>
      </c>
      <c r="E192" s="179" t="s">
        <v>732</v>
      </c>
      <c r="F192" s="180" t="s">
        <v>733</v>
      </c>
      <c r="G192" s="181" t="s">
        <v>379</v>
      </c>
      <c r="H192" s="182">
        <v>1</v>
      </c>
      <c r="I192" s="183"/>
      <c r="J192" s="184">
        <f t="shared" si="20"/>
        <v>0</v>
      </c>
      <c r="K192" s="185"/>
      <c r="L192" s="186"/>
      <c r="M192" s="187" t="s">
        <v>1</v>
      </c>
      <c r="N192" s="188" t="s">
        <v>41</v>
      </c>
      <c r="P192" s="153">
        <f t="shared" si="21"/>
        <v>0</v>
      </c>
      <c r="Q192" s="153">
        <v>0.01</v>
      </c>
      <c r="R192" s="153">
        <f t="shared" si="22"/>
        <v>0.01</v>
      </c>
      <c r="S192" s="153">
        <v>0</v>
      </c>
      <c r="T192" s="154">
        <f t="shared" si="23"/>
        <v>0</v>
      </c>
      <c r="AR192" s="155" t="s">
        <v>335</v>
      </c>
      <c r="AT192" s="155" t="s">
        <v>332</v>
      </c>
      <c r="AU192" s="155" t="s">
        <v>88</v>
      </c>
      <c r="AY192" s="16" t="s">
        <v>173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6" t="s">
        <v>88</v>
      </c>
      <c r="BK192" s="156">
        <f t="shared" si="29"/>
        <v>0</v>
      </c>
      <c r="BL192" s="16" t="s">
        <v>265</v>
      </c>
      <c r="BM192" s="155" t="s">
        <v>734</v>
      </c>
    </row>
    <row r="193" spans="2:65" s="1" customFormat="1" ht="24.15" customHeight="1" x14ac:dyDescent="0.2">
      <c r="B193" s="142"/>
      <c r="C193" s="143" t="s">
        <v>459</v>
      </c>
      <c r="D193" s="143" t="s">
        <v>175</v>
      </c>
      <c r="E193" s="144" t="s">
        <v>735</v>
      </c>
      <c r="F193" s="145" t="s">
        <v>736</v>
      </c>
      <c r="G193" s="146" t="s">
        <v>370</v>
      </c>
      <c r="H193" s="147">
        <v>163</v>
      </c>
      <c r="I193" s="148"/>
      <c r="J193" s="149">
        <f t="shared" si="20"/>
        <v>0</v>
      </c>
      <c r="K193" s="150"/>
      <c r="L193" s="31"/>
      <c r="M193" s="151" t="s">
        <v>1</v>
      </c>
      <c r="N193" s="152" t="s">
        <v>41</v>
      </c>
      <c r="P193" s="153">
        <f t="shared" si="21"/>
        <v>0</v>
      </c>
      <c r="Q193" s="153">
        <v>1.8000000000000001E-4</v>
      </c>
      <c r="R193" s="153">
        <f t="shared" si="22"/>
        <v>2.9340000000000001E-2</v>
      </c>
      <c r="S193" s="153">
        <v>0</v>
      </c>
      <c r="T193" s="154">
        <f t="shared" si="23"/>
        <v>0</v>
      </c>
      <c r="AR193" s="155" t="s">
        <v>265</v>
      </c>
      <c r="AT193" s="155" t="s">
        <v>175</v>
      </c>
      <c r="AU193" s="155" t="s">
        <v>88</v>
      </c>
      <c r="AY193" s="16" t="s">
        <v>173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6" t="s">
        <v>88</v>
      </c>
      <c r="BK193" s="156">
        <f t="shared" si="29"/>
        <v>0</v>
      </c>
      <c r="BL193" s="16" t="s">
        <v>265</v>
      </c>
      <c r="BM193" s="155" t="s">
        <v>737</v>
      </c>
    </row>
    <row r="194" spans="2:65" s="1" customFormat="1" ht="24.15" customHeight="1" x14ac:dyDescent="0.2">
      <c r="B194" s="142"/>
      <c r="C194" s="143" t="s">
        <v>465</v>
      </c>
      <c r="D194" s="143" t="s">
        <v>175</v>
      </c>
      <c r="E194" s="144" t="s">
        <v>738</v>
      </c>
      <c r="F194" s="145" t="s">
        <v>739</v>
      </c>
      <c r="G194" s="146" t="s">
        <v>370</v>
      </c>
      <c r="H194" s="147">
        <v>163</v>
      </c>
      <c r="I194" s="148"/>
      <c r="J194" s="149">
        <f t="shared" si="20"/>
        <v>0</v>
      </c>
      <c r="K194" s="150"/>
      <c r="L194" s="31"/>
      <c r="M194" s="151" t="s">
        <v>1</v>
      </c>
      <c r="N194" s="152" t="s">
        <v>41</v>
      </c>
      <c r="P194" s="153">
        <f t="shared" si="21"/>
        <v>0</v>
      </c>
      <c r="Q194" s="153">
        <v>1.0000000000000001E-5</v>
      </c>
      <c r="R194" s="153">
        <f t="shared" si="22"/>
        <v>1.6300000000000002E-3</v>
      </c>
      <c r="S194" s="153">
        <v>0</v>
      </c>
      <c r="T194" s="154">
        <f t="shared" si="23"/>
        <v>0</v>
      </c>
      <c r="AR194" s="155" t="s">
        <v>265</v>
      </c>
      <c r="AT194" s="155" t="s">
        <v>175</v>
      </c>
      <c r="AU194" s="155" t="s">
        <v>88</v>
      </c>
      <c r="AY194" s="16" t="s">
        <v>173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6" t="s">
        <v>88</v>
      </c>
      <c r="BK194" s="156">
        <f t="shared" si="29"/>
        <v>0</v>
      </c>
      <c r="BL194" s="16" t="s">
        <v>265</v>
      </c>
      <c r="BM194" s="155" t="s">
        <v>740</v>
      </c>
    </row>
    <row r="195" spans="2:65" s="1" customFormat="1" ht="24.15" customHeight="1" x14ac:dyDescent="0.2">
      <c r="B195" s="142"/>
      <c r="C195" s="143" t="s">
        <v>470</v>
      </c>
      <c r="D195" s="143" t="s">
        <v>175</v>
      </c>
      <c r="E195" s="144" t="s">
        <v>741</v>
      </c>
      <c r="F195" s="145" t="s">
        <v>742</v>
      </c>
      <c r="G195" s="146" t="s">
        <v>363</v>
      </c>
      <c r="H195" s="189"/>
      <c r="I195" s="148"/>
      <c r="J195" s="149">
        <f t="shared" si="20"/>
        <v>0</v>
      </c>
      <c r="K195" s="150"/>
      <c r="L195" s="31"/>
      <c r="M195" s="191" t="s">
        <v>1</v>
      </c>
      <c r="N195" s="192" t="s">
        <v>41</v>
      </c>
      <c r="O195" s="193"/>
      <c r="P195" s="194">
        <f t="shared" si="21"/>
        <v>0</v>
      </c>
      <c r="Q195" s="194">
        <v>0</v>
      </c>
      <c r="R195" s="194">
        <f t="shared" si="22"/>
        <v>0</v>
      </c>
      <c r="S195" s="194">
        <v>0</v>
      </c>
      <c r="T195" s="195">
        <f t="shared" si="23"/>
        <v>0</v>
      </c>
      <c r="AR195" s="155" t="s">
        <v>265</v>
      </c>
      <c r="AT195" s="155" t="s">
        <v>175</v>
      </c>
      <c r="AU195" s="155" t="s">
        <v>88</v>
      </c>
      <c r="AY195" s="16" t="s">
        <v>173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6" t="s">
        <v>88</v>
      </c>
      <c r="BK195" s="156">
        <f t="shared" si="29"/>
        <v>0</v>
      </c>
      <c r="BL195" s="16" t="s">
        <v>265</v>
      </c>
      <c r="BM195" s="155" t="s">
        <v>743</v>
      </c>
    </row>
    <row r="196" spans="2:65" s="1" customFormat="1" ht="7" customHeight="1" x14ac:dyDescent="0.2">
      <c r="B196" s="46"/>
      <c r="C196" s="47"/>
      <c r="D196" s="47"/>
      <c r="E196" s="47"/>
      <c r="F196" s="47"/>
      <c r="G196" s="47"/>
      <c r="H196" s="47"/>
      <c r="I196" s="47"/>
      <c r="J196" s="47"/>
      <c r="K196" s="47"/>
      <c r="L196" s="31"/>
    </row>
  </sheetData>
  <autoFilter ref="C127:K195" xr:uid="{00000000-0009-0000-0000-00000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13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95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ht="12" customHeight="1" x14ac:dyDescent="0.2">
      <c r="B8" s="19"/>
      <c r="D8" s="26" t="s">
        <v>134</v>
      </c>
      <c r="L8" s="19"/>
    </row>
    <row r="9" spans="2:46" s="1" customFormat="1" ht="16.5" customHeight="1" x14ac:dyDescent="0.2">
      <c r="B9" s="31"/>
      <c r="E9" s="245" t="s">
        <v>135</v>
      </c>
      <c r="F9" s="247"/>
      <c r="G9" s="247"/>
      <c r="H9" s="247"/>
      <c r="L9" s="31"/>
    </row>
    <row r="10" spans="2:46" s="1" customFormat="1" ht="12" customHeight="1" x14ac:dyDescent="0.2">
      <c r="B10" s="31"/>
      <c r="D10" s="26" t="s">
        <v>136</v>
      </c>
      <c r="L10" s="31"/>
    </row>
    <row r="11" spans="2:46" s="1" customFormat="1" ht="16.5" customHeight="1" x14ac:dyDescent="0.2">
      <c r="B11" s="31"/>
      <c r="E11" s="204" t="s">
        <v>744</v>
      </c>
      <c r="F11" s="247"/>
      <c r="G11" s="247"/>
      <c r="H11" s="247"/>
      <c r="L11" s="31"/>
    </row>
    <row r="12" spans="2:46" s="1" customFormat="1" ht="10" x14ac:dyDescent="0.2">
      <c r="B12" s="31"/>
      <c r="L12" s="31"/>
    </row>
    <row r="13" spans="2:46" s="1" customFormat="1" ht="12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28. 12. 2023</v>
      </c>
      <c r="L14" s="31"/>
    </row>
    <row r="15" spans="2:46" s="1" customFormat="1" ht="10.75" customHeight="1" x14ac:dyDescent="0.2">
      <c r="B15" s="31"/>
      <c r="L15" s="31"/>
    </row>
    <row r="16" spans="2:46" s="1" customFormat="1" ht="12" customHeight="1" x14ac:dyDescent="0.2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7" customHeight="1" x14ac:dyDescent="0.2">
      <c r="B18" s="31"/>
      <c r="L18" s="31"/>
    </row>
    <row r="19" spans="2:12" s="1" customFormat="1" ht="12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 x14ac:dyDescent="0.2">
      <c r="B20" s="31"/>
      <c r="E20" s="248" t="str">
        <f>'Rekapitulácia stavby'!E14</f>
        <v>Vyplň údaj</v>
      </c>
      <c r="F20" s="210"/>
      <c r="G20" s="210"/>
      <c r="H20" s="210"/>
      <c r="I20" s="26" t="s">
        <v>26</v>
      </c>
      <c r="J20" s="27" t="str">
        <f>'Rekapitulácia stavby'!AN14</f>
        <v>Vyplň údaj</v>
      </c>
      <c r="L20" s="31"/>
    </row>
    <row r="21" spans="2:12" s="1" customFormat="1" ht="7" customHeight="1" x14ac:dyDescent="0.2">
      <c r="B21" s="31"/>
      <c r="L21" s="31"/>
    </row>
    <row r="22" spans="2:12" s="1" customFormat="1" ht="12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customHeight="1" x14ac:dyDescent="0.2">
      <c r="B24" s="31"/>
      <c r="L24" s="31"/>
    </row>
    <row r="25" spans="2:12" s="1" customFormat="1" ht="12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customHeight="1" x14ac:dyDescent="0.2">
      <c r="B26" s="31"/>
      <c r="E26" s="24" t="str">
        <f>IF('Rekapitulácia stavby'!E20="","",'Rekapitulácia stavby'!E20)</f>
        <v xml:space="preserve"> 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customHeight="1" x14ac:dyDescent="0.2">
      <c r="B27" s="31"/>
      <c r="L27" s="31"/>
    </row>
    <row r="28" spans="2:12" s="1" customFormat="1" ht="12" customHeight="1" x14ac:dyDescent="0.2">
      <c r="B28" s="31"/>
      <c r="D28" s="26" t="s">
        <v>34</v>
      </c>
      <c r="L28" s="31"/>
    </row>
    <row r="29" spans="2:12" s="7" customFormat="1" ht="16.5" customHeight="1" x14ac:dyDescent="0.2">
      <c r="B29" s="96"/>
      <c r="E29" s="215" t="s">
        <v>1</v>
      </c>
      <c r="F29" s="215"/>
      <c r="G29" s="215"/>
      <c r="H29" s="215"/>
      <c r="L29" s="96"/>
    </row>
    <row r="30" spans="2:12" s="1" customFormat="1" ht="7" customHeight="1" x14ac:dyDescent="0.2">
      <c r="B30" s="31"/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4" customHeight="1" x14ac:dyDescent="0.2">
      <c r="B32" s="31"/>
      <c r="D32" s="97" t="s">
        <v>35</v>
      </c>
      <c r="J32" s="68">
        <f>ROUND(J125, 2)</f>
        <v>0</v>
      </c>
      <c r="L32" s="31"/>
    </row>
    <row r="33" spans="2:12" s="1" customFormat="1" ht="7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 x14ac:dyDescent="0.2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 x14ac:dyDescent="0.2">
      <c r="B35" s="31"/>
      <c r="D35" s="57" t="s">
        <v>39</v>
      </c>
      <c r="E35" s="36" t="s">
        <v>40</v>
      </c>
      <c r="F35" s="98">
        <f>ROUND((SUM(BE125:BE312)),  2)</f>
        <v>0</v>
      </c>
      <c r="G35" s="99"/>
      <c r="H35" s="99"/>
      <c r="I35" s="100">
        <v>0.2</v>
      </c>
      <c r="J35" s="98">
        <f>ROUND(((SUM(BE125:BE312))*I35),  2)</f>
        <v>0</v>
      </c>
      <c r="L35" s="31"/>
    </row>
    <row r="36" spans="2:12" s="1" customFormat="1" ht="14.4" customHeight="1" x14ac:dyDescent="0.2">
      <c r="B36" s="31"/>
      <c r="E36" s="36" t="s">
        <v>41</v>
      </c>
      <c r="F36" s="98">
        <f>ROUND((SUM(BF125:BF312)),  2)</f>
        <v>0</v>
      </c>
      <c r="G36" s="99"/>
      <c r="H36" s="99"/>
      <c r="I36" s="100">
        <v>0.2</v>
      </c>
      <c r="J36" s="98">
        <f>ROUND(((SUM(BF125:BF312))*I36),  2)</f>
        <v>0</v>
      </c>
      <c r="L36" s="31"/>
    </row>
    <row r="37" spans="2:12" s="1" customFormat="1" ht="14.4" hidden="1" customHeight="1" x14ac:dyDescent="0.2">
      <c r="B37" s="31"/>
      <c r="E37" s="26" t="s">
        <v>42</v>
      </c>
      <c r="F37" s="88">
        <f>ROUND((SUM(BG125:BG312)),  2)</f>
        <v>0</v>
      </c>
      <c r="I37" s="101">
        <v>0.2</v>
      </c>
      <c r="J37" s="88">
        <f>0</f>
        <v>0</v>
      </c>
      <c r="L37" s="31"/>
    </row>
    <row r="38" spans="2:12" s="1" customFormat="1" ht="14.4" hidden="1" customHeight="1" x14ac:dyDescent="0.2">
      <c r="B38" s="31"/>
      <c r="E38" s="26" t="s">
        <v>43</v>
      </c>
      <c r="F38" s="88">
        <f>ROUND((SUM(BH125:BH312)),  2)</f>
        <v>0</v>
      </c>
      <c r="I38" s="101">
        <v>0.2</v>
      </c>
      <c r="J38" s="88">
        <f>0</f>
        <v>0</v>
      </c>
      <c r="L38" s="31"/>
    </row>
    <row r="39" spans="2:12" s="1" customFormat="1" ht="14.4" hidden="1" customHeight="1" x14ac:dyDescent="0.2">
      <c r="B39" s="31"/>
      <c r="E39" s="36" t="s">
        <v>44</v>
      </c>
      <c r="F39" s="98">
        <f>ROUND((SUM(BI125:BI312)),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 x14ac:dyDescent="0.2">
      <c r="B40" s="31"/>
      <c r="L40" s="31"/>
    </row>
    <row r="41" spans="2:12" s="1" customFormat="1" ht="25.4" customHeight="1" x14ac:dyDescent="0.2">
      <c r="B41" s="31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1"/>
    </row>
    <row r="42" spans="2:12" s="1" customFormat="1" ht="14.4" customHeight="1" x14ac:dyDescent="0.2">
      <c r="B42" s="31"/>
      <c r="L42" s="31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138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12" ht="12" customHeight="1" x14ac:dyDescent="0.2">
      <c r="B86" s="19"/>
      <c r="C86" s="26" t="s">
        <v>134</v>
      </c>
      <c r="L86" s="19"/>
    </row>
    <row r="87" spans="2:12" s="1" customFormat="1" ht="16.5" customHeight="1" x14ac:dyDescent="0.2">
      <c r="B87" s="31"/>
      <c r="E87" s="245" t="s">
        <v>135</v>
      </c>
      <c r="F87" s="247"/>
      <c r="G87" s="247"/>
      <c r="H87" s="247"/>
      <c r="L87" s="31"/>
    </row>
    <row r="88" spans="2:12" s="1" customFormat="1" ht="12" customHeight="1" x14ac:dyDescent="0.2">
      <c r="B88" s="31"/>
      <c r="C88" s="26" t="s">
        <v>136</v>
      </c>
      <c r="L88" s="31"/>
    </row>
    <row r="89" spans="2:12" s="1" customFormat="1" ht="16.5" customHeight="1" x14ac:dyDescent="0.2">
      <c r="B89" s="31"/>
      <c r="E89" s="204" t="str">
        <f>E11</f>
        <v>1.3 - Elektroinštalácia</v>
      </c>
      <c r="F89" s="247"/>
      <c r="G89" s="247"/>
      <c r="H89" s="247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Jacovce- Hôrka, parc. č. 1627/6</v>
      </c>
      <c r="I91" s="26" t="s">
        <v>21</v>
      </c>
      <c r="J91" s="54" t="str">
        <f>IF(J14="","",J14)</f>
        <v>28. 12. 2023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15" customHeight="1" x14ac:dyDescent="0.2">
      <c r="B93" s="31"/>
      <c r="C93" s="26" t="s">
        <v>23</v>
      </c>
      <c r="F93" s="24" t="str">
        <f>E17</f>
        <v>PPD Prašice so sídlom Jacovce</v>
      </c>
      <c r="I93" s="26" t="s">
        <v>29</v>
      </c>
      <c r="J93" s="29" t="str">
        <f>E23</f>
        <v>Ing. Pavol Meluš</v>
      </c>
      <c r="L93" s="31"/>
    </row>
    <row r="94" spans="2:12" s="1" customFormat="1" ht="15.1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0" t="s">
        <v>139</v>
      </c>
      <c r="D96" s="102"/>
      <c r="E96" s="102"/>
      <c r="F96" s="102"/>
      <c r="G96" s="102"/>
      <c r="H96" s="102"/>
      <c r="I96" s="102"/>
      <c r="J96" s="111" t="s">
        <v>140</v>
      </c>
      <c r="K96" s="102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2" t="s">
        <v>141</v>
      </c>
      <c r="J98" s="68">
        <f>J125</f>
        <v>0</v>
      </c>
      <c r="L98" s="31"/>
      <c r="AU98" s="16" t="s">
        <v>142</v>
      </c>
    </row>
    <row r="99" spans="2:47" s="8" customFormat="1" ht="25" customHeight="1" x14ac:dyDescent="0.2">
      <c r="B99" s="113"/>
      <c r="D99" s="114" t="s">
        <v>745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2:47" s="9" customFormat="1" ht="19.899999999999999" customHeight="1" x14ac:dyDescent="0.2">
      <c r="B100" s="117"/>
      <c r="D100" s="118" t="s">
        <v>746</v>
      </c>
      <c r="E100" s="119"/>
      <c r="F100" s="119"/>
      <c r="G100" s="119"/>
      <c r="H100" s="119"/>
      <c r="I100" s="119"/>
      <c r="J100" s="120">
        <f>J127</f>
        <v>0</v>
      </c>
      <c r="L100" s="117"/>
    </row>
    <row r="101" spans="2:47" s="9" customFormat="1" ht="19.899999999999999" customHeight="1" x14ac:dyDescent="0.2">
      <c r="B101" s="117"/>
      <c r="D101" s="118" t="s">
        <v>747</v>
      </c>
      <c r="E101" s="119"/>
      <c r="F101" s="119"/>
      <c r="G101" s="119"/>
      <c r="H101" s="119"/>
      <c r="I101" s="119"/>
      <c r="J101" s="120">
        <f>J158</f>
        <v>0</v>
      </c>
      <c r="L101" s="117"/>
    </row>
    <row r="102" spans="2:47" s="9" customFormat="1" ht="14.9" customHeight="1" x14ac:dyDescent="0.2">
      <c r="B102" s="117"/>
      <c r="D102" s="118" t="s">
        <v>748</v>
      </c>
      <c r="E102" s="119"/>
      <c r="F102" s="119"/>
      <c r="G102" s="119"/>
      <c r="H102" s="119"/>
      <c r="I102" s="119"/>
      <c r="J102" s="120">
        <f>J305</f>
        <v>0</v>
      </c>
      <c r="L102" s="117"/>
    </row>
    <row r="103" spans="2:47" s="8" customFormat="1" ht="25" customHeight="1" x14ac:dyDescent="0.2">
      <c r="B103" s="113"/>
      <c r="D103" s="114" t="s">
        <v>749</v>
      </c>
      <c r="E103" s="115"/>
      <c r="F103" s="115"/>
      <c r="G103" s="115"/>
      <c r="H103" s="115"/>
      <c r="I103" s="115"/>
      <c r="J103" s="116">
        <f>J309</f>
        <v>0</v>
      </c>
      <c r="L103" s="113"/>
    </row>
    <row r="104" spans="2:47" s="1" customFormat="1" ht="21.75" customHeight="1" x14ac:dyDescent="0.2">
      <c r="B104" s="31"/>
      <c r="L104" s="31"/>
    </row>
    <row r="105" spans="2:47" s="1" customFormat="1" ht="7" customHeight="1" x14ac:dyDescent="0.2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47" s="1" customFormat="1" ht="7" customHeight="1" x14ac:dyDescent="0.2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47" s="1" customFormat="1" ht="25" customHeight="1" x14ac:dyDescent="0.2">
      <c r="B110" s="31"/>
      <c r="C110" s="20" t="s">
        <v>159</v>
      </c>
      <c r="L110" s="31"/>
    </row>
    <row r="111" spans="2:47" s="1" customFormat="1" ht="7" customHeight="1" x14ac:dyDescent="0.2">
      <c r="B111" s="31"/>
      <c r="L111" s="31"/>
    </row>
    <row r="112" spans="2:47" s="1" customFormat="1" ht="12" customHeight="1" x14ac:dyDescent="0.2">
      <c r="B112" s="31"/>
      <c r="C112" s="26" t="s">
        <v>15</v>
      </c>
      <c r="L112" s="31"/>
    </row>
    <row r="113" spans="2:65" s="1" customFormat="1" ht="16.5" customHeight="1" x14ac:dyDescent="0.2">
      <c r="B113" s="31"/>
      <c r="E113" s="245" t="str">
        <f>E7</f>
        <v>HALY NA CHOV BROJLEROVÝCH KURČIAT</v>
      </c>
      <c r="F113" s="246"/>
      <c r="G113" s="246"/>
      <c r="H113" s="246"/>
      <c r="L113" s="31"/>
    </row>
    <row r="114" spans="2:65" ht="12" customHeight="1" x14ac:dyDescent="0.2">
      <c r="B114" s="19"/>
      <c r="C114" s="26" t="s">
        <v>134</v>
      </c>
      <c r="L114" s="19"/>
    </row>
    <row r="115" spans="2:65" s="1" customFormat="1" ht="16.5" customHeight="1" x14ac:dyDescent="0.2">
      <c r="B115" s="31"/>
      <c r="E115" s="245" t="s">
        <v>135</v>
      </c>
      <c r="F115" s="247"/>
      <c r="G115" s="247"/>
      <c r="H115" s="247"/>
      <c r="L115" s="31"/>
    </row>
    <row r="116" spans="2:65" s="1" customFormat="1" ht="12" customHeight="1" x14ac:dyDescent="0.2">
      <c r="B116" s="31"/>
      <c r="C116" s="26" t="s">
        <v>136</v>
      </c>
      <c r="L116" s="31"/>
    </row>
    <row r="117" spans="2:65" s="1" customFormat="1" ht="16.5" customHeight="1" x14ac:dyDescent="0.2">
      <c r="B117" s="31"/>
      <c r="E117" s="204" t="str">
        <f>E11</f>
        <v>1.3 - Elektroinštalácia</v>
      </c>
      <c r="F117" s="247"/>
      <c r="G117" s="247"/>
      <c r="H117" s="247"/>
      <c r="L117" s="31"/>
    </row>
    <row r="118" spans="2:65" s="1" customFormat="1" ht="7" customHeight="1" x14ac:dyDescent="0.2">
      <c r="B118" s="31"/>
      <c r="L118" s="31"/>
    </row>
    <row r="119" spans="2:65" s="1" customFormat="1" ht="12" customHeight="1" x14ac:dyDescent="0.2">
      <c r="B119" s="31"/>
      <c r="C119" s="26" t="s">
        <v>19</v>
      </c>
      <c r="F119" s="24" t="str">
        <f>F14</f>
        <v>Jacovce- Hôrka, parc. č. 1627/6</v>
      </c>
      <c r="I119" s="26" t="s">
        <v>21</v>
      </c>
      <c r="J119" s="54" t="str">
        <f>IF(J14="","",J14)</f>
        <v>28. 12. 2023</v>
      </c>
      <c r="L119" s="31"/>
    </row>
    <row r="120" spans="2:65" s="1" customFormat="1" ht="7" customHeight="1" x14ac:dyDescent="0.2">
      <c r="B120" s="31"/>
      <c r="L120" s="31"/>
    </row>
    <row r="121" spans="2:65" s="1" customFormat="1" ht="15.15" customHeight="1" x14ac:dyDescent="0.2">
      <c r="B121" s="31"/>
      <c r="C121" s="26" t="s">
        <v>23</v>
      </c>
      <c r="F121" s="24" t="str">
        <f>E17</f>
        <v>PPD Prašice so sídlom Jacovce</v>
      </c>
      <c r="I121" s="26" t="s">
        <v>29</v>
      </c>
      <c r="J121" s="29" t="str">
        <f>E23</f>
        <v>Ing. Pavol Meluš</v>
      </c>
      <c r="L121" s="31"/>
    </row>
    <row r="122" spans="2:65" s="1" customFormat="1" ht="15.15" customHeight="1" x14ac:dyDescent="0.2">
      <c r="B122" s="31"/>
      <c r="C122" s="26" t="s">
        <v>27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25" customHeight="1" x14ac:dyDescent="0.2">
      <c r="B123" s="31"/>
      <c r="L123" s="31"/>
    </row>
    <row r="124" spans="2:65" s="10" customFormat="1" ht="29.25" customHeight="1" x14ac:dyDescent="0.2">
      <c r="B124" s="121"/>
      <c r="C124" s="122" t="s">
        <v>160</v>
      </c>
      <c r="D124" s="123" t="s">
        <v>60</v>
      </c>
      <c r="E124" s="123" t="s">
        <v>56</v>
      </c>
      <c r="F124" s="123" t="s">
        <v>57</v>
      </c>
      <c r="G124" s="123" t="s">
        <v>161</v>
      </c>
      <c r="H124" s="123" t="s">
        <v>162</v>
      </c>
      <c r="I124" s="123" t="s">
        <v>163</v>
      </c>
      <c r="J124" s="124" t="s">
        <v>140</v>
      </c>
      <c r="K124" s="125" t="s">
        <v>164</v>
      </c>
      <c r="L124" s="121"/>
      <c r="M124" s="61" t="s">
        <v>1</v>
      </c>
      <c r="N124" s="62" t="s">
        <v>39</v>
      </c>
      <c r="O124" s="62" t="s">
        <v>165</v>
      </c>
      <c r="P124" s="62" t="s">
        <v>166</v>
      </c>
      <c r="Q124" s="62" t="s">
        <v>167</v>
      </c>
      <c r="R124" s="62" t="s">
        <v>168</v>
      </c>
      <c r="S124" s="62" t="s">
        <v>169</v>
      </c>
      <c r="T124" s="63" t="s">
        <v>170</v>
      </c>
    </row>
    <row r="125" spans="2:65" s="1" customFormat="1" ht="22.75" customHeight="1" x14ac:dyDescent="0.35">
      <c r="B125" s="31"/>
      <c r="C125" s="66" t="s">
        <v>141</v>
      </c>
      <c r="J125" s="126">
        <f>BK125</f>
        <v>0</v>
      </c>
      <c r="L125" s="31"/>
      <c r="M125" s="64"/>
      <c r="N125" s="55"/>
      <c r="O125" s="55"/>
      <c r="P125" s="127">
        <f>P126+P309</f>
        <v>0</v>
      </c>
      <c r="Q125" s="55"/>
      <c r="R125" s="127">
        <f>R126+R309</f>
        <v>5.2937199999999995</v>
      </c>
      <c r="S125" s="55"/>
      <c r="T125" s="128">
        <f>T126+T309</f>
        <v>0</v>
      </c>
      <c r="AT125" s="16" t="s">
        <v>74</v>
      </c>
      <c r="AU125" s="16" t="s">
        <v>142</v>
      </c>
      <c r="BK125" s="129">
        <f>BK126+BK309</f>
        <v>0</v>
      </c>
    </row>
    <row r="126" spans="2:65" s="11" customFormat="1" ht="25.9" customHeight="1" x14ac:dyDescent="0.35">
      <c r="B126" s="130"/>
      <c r="D126" s="131" t="s">
        <v>74</v>
      </c>
      <c r="E126" s="132" t="s">
        <v>332</v>
      </c>
      <c r="F126" s="132" t="s">
        <v>750</v>
      </c>
      <c r="I126" s="133"/>
      <c r="J126" s="134">
        <f>BK126</f>
        <v>0</v>
      </c>
      <c r="L126" s="130"/>
      <c r="M126" s="135"/>
      <c r="P126" s="136">
        <f>P127+P158</f>
        <v>0</v>
      </c>
      <c r="R126" s="136">
        <f>R127+R158</f>
        <v>5.2937199999999995</v>
      </c>
      <c r="T126" s="137">
        <f>T127+T158</f>
        <v>0</v>
      </c>
      <c r="AR126" s="131" t="s">
        <v>82</v>
      </c>
      <c r="AT126" s="138" t="s">
        <v>74</v>
      </c>
      <c r="AU126" s="138" t="s">
        <v>75</v>
      </c>
      <c r="AY126" s="131" t="s">
        <v>173</v>
      </c>
      <c r="BK126" s="139">
        <f>BK127+BK158</f>
        <v>0</v>
      </c>
    </row>
    <row r="127" spans="2:65" s="11" customFormat="1" ht="22.75" customHeight="1" x14ac:dyDescent="0.25">
      <c r="B127" s="130"/>
      <c r="D127" s="131" t="s">
        <v>74</v>
      </c>
      <c r="E127" s="140" t="s">
        <v>751</v>
      </c>
      <c r="F127" s="140" t="s">
        <v>752</v>
      </c>
      <c r="I127" s="133"/>
      <c r="J127" s="141">
        <f>BK127</f>
        <v>0</v>
      </c>
      <c r="L127" s="130"/>
      <c r="M127" s="135"/>
      <c r="P127" s="136">
        <f>SUM(P128:P157)</f>
        <v>0</v>
      </c>
      <c r="R127" s="136">
        <f>SUM(R128:R157)</f>
        <v>0.21451000000000001</v>
      </c>
      <c r="T127" s="137">
        <f>SUM(T128:T157)</f>
        <v>0</v>
      </c>
      <c r="AR127" s="131" t="s">
        <v>82</v>
      </c>
      <c r="AT127" s="138" t="s">
        <v>74</v>
      </c>
      <c r="AU127" s="138" t="s">
        <v>82</v>
      </c>
      <c r="AY127" s="131" t="s">
        <v>173</v>
      </c>
      <c r="BK127" s="139">
        <f>SUM(BK128:BK157)</f>
        <v>0</v>
      </c>
    </row>
    <row r="128" spans="2:65" s="1" customFormat="1" ht="16.5" customHeight="1" x14ac:dyDescent="0.2">
      <c r="B128" s="142"/>
      <c r="C128" s="143" t="s">
        <v>82</v>
      </c>
      <c r="D128" s="143" t="s">
        <v>175</v>
      </c>
      <c r="E128" s="144" t="s">
        <v>753</v>
      </c>
      <c r="F128" s="145" t="s">
        <v>754</v>
      </c>
      <c r="G128" s="146" t="s">
        <v>379</v>
      </c>
      <c r="H128" s="147">
        <v>32</v>
      </c>
      <c r="I128" s="148"/>
      <c r="J128" s="149">
        <f t="shared" ref="J128:J157" si="0">ROUND(I128*H128,2)</f>
        <v>0</v>
      </c>
      <c r="K128" s="150"/>
      <c r="L128" s="31"/>
      <c r="M128" s="151" t="s">
        <v>1</v>
      </c>
      <c r="N128" s="152" t="s">
        <v>41</v>
      </c>
      <c r="P128" s="153">
        <f t="shared" ref="P128:P157" si="1">O128*H128</f>
        <v>0</v>
      </c>
      <c r="Q128" s="153">
        <v>0</v>
      </c>
      <c r="R128" s="153">
        <f t="shared" ref="R128:R157" si="2">Q128*H128</f>
        <v>0</v>
      </c>
      <c r="S128" s="153">
        <v>0</v>
      </c>
      <c r="T128" s="154">
        <f t="shared" ref="T128:T157" si="3">S128*H128</f>
        <v>0</v>
      </c>
      <c r="AR128" s="155" t="s">
        <v>179</v>
      </c>
      <c r="AT128" s="155" t="s">
        <v>175</v>
      </c>
      <c r="AU128" s="155" t="s">
        <v>88</v>
      </c>
      <c r="AY128" s="16" t="s">
        <v>173</v>
      </c>
      <c r="BE128" s="156">
        <f t="shared" ref="BE128:BE157" si="4">IF(N128="základná",J128,0)</f>
        <v>0</v>
      </c>
      <c r="BF128" s="156">
        <f t="shared" ref="BF128:BF157" si="5">IF(N128="znížená",J128,0)</f>
        <v>0</v>
      </c>
      <c r="BG128" s="156">
        <f t="shared" ref="BG128:BG157" si="6">IF(N128="zákl. prenesená",J128,0)</f>
        <v>0</v>
      </c>
      <c r="BH128" s="156">
        <f t="shared" ref="BH128:BH157" si="7">IF(N128="zníž. prenesená",J128,0)</f>
        <v>0</v>
      </c>
      <c r="BI128" s="156">
        <f t="shared" ref="BI128:BI157" si="8">IF(N128="nulová",J128,0)</f>
        <v>0</v>
      </c>
      <c r="BJ128" s="16" t="s">
        <v>88</v>
      </c>
      <c r="BK128" s="156">
        <f t="shared" ref="BK128:BK157" si="9">ROUND(I128*H128,2)</f>
        <v>0</v>
      </c>
      <c r="BL128" s="16" t="s">
        <v>179</v>
      </c>
      <c r="BM128" s="155" t="s">
        <v>755</v>
      </c>
    </row>
    <row r="129" spans="2:65" s="1" customFormat="1" ht="24.15" customHeight="1" x14ac:dyDescent="0.2">
      <c r="B129" s="142"/>
      <c r="C129" s="178" t="s">
        <v>88</v>
      </c>
      <c r="D129" s="178" t="s">
        <v>332</v>
      </c>
      <c r="E129" s="179" t="s">
        <v>756</v>
      </c>
      <c r="F129" s="180" t="s">
        <v>757</v>
      </c>
      <c r="G129" s="181" t="s">
        <v>379</v>
      </c>
      <c r="H129" s="182">
        <v>6</v>
      </c>
      <c r="I129" s="183"/>
      <c r="J129" s="184">
        <f t="shared" si="0"/>
        <v>0</v>
      </c>
      <c r="K129" s="185"/>
      <c r="L129" s="186"/>
      <c r="M129" s="187" t="s">
        <v>1</v>
      </c>
      <c r="N129" s="188" t="s">
        <v>41</v>
      </c>
      <c r="P129" s="153">
        <f t="shared" si="1"/>
        <v>0</v>
      </c>
      <c r="Q129" s="153">
        <v>2.1000000000000001E-4</v>
      </c>
      <c r="R129" s="153">
        <f t="shared" si="2"/>
        <v>1.2600000000000001E-3</v>
      </c>
      <c r="S129" s="153">
        <v>0</v>
      </c>
      <c r="T129" s="154">
        <f t="shared" si="3"/>
        <v>0</v>
      </c>
      <c r="AR129" s="155" t="s">
        <v>215</v>
      </c>
      <c r="AT129" s="155" t="s">
        <v>332</v>
      </c>
      <c r="AU129" s="155" t="s">
        <v>88</v>
      </c>
      <c r="AY129" s="16" t="s">
        <v>173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6" t="s">
        <v>88</v>
      </c>
      <c r="BK129" s="156">
        <f t="shared" si="9"/>
        <v>0</v>
      </c>
      <c r="BL129" s="16" t="s">
        <v>179</v>
      </c>
      <c r="BM129" s="155" t="s">
        <v>758</v>
      </c>
    </row>
    <row r="130" spans="2:65" s="1" customFormat="1" ht="21.75" customHeight="1" x14ac:dyDescent="0.2">
      <c r="B130" s="142"/>
      <c r="C130" s="178" t="s">
        <v>187</v>
      </c>
      <c r="D130" s="178" t="s">
        <v>332</v>
      </c>
      <c r="E130" s="179" t="s">
        <v>759</v>
      </c>
      <c r="F130" s="180" t="s">
        <v>760</v>
      </c>
      <c r="G130" s="181" t="s">
        <v>379</v>
      </c>
      <c r="H130" s="182">
        <v>10</v>
      </c>
      <c r="I130" s="183"/>
      <c r="J130" s="184">
        <f t="shared" si="0"/>
        <v>0</v>
      </c>
      <c r="K130" s="185"/>
      <c r="L130" s="186"/>
      <c r="M130" s="187" t="s">
        <v>1</v>
      </c>
      <c r="N130" s="188" t="s">
        <v>41</v>
      </c>
      <c r="P130" s="153">
        <f t="shared" si="1"/>
        <v>0</v>
      </c>
      <c r="Q130" s="153">
        <v>2.1000000000000001E-4</v>
      </c>
      <c r="R130" s="153">
        <f t="shared" si="2"/>
        <v>2.1000000000000003E-3</v>
      </c>
      <c r="S130" s="153">
        <v>0</v>
      </c>
      <c r="T130" s="154">
        <f t="shared" si="3"/>
        <v>0</v>
      </c>
      <c r="AR130" s="155" t="s">
        <v>215</v>
      </c>
      <c r="AT130" s="155" t="s">
        <v>332</v>
      </c>
      <c r="AU130" s="155" t="s">
        <v>88</v>
      </c>
      <c r="AY130" s="16" t="s">
        <v>173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6" t="s">
        <v>88</v>
      </c>
      <c r="BK130" s="156">
        <f t="shared" si="9"/>
        <v>0</v>
      </c>
      <c r="BL130" s="16" t="s">
        <v>179</v>
      </c>
      <c r="BM130" s="155" t="s">
        <v>761</v>
      </c>
    </row>
    <row r="131" spans="2:65" s="1" customFormat="1" ht="21.75" customHeight="1" x14ac:dyDescent="0.2">
      <c r="B131" s="142"/>
      <c r="C131" s="178" t="s">
        <v>179</v>
      </c>
      <c r="D131" s="178" t="s">
        <v>332</v>
      </c>
      <c r="E131" s="179" t="s">
        <v>762</v>
      </c>
      <c r="F131" s="180" t="s">
        <v>763</v>
      </c>
      <c r="G131" s="181" t="s">
        <v>379</v>
      </c>
      <c r="H131" s="182">
        <v>16</v>
      </c>
      <c r="I131" s="183"/>
      <c r="J131" s="184">
        <f t="shared" si="0"/>
        <v>0</v>
      </c>
      <c r="K131" s="185"/>
      <c r="L131" s="186"/>
      <c r="M131" s="187" t="s">
        <v>1</v>
      </c>
      <c r="N131" s="188" t="s">
        <v>41</v>
      </c>
      <c r="P131" s="153">
        <f t="shared" si="1"/>
        <v>0</v>
      </c>
      <c r="Q131" s="153">
        <v>2.1000000000000001E-4</v>
      </c>
      <c r="R131" s="153">
        <f t="shared" si="2"/>
        <v>3.3600000000000001E-3</v>
      </c>
      <c r="S131" s="153">
        <v>0</v>
      </c>
      <c r="T131" s="154">
        <f t="shared" si="3"/>
        <v>0</v>
      </c>
      <c r="AR131" s="155" t="s">
        <v>215</v>
      </c>
      <c r="AT131" s="155" t="s">
        <v>332</v>
      </c>
      <c r="AU131" s="155" t="s">
        <v>88</v>
      </c>
      <c r="AY131" s="16" t="s">
        <v>173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6" t="s">
        <v>88</v>
      </c>
      <c r="BK131" s="156">
        <f t="shared" si="9"/>
        <v>0</v>
      </c>
      <c r="BL131" s="16" t="s">
        <v>179</v>
      </c>
      <c r="BM131" s="155" t="s">
        <v>764</v>
      </c>
    </row>
    <row r="132" spans="2:65" s="1" customFormat="1" ht="16.5" customHeight="1" x14ac:dyDescent="0.2">
      <c r="B132" s="142"/>
      <c r="C132" s="143" t="s">
        <v>198</v>
      </c>
      <c r="D132" s="143" t="s">
        <v>175</v>
      </c>
      <c r="E132" s="144" t="s">
        <v>765</v>
      </c>
      <c r="F132" s="145" t="s">
        <v>766</v>
      </c>
      <c r="G132" s="146" t="s">
        <v>379</v>
      </c>
      <c r="H132" s="147">
        <v>33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6" t="s">
        <v>88</v>
      </c>
      <c r="BK132" s="156">
        <f t="shared" si="9"/>
        <v>0</v>
      </c>
      <c r="BL132" s="16" t="s">
        <v>179</v>
      </c>
      <c r="BM132" s="155" t="s">
        <v>767</v>
      </c>
    </row>
    <row r="133" spans="2:65" s="1" customFormat="1" ht="21.75" customHeight="1" x14ac:dyDescent="0.2">
      <c r="B133" s="142"/>
      <c r="C133" s="178" t="s">
        <v>205</v>
      </c>
      <c r="D133" s="178" t="s">
        <v>332</v>
      </c>
      <c r="E133" s="179" t="s">
        <v>768</v>
      </c>
      <c r="F133" s="180" t="s">
        <v>769</v>
      </c>
      <c r="G133" s="181" t="s">
        <v>379</v>
      </c>
      <c r="H133" s="182">
        <v>16</v>
      </c>
      <c r="I133" s="183"/>
      <c r="J133" s="184">
        <f t="shared" si="0"/>
        <v>0</v>
      </c>
      <c r="K133" s="185"/>
      <c r="L133" s="186"/>
      <c r="M133" s="187" t="s">
        <v>1</v>
      </c>
      <c r="N133" s="188" t="s">
        <v>41</v>
      </c>
      <c r="P133" s="153">
        <f t="shared" si="1"/>
        <v>0</v>
      </c>
      <c r="Q133" s="153">
        <v>4.2999999999999999E-4</v>
      </c>
      <c r="R133" s="153">
        <f t="shared" si="2"/>
        <v>6.8799999999999998E-3</v>
      </c>
      <c r="S133" s="153">
        <v>0</v>
      </c>
      <c r="T133" s="154">
        <f t="shared" si="3"/>
        <v>0</v>
      </c>
      <c r="AR133" s="155" t="s">
        <v>215</v>
      </c>
      <c r="AT133" s="155" t="s">
        <v>332</v>
      </c>
      <c r="AU133" s="155" t="s">
        <v>88</v>
      </c>
      <c r="AY133" s="16" t="s">
        <v>173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88</v>
      </c>
      <c r="BK133" s="156">
        <f t="shared" si="9"/>
        <v>0</v>
      </c>
      <c r="BL133" s="16" t="s">
        <v>179</v>
      </c>
      <c r="BM133" s="155" t="s">
        <v>770</v>
      </c>
    </row>
    <row r="134" spans="2:65" s="1" customFormat="1" ht="21.75" customHeight="1" x14ac:dyDescent="0.2">
      <c r="B134" s="142"/>
      <c r="C134" s="178" t="s">
        <v>210</v>
      </c>
      <c r="D134" s="178" t="s">
        <v>332</v>
      </c>
      <c r="E134" s="179" t="s">
        <v>771</v>
      </c>
      <c r="F134" s="180" t="s">
        <v>772</v>
      </c>
      <c r="G134" s="181" t="s">
        <v>379</v>
      </c>
      <c r="H134" s="182">
        <v>2</v>
      </c>
      <c r="I134" s="183"/>
      <c r="J134" s="184">
        <f t="shared" si="0"/>
        <v>0</v>
      </c>
      <c r="K134" s="185"/>
      <c r="L134" s="186"/>
      <c r="M134" s="187" t="s">
        <v>1</v>
      </c>
      <c r="N134" s="188" t="s">
        <v>41</v>
      </c>
      <c r="P134" s="153">
        <f t="shared" si="1"/>
        <v>0</v>
      </c>
      <c r="Q134" s="153">
        <v>4.2999999999999999E-4</v>
      </c>
      <c r="R134" s="153">
        <f t="shared" si="2"/>
        <v>8.5999999999999998E-4</v>
      </c>
      <c r="S134" s="153">
        <v>0</v>
      </c>
      <c r="T134" s="154">
        <f t="shared" si="3"/>
        <v>0</v>
      </c>
      <c r="AR134" s="155" t="s">
        <v>215</v>
      </c>
      <c r="AT134" s="155" t="s">
        <v>332</v>
      </c>
      <c r="AU134" s="155" t="s">
        <v>88</v>
      </c>
      <c r="AY134" s="16" t="s">
        <v>173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88</v>
      </c>
      <c r="BK134" s="156">
        <f t="shared" si="9"/>
        <v>0</v>
      </c>
      <c r="BL134" s="16" t="s">
        <v>179</v>
      </c>
      <c r="BM134" s="155" t="s">
        <v>773</v>
      </c>
    </row>
    <row r="135" spans="2:65" s="1" customFormat="1" ht="21.75" customHeight="1" x14ac:dyDescent="0.2">
      <c r="B135" s="142"/>
      <c r="C135" s="178" t="s">
        <v>215</v>
      </c>
      <c r="D135" s="178" t="s">
        <v>332</v>
      </c>
      <c r="E135" s="179" t="s">
        <v>774</v>
      </c>
      <c r="F135" s="180" t="s">
        <v>775</v>
      </c>
      <c r="G135" s="181" t="s">
        <v>379</v>
      </c>
      <c r="H135" s="182">
        <v>15</v>
      </c>
      <c r="I135" s="183"/>
      <c r="J135" s="184">
        <f t="shared" si="0"/>
        <v>0</v>
      </c>
      <c r="K135" s="185"/>
      <c r="L135" s="186"/>
      <c r="M135" s="187" t="s">
        <v>1</v>
      </c>
      <c r="N135" s="188" t="s">
        <v>41</v>
      </c>
      <c r="P135" s="153">
        <f t="shared" si="1"/>
        <v>0</v>
      </c>
      <c r="Q135" s="153">
        <v>4.2999999999999999E-4</v>
      </c>
      <c r="R135" s="153">
        <f t="shared" si="2"/>
        <v>6.45E-3</v>
      </c>
      <c r="S135" s="153">
        <v>0</v>
      </c>
      <c r="T135" s="154">
        <f t="shared" si="3"/>
        <v>0</v>
      </c>
      <c r="AR135" s="155" t="s">
        <v>215</v>
      </c>
      <c r="AT135" s="155" t="s">
        <v>332</v>
      </c>
      <c r="AU135" s="155" t="s">
        <v>88</v>
      </c>
      <c r="AY135" s="16" t="s">
        <v>173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88</v>
      </c>
      <c r="BK135" s="156">
        <f t="shared" si="9"/>
        <v>0</v>
      </c>
      <c r="BL135" s="16" t="s">
        <v>179</v>
      </c>
      <c r="BM135" s="155" t="s">
        <v>776</v>
      </c>
    </row>
    <row r="136" spans="2:65" s="1" customFormat="1" ht="16.5" customHeight="1" x14ac:dyDescent="0.2">
      <c r="B136" s="142"/>
      <c r="C136" s="143" t="s">
        <v>220</v>
      </c>
      <c r="D136" s="143" t="s">
        <v>175</v>
      </c>
      <c r="E136" s="144" t="s">
        <v>777</v>
      </c>
      <c r="F136" s="145" t="s">
        <v>778</v>
      </c>
      <c r="G136" s="146" t="s">
        <v>379</v>
      </c>
      <c r="H136" s="147">
        <v>18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179</v>
      </c>
      <c r="AT136" s="155" t="s">
        <v>175</v>
      </c>
      <c r="AU136" s="155" t="s">
        <v>88</v>
      </c>
      <c r="AY136" s="16" t="s">
        <v>173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88</v>
      </c>
      <c r="BK136" s="156">
        <f t="shared" si="9"/>
        <v>0</v>
      </c>
      <c r="BL136" s="16" t="s">
        <v>179</v>
      </c>
      <c r="BM136" s="155" t="s">
        <v>779</v>
      </c>
    </row>
    <row r="137" spans="2:65" s="1" customFormat="1" ht="21.75" customHeight="1" x14ac:dyDescent="0.2">
      <c r="B137" s="142"/>
      <c r="C137" s="178" t="s">
        <v>224</v>
      </c>
      <c r="D137" s="178" t="s">
        <v>332</v>
      </c>
      <c r="E137" s="179" t="s">
        <v>780</v>
      </c>
      <c r="F137" s="180" t="s">
        <v>781</v>
      </c>
      <c r="G137" s="181" t="s">
        <v>379</v>
      </c>
      <c r="H137" s="182">
        <v>16</v>
      </c>
      <c r="I137" s="183"/>
      <c r="J137" s="184">
        <f t="shared" si="0"/>
        <v>0</v>
      </c>
      <c r="K137" s="185"/>
      <c r="L137" s="186"/>
      <c r="M137" s="187" t="s">
        <v>1</v>
      </c>
      <c r="N137" s="188" t="s">
        <v>41</v>
      </c>
      <c r="P137" s="153">
        <f t="shared" si="1"/>
        <v>0</v>
      </c>
      <c r="Q137" s="153">
        <v>4.4000000000000002E-4</v>
      </c>
      <c r="R137" s="153">
        <f t="shared" si="2"/>
        <v>7.0400000000000003E-3</v>
      </c>
      <c r="S137" s="153">
        <v>0</v>
      </c>
      <c r="T137" s="154">
        <f t="shared" si="3"/>
        <v>0</v>
      </c>
      <c r="AR137" s="155" t="s">
        <v>215</v>
      </c>
      <c r="AT137" s="155" t="s">
        <v>332</v>
      </c>
      <c r="AU137" s="155" t="s">
        <v>88</v>
      </c>
      <c r="AY137" s="16" t="s">
        <v>173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179</v>
      </c>
      <c r="BM137" s="155" t="s">
        <v>782</v>
      </c>
    </row>
    <row r="138" spans="2:65" s="1" customFormat="1" ht="21.75" customHeight="1" x14ac:dyDescent="0.2">
      <c r="B138" s="142"/>
      <c r="C138" s="178" t="s">
        <v>231</v>
      </c>
      <c r="D138" s="178" t="s">
        <v>332</v>
      </c>
      <c r="E138" s="179" t="s">
        <v>783</v>
      </c>
      <c r="F138" s="180" t="s">
        <v>784</v>
      </c>
      <c r="G138" s="181" t="s">
        <v>379</v>
      </c>
      <c r="H138" s="182">
        <v>1</v>
      </c>
      <c r="I138" s="183"/>
      <c r="J138" s="184">
        <f t="shared" si="0"/>
        <v>0</v>
      </c>
      <c r="K138" s="185"/>
      <c r="L138" s="186"/>
      <c r="M138" s="187" t="s">
        <v>1</v>
      </c>
      <c r="N138" s="188" t="s">
        <v>41</v>
      </c>
      <c r="P138" s="153">
        <f t="shared" si="1"/>
        <v>0</v>
      </c>
      <c r="Q138" s="153">
        <v>4.4000000000000002E-4</v>
      </c>
      <c r="R138" s="153">
        <f t="shared" si="2"/>
        <v>4.4000000000000002E-4</v>
      </c>
      <c r="S138" s="153">
        <v>0</v>
      </c>
      <c r="T138" s="154">
        <f t="shared" si="3"/>
        <v>0</v>
      </c>
      <c r="AR138" s="155" t="s">
        <v>215</v>
      </c>
      <c r="AT138" s="155" t="s">
        <v>332</v>
      </c>
      <c r="AU138" s="155" t="s">
        <v>88</v>
      </c>
      <c r="AY138" s="16" t="s">
        <v>173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88</v>
      </c>
      <c r="BK138" s="156">
        <f t="shared" si="9"/>
        <v>0</v>
      </c>
      <c r="BL138" s="16" t="s">
        <v>179</v>
      </c>
      <c r="BM138" s="155" t="s">
        <v>785</v>
      </c>
    </row>
    <row r="139" spans="2:65" s="1" customFormat="1" ht="24.15" customHeight="1" x14ac:dyDescent="0.2">
      <c r="B139" s="142"/>
      <c r="C139" s="178" t="s">
        <v>237</v>
      </c>
      <c r="D139" s="178" t="s">
        <v>332</v>
      </c>
      <c r="E139" s="179" t="s">
        <v>786</v>
      </c>
      <c r="F139" s="180" t="s">
        <v>787</v>
      </c>
      <c r="G139" s="181" t="s">
        <v>379</v>
      </c>
      <c r="H139" s="182">
        <v>1</v>
      </c>
      <c r="I139" s="183"/>
      <c r="J139" s="184">
        <f t="shared" si="0"/>
        <v>0</v>
      </c>
      <c r="K139" s="185"/>
      <c r="L139" s="186"/>
      <c r="M139" s="187" t="s">
        <v>1</v>
      </c>
      <c r="N139" s="188" t="s">
        <v>41</v>
      </c>
      <c r="P139" s="153">
        <f t="shared" si="1"/>
        <v>0</v>
      </c>
      <c r="Q139" s="153">
        <v>3.5E-4</v>
      </c>
      <c r="R139" s="153">
        <f t="shared" si="2"/>
        <v>3.5E-4</v>
      </c>
      <c r="S139" s="153">
        <v>0</v>
      </c>
      <c r="T139" s="154">
        <f t="shared" si="3"/>
        <v>0</v>
      </c>
      <c r="AR139" s="155" t="s">
        <v>215</v>
      </c>
      <c r="AT139" s="155" t="s">
        <v>332</v>
      </c>
      <c r="AU139" s="155" t="s">
        <v>88</v>
      </c>
      <c r="AY139" s="16" t="s">
        <v>173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88</v>
      </c>
      <c r="BK139" s="156">
        <f t="shared" si="9"/>
        <v>0</v>
      </c>
      <c r="BL139" s="16" t="s">
        <v>179</v>
      </c>
      <c r="BM139" s="155" t="s">
        <v>788</v>
      </c>
    </row>
    <row r="140" spans="2:65" s="1" customFormat="1" ht="24.15" customHeight="1" x14ac:dyDescent="0.2">
      <c r="B140" s="142"/>
      <c r="C140" s="143" t="s">
        <v>247</v>
      </c>
      <c r="D140" s="143" t="s">
        <v>175</v>
      </c>
      <c r="E140" s="144" t="s">
        <v>789</v>
      </c>
      <c r="F140" s="145" t="s">
        <v>790</v>
      </c>
      <c r="G140" s="146" t="s">
        <v>379</v>
      </c>
      <c r="H140" s="147">
        <v>1</v>
      </c>
      <c r="I140" s="148"/>
      <c r="J140" s="149">
        <f t="shared" si="0"/>
        <v>0</v>
      </c>
      <c r="K140" s="150"/>
      <c r="L140" s="31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179</v>
      </c>
      <c r="AT140" s="155" t="s">
        <v>175</v>
      </c>
      <c r="AU140" s="155" t="s">
        <v>88</v>
      </c>
      <c r="AY140" s="16" t="s">
        <v>173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88</v>
      </c>
      <c r="BK140" s="156">
        <f t="shared" si="9"/>
        <v>0</v>
      </c>
      <c r="BL140" s="16" t="s">
        <v>179</v>
      </c>
      <c r="BM140" s="155" t="s">
        <v>791</v>
      </c>
    </row>
    <row r="141" spans="2:65" s="1" customFormat="1" ht="24.15" customHeight="1" x14ac:dyDescent="0.2">
      <c r="B141" s="142"/>
      <c r="C141" s="178" t="s">
        <v>254</v>
      </c>
      <c r="D141" s="178" t="s">
        <v>332</v>
      </c>
      <c r="E141" s="179" t="s">
        <v>792</v>
      </c>
      <c r="F141" s="180" t="s">
        <v>793</v>
      </c>
      <c r="G141" s="181" t="s">
        <v>379</v>
      </c>
      <c r="H141" s="182">
        <v>1</v>
      </c>
      <c r="I141" s="183"/>
      <c r="J141" s="184">
        <f t="shared" si="0"/>
        <v>0</v>
      </c>
      <c r="K141" s="185"/>
      <c r="L141" s="186"/>
      <c r="M141" s="187" t="s">
        <v>1</v>
      </c>
      <c r="N141" s="188" t="s">
        <v>41</v>
      </c>
      <c r="P141" s="153">
        <f t="shared" si="1"/>
        <v>0</v>
      </c>
      <c r="Q141" s="153">
        <v>3.2000000000000003E-4</v>
      </c>
      <c r="R141" s="153">
        <f t="shared" si="2"/>
        <v>3.2000000000000003E-4</v>
      </c>
      <c r="S141" s="153">
        <v>0</v>
      </c>
      <c r="T141" s="154">
        <f t="shared" si="3"/>
        <v>0</v>
      </c>
      <c r="AR141" s="155" t="s">
        <v>215</v>
      </c>
      <c r="AT141" s="155" t="s">
        <v>332</v>
      </c>
      <c r="AU141" s="155" t="s">
        <v>88</v>
      </c>
      <c r="AY141" s="16" t="s">
        <v>173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88</v>
      </c>
      <c r="BK141" s="156">
        <f t="shared" si="9"/>
        <v>0</v>
      </c>
      <c r="BL141" s="16" t="s">
        <v>179</v>
      </c>
      <c r="BM141" s="155" t="s">
        <v>794</v>
      </c>
    </row>
    <row r="142" spans="2:65" s="1" customFormat="1" ht="16.5" customHeight="1" x14ac:dyDescent="0.2">
      <c r="B142" s="142"/>
      <c r="C142" s="143" t="s">
        <v>261</v>
      </c>
      <c r="D142" s="143" t="s">
        <v>175</v>
      </c>
      <c r="E142" s="144" t="s">
        <v>795</v>
      </c>
      <c r="F142" s="145" t="s">
        <v>796</v>
      </c>
      <c r="G142" s="146" t="s">
        <v>379</v>
      </c>
      <c r="H142" s="147">
        <v>21</v>
      </c>
      <c r="I142" s="148"/>
      <c r="J142" s="149">
        <f t="shared" si="0"/>
        <v>0</v>
      </c>
      <c r="K142" s="150"/>
      <c r="L142" s="31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88</v>
      </c>
      <c r="BK142" s="156">
        <f t="shared" si="9"/>
        <v>0</v>
      </c>
      <c r="BL142" s="16" t="s">
        <v>179</v>
      </c>
      <c r="BM142" s="155" t="s">
        <v>797</v>
      </c>
    </row>
    <row r="143" spans="2:65" s="1" customFormat="1" ht="24.15" customHeight="1" x14ac:dyDescent="0.2">
      <c r="B143" s="142"/>
      <c r="C143" s="178" t="s">
        <v>265</v>
      </c>
      <c r="D143" s="178" t="s">
        <v>332</v>
      </c>
      <c r="E143" s="179" t="s">
        <v>798</v>
      </c>
      <c r="F143" s="180" t="s">
        <v>799</v>
      </c>
      <c r="G143" s="181" t="s">
        <v>379</v>
      </c>
      <c r="H143" s="182">
        <v>21</v>
      </c>
      <c r="I143" s="183"/>
      <c r="J143" s="184">
        <f t="shared" si="0"/>
        <v>0</v>
      </c>
      <c r="K143" s="185"/>
      <c r="L143" s="186"/>
      <c r="M143" s="187" t="s">
        <v>1</v>
      </c>
      <c r="N143" s="188" t="s">
        <v>41</v>
      </c>
      <c r="P143" s="153">
        <f t="shared" si="1"/>
        <v>0</v>
      </c>
      <c r="Q143" s="153">
        <v>3.5E-4</v>
      </c>
      <c r="R143" s="153">
        <f t="shared" si="2"/>
        <v>7.3499999999999998E-3</v>
      </c>
      <c r="S143" s="153">
        <v>0</v>
      </c>
      <c r="T143" s="154">
        <f t="shared" si="3"/>
        <v>0</v>
      </c>
      <c r="AR143" s="155" t="s">
        <v>215</v>
      </c>
      <c r="AT143" s="155" t="s">
        <v>332</v>
      </c>
      <c r="AU143" s="155" t="s">
        <v>88</v>
      </c>
      <c r="AY143" s="16" t="s">
        <v>173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88</v>
      </c>
      <c r="BK143" s="156">
        <f t="shared" si="9"/>
        <v>0</v>
      </c>
      <c r="BL143" s="16" t="s">
        <v>179</v>
      </c>
      <c r="BM143" s="155" t="s">
        <v>800</v>
      </c>
    </row>
    <row r="144" spans="2:65" s="1" customFormat="1" ht="16.5" customHeight="1" x14ac:dyDescent="0.2">
      <c r="B144" s="142"/>
      <c r="C144" s="143" t="s">
        <v>272</v>
      </c>
      <c r="D144" s="143" t="s">
        <v>175</v>
      </c>
      <c r="E144" s="144" t="s">
        <v>801</v>
      </c>
      <c r="F144" s="145" t="s">
        <v>802</v>
      </c>
      <c r="G144" s="146" t="s">
        <v>379</v>
      </c>
      <c r="H144" s="147">
        <v>21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179</v>
      </c>
      <c r="AT144" s="155" t="s">
        <v>175</v>
      </c>
      <c r="AU144" s="155" t="s">
        <v>88</v>
      </c>
      <c r="AY144" s="16" t="s">
        <v>173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88</v>
      </c>
      <c r="BK144" s="156">
        <f t="shared" si="9"/>
        <v>0</v>
      </c>
      <c r="BL144" s="16" t="s">
        <v>179</v>
      </c>
      <c r="BM144" s="155" t="s">
        <v>803</v>
      </c>
    </row>
    <row r="145" spans="2:65" s="1" customFormat="1" ht="24.15" customHeight="1" x14ac:dyDescent="0.2">
      <c r="B145" s="142"/>
      <c r="C145" s="178" t="s">
        <v>278</v>
      </c>
      <c r="D145" s="178" t="s">
        <v>332</v>
      </c>
      <c r="E145" s="179" t="s">
        <v>804</v>
      </c>
      <c r="F145" s="180" t="s">
        <v>805</v>
      </c>
      <c r="G145" s="181" t="s">
        <v>379</v>
      </c>
      <c r="H145" s="182">
        <v>21</v>
      </c>
      <c r="I145" s="183"/>
      <c r="J145" s="184">
        <f t="shared" si="0"/>
        <v>0</v>
      </c>
      <c r="K145" s="185"/>
      <c r="L145" s="186"/>
      <c r="M145" s="187" t="s">
        <v>1</v>
      </c>
      <c r="N145" s="188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215</v>
      </c>
      <c r="AT145" s="155" t="s">
        <v>332</v>
      </c>
      <c r="AU145" s="155" t="s">
        <v>88</v>
      </c>
      <c r="AY145" s="16" t="s">
        <v>173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88</v>
      </c>
      <c r="BK145" s="156">
        <f t="shared" si="9"/>
        <v>0</v>
      </c>
      <c r="BL145" s="16" t="s">
        <v>179</v>
      </c>
      <c r="BM145" s="155" t="s">
        <v>806</v>
      </c>
    </row>
    <row r="146" spans="2:65" s="1" customFormat="1" ht="24.15" customHeight="1" x14ac:dyDescent="0.2">
      <c r="B146" s="142"/>
      <c r="C146" s="143" t="s">
        <v>283</v>
      </c>
      <c r="D146" s="143" t="s">
        <v>175</v>
      </c>
      <c r="E146" s="144" t="s">
        <v>807</v>
      </c>
      <c r="F146" s="145" t="s">
        <v>808</v>
      </c>
      <c r="G146" s="146" t="s">
        <v>379</v>
      </c>
      <c r="H146" s="147">
        <v>1</v>
      </c>
      <c r="I146" s="148"/>
      <c r="J146" s="149">
        <f t="shared" si="0"/>
        <v>0</v>
      </c>
      <c r="K146" s="150"/>
      <c r="L146" s="31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179</v>
      </c>
      <c r="AT146" s="155" t="s">
        <v>175</v>
      </c>
      <c r="AU146" s="155" t="s">
        <v>88</v>
      </c>
      <c r="AY146" s="16" t="s">
        <v>173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179</v>
      </c>
      <c r="BM146" s="155" t="s">
        <v>809</v>
      </c>
    </row>
    <row r="147" spans="2:65" s="1" customFormat="1" ht="24.15" customHeight="1" x14ac:dyDescent="0.2">
      <c r="B147" s="142"/>
      <c r="C147" s="178" t="s">
        <v>7</v>
      </c>
      <c r="D147" s="178" t="s">
        <v>332</v>
      </c>
      <c r="E147" s="179" t="s">
        <v>810</v>
      </c>
      <c r="F147" s="180" t="s">
        <v>811</v>
      </c>
      <c r="G147" s="181" t="s">
        <v>379</v>
      </c>
      <c r="H147" s="182">
        <v>1</v>
      </c>
      <c r="I147" s="183"/>
      <c r="J147" s="184">
        <f t="shared" si="0"/>
        <v>0</v>
      </c>
      <c r="K147" s="185"/>
      <c r="L147" s="186"/>
      <c r="M147" s="187" t="s">
        <v>1</v>
      </c>
      <c r="N147" s="188" t="s">
        <v>41</v>
      </c>
      <c r="P147" s="153">
        <f t="shared" si="1"/>
        <v>0</v>
      </c>
      <c r="Q147" s="153">
        <v>0.17100000000000001</v>
      </c>
      <c r="R147" s="153">
        <f t="shared" si="2"/>
        <v>0.17100000000000001</v>
      </c>
      <c r="S147" s="153">
        <v>0</v>
      </c>
      <c r="T147" s="154">
        <f t="shared" si="3"/>
        <v>0</v>
      </c>
      <c r="AR147" s="155" t="s">
        <v>215</v>
      </c>
      <c r="AT147" s="155" t="s">
        <v>332</v>
      </c>
      <c r="AU147" s="155" t="s">
        <v>88</v>
      </c>
      <c r="AY147" s="16" t="s">
        <v>173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179</v>
      </c>
      <c r="BM147" s="155" t="s">
        <v>812</v>
      </c>
    </row>
    <row r="148" spans="2:65" s="1" customFormat="1" ht="16.5" customHeight="1" x14ac:dyDescent="0.2">
      <c r="B148" s="142"/>
      <c r="C148" s="143" t="s">
        <v>292</v>
      </c>
      <c r="D148" s="143" t="s">
        <v>175</v>
      </c>
      <c r="E148" s="144" t="s">
        <v>813</v>
      </c>
      <c r="F148" s="145" t="s">
        <v>814</v>
      </c>
      <c r="G148" s="146" t="s">
        <v>379</v>
      </c>
      <c r="H148" s="147">
        <v>15</v>
      </c>
      <c r="I148" s="148"/>
      <c r="J148" s="149">
        <f t="shared" si="0"/>
        <v>0</v>
      </c>
      <c r="K148" s="150"/>
      <c r="L148" s="31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179</v>
      </c>
      <c r="AT148" s="155" t="s">
        <v>175</v>
      </c>
      <c r="AU148" s="155" t="s">
        <v>88</v>
      </c>
      <c r="AY148" s="16" t="s">
        <v>173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179</v>
      </c>
      <c r="BM148" s="155" t="s">
        <v>815</v>
      </c>
    </row>
    <row r="149" spans="2:65" s="1" customFormat="1" ht="16.5" customHeight="1" x14ac:dyDescent="0.2">
      <c r="B149" s="142"/>
      <c r="C149" s="178" t="s">
        <v>297</v>
      </c>
      <c r="D149" s="178" t="s">
        <v>332</v>
      </c>
      <c r="E149" s="179" t="s">
        <v>816</v>
      </c>
      <c r="F149" s="180" t="s">
        <v>817</v>
      </c>
      <c r="G149" s="181" t="s">
        <v>379</v>
      </c>
      <c r="H149" s="182">
        <v>15</v>
      </c>
      <c r="I149" s="183"/>
      <c r="J149" s="184">
        <f t="shared" si="0"/>
        <v>0</v>
      </c>
      <c r="K149" s="185"/>
      <c r="L149" s="186"/>
      <c r="M149" s="187" t="s">
        <v>1</v>
      </c>
      <c r="N149" s="188" t="s">
        <v>41</v>
      </c>
      <c r="P149" s="153">
        <f t="shared" si="1"/>
        <v>0</v>
      </c>
      <c r="Q149" s="153">
        <v>3.0000000000000001E-5</v>
      </c>
      <c r="R149" s="153">
        <f t="shared" si="2"/>
        <v>4.4999999999999999E-4</v>
      </c>
      <c r="S149" s="153">
        <v>0</v>
      </c>
      <c r="T149" s="154">
        <f t="shared" si="3"/>
        <v>0</v>
      </c>
      <c r="AR149" s="155" t="s">
        <v>215</v>
      </c>
      <c r="AT149" s="155" t="s">
        <v>332</v>
      </c>
      <c r="AU149" s="155" t="s">
        <v>88</v>
      </c>
      <c r="AY149" s="16" t="s">
        <v>173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179</v>
      </c>
      <c r="BM149" s="155" t="s">
        <v>818</v>
      </c>
    </row>
    <row r="150" spans="2:65" s="1" customFormat="1" ht="33" customHeight="1" x14ac:dyDescent="0.2">
      <c r="B150" s="142"/>
      <c r="C150" s="143" t="s">
        <v>303</v>
      </c>
      <c r="D150" s="143" t="s">
        <v>175</v>
      </c>
      <c r="E150" s="144" t="s">
        <v>819</v>
      </c>
      <c r="F150" s="145" t="s">
        <v>820</v>
      </c>
      <c r="G150" s="146" t="s">
        <v>379</v>
      </c>
      <c r="H150" s="147">
        <v>180</v>
      </c>
      <c r="I150" s="148"/>
      <c r="J150" s="149">
        <f t="shared" si="0"/>
        <v>0</v>
      </c>
      <c r="K150" s="150"/>
      <c r="L150" s="31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179</v>
      </c>
      <c r="AT150" s="155" t="s">
        <v>175</v>
      </c>
      <c r="AU150" s="155" t="s">
        <v>88</v>
      </c>
      <c r="AY150" s="16" t="s">
        <v>173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179</v>
      </c>
      <c r="BM150" s="155" t="s">
        <v>821</v>
      </c>
    </row>
    <row r="151" spans="2:65" s="1" customFormat="1" ht="24.15" customHeight="1" x14ac:dyDescent="0.2">
      <c r="B151" s="142"/>
      <c r="C151" s="178" t="s">
        <v>308</v>
      </c>
      <c r="D151" s="178" t="s">
        <v>332</v>
      </c>
      <c r="E151" s="179" t="s">
        <v>822</v>
      </c>
      <c r="F151" s="180" t="s">
        <v>823</v>
      </c>
      <c r="G151" s="181" t="s">
        <v>379</v>
      </c>
      <c r="H151" s="182">
        <v>180</v>
      </c>
      <c r="I151" s="183"/>
      <c r="J151" s="184">
        <f t="shared" si="0"/>
        <v>0</v>
      </c>
      <c r="K151" s="185"/>
      <c r="L151" s="186"/>
      <c r="M151" s="187" t="s">
        <v>1</v>
      </c>
      <c r="N151" s="188" t="s">
        <v>41</v>
      </c>
      <c r="P151" s="153">
        <f t="shared" si="1"/>
        <v>0</v>
      </c>
      <c r="Q151" s="153">
        <v>3.0000000000000001E-5</v>
      </c>
      <c r="R151" s="153">
        <f t="shared" si="2"/>
        <v>5.4000000000000003E-3</v>
      </c>
      <c r="S151" s="153">
        <v>0</v>
      </c>
      <c r="T151" s="154">
        <f t="shared" si="3"/>
        <v>0</v>
      </c>
      <c r="AR151" s="155" t="s">
        <v>215</v>
      </c>
      <c r="AT151" s="155" t="s">
        <v>332</v>
      </c>
      <c r="AU151" s="155" t="s">
        <v>88</v>
      </c>
      <c r="AY151" s="16" t="s">
        <v>173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179</v>
      </c>
      <c r="BM151" s="155" t="s">
        <v>824</v>
      </c>
    </row>
    <row r="152" spans="2:65" s="1" customFormat="1" ht="33" customHeight="1" x14ac:dyDescent="0.2">
      <c r="B152" s="142"/>
      <c r="C152" s="143" t="s">
        <v>312</v>
      </c>
      <c r="D152" s="143" t="s">
        <v>175</v>
      </c>
      <c r="E152" s="144" t="s">
        <v>825</v>
      </c>
      <c r="F152" s="145" t="s">
        <v>826</v>
      </c>
      <c r="G152" s="146" t="s">
        <v>379</v>
      </c>
      <c r="H152" s="147">
        <v>8</v>
      </c>
      <c r="I152" s="148"/>
      <c r="J152" s="149">
        <f t="shared" si="0"/>
        <v>0</v>
      </c>
      <c r="K152" s="150"/>
      <c r="L152" s="31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179</v>
      </c>
      <c r="AT152" s="155" t="s">
        <v>175</v>
      </c>
      <c r="AU152" s="155" t="s">
        <v>88</v>
      </c>
      <c r="AY152" s="16" t="s">
        <v>173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179</v>
      </c>
      <c r="BM152" s="155" t="s">
        <v>827</v>
      </c>
    </row>
    <row r="153" spans="2:65" s="1" customFormat="1" ht="24.15" customHeight="1" x14ac:dyDescent="0.2">
      <c r="B153" s="142"/>
      <c r="C153" s="178" t="s">
        <v>319</v>
      </c>
      <c r="D153" s="178" t="s">
        <v>332</v>
      </c>
      <c r="E153" s="179" t="s">
        <v>828</v>
      </c>
      <c r="F153" s="180" t="s">
        <v>829</v>
      </c>
      <c r="G153" s="181" t="s">
        <v>379</v>
      </c>
      <c r="H153" s="182">
        <v>8</v>
      </c>
      <c r="I153" s="183"/>
      <c r="J153" s="184">
        <f t="shared" si="0"/>
        <v>0</v>
      </c>
      <c r="K153" s="185"/>
      <c r="L153" s="186"/>
      <c r="M153" s="187" t="s">
        <v>1</v>
      </c>
      <c r="N153" s="188" t="s">
        <v>41</v>
      </c>
      <c r="P153" s="153">
        <f t="shared" si="1"/>
        <v>0</v>
      </c>
      <c r="Q153" s="153">
        <v>1.4999999999999999E-4</v>
      </c>
      <c r="R153" s="153">
        <f t="shared" si="2"/>
        <v>1.1999999999999999E-3</v>
      </c>
      <c r="S153" s="153">
        <v>0</v>
      </c>
      <c r="T153" s="154">
        <f t="shared" si="3"/>
        <v>0</v>
      </c>
      <c r="AR153" s="155" t="s">
        <v>215</v>
      </c>
      <c r="AT153" s="155" t="s">
        <v>332</v>
      </c>
      <c r="AU153" s="155" t="s">
        <v>88</v>
      </c>
      <c r="AY153" s="16" t="s">
        <v>173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179</v>
      </c>
      <c r="BM153" s="155" t="s">
        <v>830</v>
      </c>
    </row>
    <row r="154" spans="2:65" s="1" customFormat="1" ht="16.5" customHeight="1" x14ac:dyDescent="0.2">
      <c r="B154" s="142"/>
      <c r="C154" s="178" t="s">
        <v>327</v>
      </c>
      <c r="D154" s="178" t="s">
        <v>332</v>
      </c>
      <c r="E154" s="179" t="s">
        <v>831</v>
      </c>
      <c r="F154" s="180" t="s">
        <v>832</v>
      </c>
      <c r="G154" s="181" t="s">
        <v>379</v>
      </c>
      <c r="H154" s="182">
        <v>8</v>
      </c>
      <c r="I154" s="183"/>
      <c r="J154" s="184">
        <f t="shared" si="0"/>
        <v>0</v>
      </c>
      <c r="K154" s="185"/>
      <c r="L154" s="186"/>
      <c r="M154" s="187" t="s">
        <v>1</v>
      </c>
      <c r="N154" s="188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215</v>
      </c>
      <c r="AT154" s="155" t="s">
        <v>332</v>
      </c>
      <c r="AU154" s="155" t="s">
        <v>88</v>
      </c>
      <c r="AY154" s="16" t="s">
        <v>173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179</v>
      </c>
      <c r="BM154" s="155" t="s">
        <v>833</v>
      </c>
    </row>
    <row r="155" spans="2:65" s="1" customFormat="1" ht="16.5" customHeight="1" x14ac:dyDescent="0.2">
      <c r="B155" s="142"/>
      <c r="C155" s="178" t="s">
        <v>331</v>
      </c>
      <c r="D155" s="178" t="s">
        <v>332</v>
      </c>
      <c r="E155" s="179" t="s">
        <v>834</v>
      </c>
      <c r="F155" s="180" t="s">
        <v>835</v>
      </c>
      <c r="G155" s="181" t="s">
        <v>379</v>
      </c>
      <c r="H155" s="182">
        <v>8</v>
      </c>
      <c r="I155" s="183"/>
      <c r="J155" s="184">
        <f t="shared" si="0"/>
        <v>0</v>
      </c>
      <c r="K155" s="185"/>
      <c r="L155" s="186"/>
      <c r="M155" s="187" t="s">
        <v>1</v>
      </c>
      <c r="N155" s="188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215</v>
      </c>
      <c r="AT155" s="155" t="s">
        <v>332</v>
      </c>
      <c r="AU155" s="155" t="s">
        <v>88</v>
      </c>
      <c r="AY155" s="16" t="s">
        <v>173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179</v>
      </c>
      <c r="BM155" s="155" t="s">
        <v>836</v>
      </c>
    </row>
    <row r="156" spans="2:65" s="1" customFormat="1" ht="33" customHeight="1" x14ac:dyDescent="0.2">
      <c r="B156" s="142"/>
      <c r="C156" s="143" t="s">
        <v>338</v>
      </c>
      <c r="D156" s="143" t="s">
        <v>175</v>
      </c>
      <c r="E156" s="144" t="s">
        <v>837</v>
      </c>
      <c r="F156" s="145" t="s">
        <v>838</v>
      </c>
      <c r="G156" s="146" t="s">
        <v>379</v>
      </c>
      <c r="H156" s="147">
        <v>1</v>
      </c>
      <c r="I156" s="148"/>
      <c r="J156" s="149">
        <f t="shared" si="0"/>
        <v>0</v>
      </c>
      <c r="K156" s="150"/>
      <c r="L156" s="31"/>
      <c r="M156" s="151" t="s">
        <v>1</v>
      </c>
      <c r="N156" s="152" t="s">
        <v>41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179</v>
      </c>
      <c r="AT156" s="155" t="s">
        <v>175</v>
      </c>
      <c r="AU156" s="155" t="s">
        <v>88</v>
      </c>
      <c r="AY156" s="16" t="s">
        <v>173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179</v>
      </c>
      <c r="BM156" s="155" t="s">
        <v>839</v>
      </c>
    </row>
    <row r="157" spans="2:65" s="1" customFormat="1" ht="24.15" customHeight="1" x14ac:dyDescent="0.2">
      <c r="B157" s="142"/>
      <c r="C157" s="178" t="s">
        <v>342</v>
      </c>
      <c r="D157" s="178" t="s">
        <v>332</v>
      </c>
      <c r="E157" s="179" t="s">
        <v>840</v>
      </c>
      <c r="F157" s="180" t="s">
        <v>841</v>
      </c>
      <c r="G157" s="181" t="s">
        <v>379</v>
      </c>
      <c r="H157" s="182">
        <v>1</v>
      </c>
      <c r="I157" s="183"/>
      <c r="J157" s="184">
        <f t="shared" si="0"/>
        <v>0</v>
      </c>
      <c r="K157" s="185"/>
      <c r="L157" s="186"/>
      <c r="M157" s="187" t="s">
        <v>1</v>
      </c>
      <c r="N157" s="188" t="s">
        <v>41</v>
      </c>
      <c r="P157" s="153">
        <f t="shared" si="1"/>
        <v>0</v>
      </c>
      <c r="Q157" s="153">
        <v>5.0000000000000002E-5</v>
      </c>
      <c r="R157" s="153">
        <f t="shared" si="2"/>
        <v>5.0000000000000002E-5</v>
      </c>
      <c r="S157" s="153">
        <v>0</v>
      </c>
      <c r="T157" s="154">
        <f t="shared" si="3"/>
        <v>0</v>
      </c>
      <c r="AR157" s="155" t="s">
        <v>215</v>
      </c>
      <c r="AT157" s="155" t="s">
        <v>332</v>
      </c>
      <c r="AU157" s="155" t="s">
        <v>88</v>
      </c>
      <c r="AY157" s="16" t="s">
        <v>173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88</v>
      </c>
      <c r="BK157" s="156">
        <f t="shared" si="9"/>
        <v>0</v>
      </c>
      <c r="BL157" s="16" t="s">
        <v>179</v>
      </c>
      <c r="BM157" s="155" t="s">
        <v>842</v>
      </c>
    </row>
    <row r="158" spans="2:65" s="11" customFormat="1" ht="22.75" customHeight="1" x14ac:dyDescent="0.25">
      <c r="B158" s="130"/>
      <c r="D158" s="131" t="s">
        <v>74</v>
      </c>
      <c r="E158" s="140" t="s">
        <v>843</v>
      </c>
      <c r="F158" s="140" t="s">
        <v>844</v>
      </c>
      <c r="I158" s="133"/>
      <c r="J158" s="141">
        <f>BK158</f>
        <v>0</v>
      </c>
      <c r="L158" s="130"/>
      <c r="M158" s="135"/>
      <c r="P158" s="136">
        <f>P159+SUM(P160:P305)</f>
        <v>0</v>
      </c>
      <c r="R158" s="136">
        <f>R159+SUM(R160:R305)</f>
        <v>5.0792099999999998</v>
      </c>
      <c r="T158" s="137">
        <f>T159+SUM(T160:T305)</f>
        <v>0</v>
      </c>
      <c r="AR158" s="131" t="s">
        <v>187</v>
      </c>
      <c r="AT158" s="138" t="s">
        <v>74</v>
      </c>
      <c r="AU158" s="138" t="s">
        <v>82</v>
      </c>
      <c r="AY158" s="131" t="s">
        <v>173</v>
      </c>
      <c r="BK158" s="139">
        <f>BK159+SUM(BK160:BK305)</f>
        <v>0</v>
      </c>
    </row>
    <row r="159" spans="2:65" s="1" customFormat="1" ht="24.15" customHeight="1" x14ac:dyDescent="0.2">
      <c r="B159" s="142"/>
      <c r="C159" s="143" t="s">
        <v>345</v>
      </c>
      <c r="D159" s="143" t="s">
        <v>175</v>
      </c>
      <c r="E159" s="144" t="s">
        <v>845</v>
      </c>
      <c r="F159" s="145" t="s">
        <v>846</v>
      </c>
      <c r="G159" s="146" t="s">
        <v>370</v>
      </c>
      <c r="H159" s="147">
        <v>50</v>
      </c>
      <c r="I159" s="148"/>
      <c r="J159" s="149">
        <f t="shared" ref="J159:J190" si="10">ROUND(I159*H159,2)</f>
        <v>0</v>
      </c>
      <c r="K159" s="150"/>
      <c r="L159" s="31"/>
      <c r="M159" s="151" t="s">
        <v>1</v>
      </c>
      <c r="N159" s="152" t="s">
        <v>41</v>
      </c>
      <c r="P159" s="153">
        <f t="shared" ref="P159:P190" si="11">O159*H159</f>
        <v>0</v>
      </c>
      <c r="Q159" s="153">
        <v>0</v>
      </c>
      <c r="R159" s="153">
        <f t="shared" ref="R159:R190" si="12">Q159*H159</f>
        <v>0</v>
      </c>
      <c r="S159" s="153">
        <v>0</v>
      </c>
      <c r="T159" s="154">
        <f t="shared" ref="T159:T190" si="13">S159*H159</f>
        <v>0</v>
      </c>
      <c r="AR159" s="155" t="s">
        <v>506</v>
      </c>
      <c r="AT159" s="155" t="s">
        <v>175</v>
      </c>
      <c r="AU159" s="155" t="s">
        <v>88</v>
      </c>
      <c r="AY159" s="16" t="s">
        <v>173</v>
      </c>
      <c r="BE159" s="156">
        <f t="shared" ref="BE159:BE190" si="14">IF(N159="základná",J159,0)</f>
        <v>0</v>
      </c>
      <c r="BF159" s="156">
        <f t="shared" ref="BF159:BF190" si="15">IF(N159="znížená",J159,0)</f>
        <v>0</v>
      </c>
      <c r="BG159" s="156">
        <f t="shared" ref="BG159:BG190" si="16">IF(N159="zákl. prenesená",J159,0)</f>
        <v>0</v>
      </c>
      <c r="BH159" s="156">
        <f t="shared" ref="BH159:BH190" si="17">IF(N159="zníž. prenesená",J159,0)</f>
        <v>0</v>
      </c>
      <c r="BI159" s="156">
        <f t="shared" ref="BI159:BI190" si="18">IF(N159="nulová",J159,0)</f>
        <v>0</v>
      </c>
      <c r="BJ159" s="16" t="s">
        <v>88</v>
      </c>
      <c r="BK159" s="156">
        <f t="shared" ref="BK159:BK190" si="19">ROUND(I159*H159,2)</f>
        <v>0</v>
      </c>
      <c r="BL159" s="16" t="s">
        <v>506</v>
      </c>
      <c r="BM159" s="155" t="s">
        <v>847</v>
      </c>
    </row>
    <row r="160" spans="2:65" s="1" customFormat="1" ht="33" customHeight="1" x14ac:dyDescent="0.2">
      <c r="B160" s="142"/>
      <c r="C160" s="178" t="s">
        <v>335</v>
      </c>
      <c r="D160" s="178" t="s">
        <v>332</v>
      </c>
      <c r="E160" s="179" t="s">
        <v>848</v>
      </c>
      <c r="F160" s="180" t="s">
        <v>849</v>
      </c>
      <c r="G160" s="181" t="s">
        <v>370</v>
      </c>
      <c r="H160" s="182">
        <v>50</v>
      </c>
      <c r="I160" s="183"/>
      <c r="J160" s="184">
        <f t="shared" si="10"/>
        <v>0</v>
      </c>
      <c r="K160" s="185"/>
      <c r="L160" s="186"/>
      <c r="M160" s="187" t="s">
        <v>1</v>
      </c>
      <c r="N160" s="188" t="s">
        <v>41</v>
      </c>
      <c r="P160" s="153">
        <f t="shared" si="11"/>
        <v>0</v>
      </c>
      <c r="Q160" s="153">
        <v>4.0000000000000003E-5</v>
      </c>
      <c r="R160" s="153">
        <f t="shared" si="12"/>
        <v>2E-3</v>
      </c>
      <c r="S160" s="153">
        <v>0</v>
      </c>
      <c r="T160" s="154">
        <f t="shared" si="13"/>
        <v>0</v>
      </c>
      <c r="AR160" s="155" t="s">
        <v>850</v>
      </c>
      <c r="AT160" s="155" t="s">
        <v>332</v>
      </c>
      <c r="AU160" s="155" t="s">
        <v>88</v>
      </c>
      <c r="AY160" s="16" t="s">
        <v>173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6" t="s">
        <v>88</v>
      </c>
      <c r="BK160" s="156">
        <f t="shared" si="19"/>
        <v>0</v>
      </c>
      <c r="BL160" s="16" t="s">
        <v>506</v>
      </c>
      <c r="BM160" s="155" t="s">
        <v>851</v>
      </c>
    </row>
    <row r="161" spans="2:65" s="1" customFormat="1" ht="24.15" customHeight="1" x14ac:dyDescent="0.2">
      <c r="B161" s="142"/>
      <c r="C161" s="143" t="s">
        <v>353</v>
      </c>
      <c r="D161" s="143" t="s">
        <v>175</v>
      </c>
      <c r="E161" s="144" t="s">
        <v>852</v>
      </c>
      <c r="F161" s="145" t="s">
        <v>853</v>
      </c>
      <c r="G161" s="146" t="s">
        <v>370</v>
      </c>
      <c r="H161" s="147">
        <v>80</v>
      </c>
      <c r="I161" s="148"/>
      <c r="J161" s="149">
        <f t="shared" si="10"/>
        <v>0</v>
      </c>
      <c r="K161" s="150"/>
      <c r="L161" s="31"/>
      <c r="M161" s="151" t="s">
        <v>1</v>
      </c>
      <c r="N161" s="152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506</v>
      </c>
      <c r="AT161" s="155" t="s">
        <v>175</v>
      </c>
      <c r="AU161" s="155" t="s">
        <v>88</v>
      </c>
      <c r="AY161" s="16" t="s">
        <v>173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6" t="s">
        <v>88</v>
      </c>
      <c r="BK161" s="156">
        <f t="shared" si="19"/>
        <v>0</v>
      </c>
      <c r="BL161" s="16" t="s">
        <v>506</v>
      </c>
      <c r="BM161" s="155" t="s">
        <v>854</v>
      </c>
    </row>
    <row r="162" spans="2:65" s="1" customFormat="1" ht="21.75" customHeight="1" x14ac:dyDescent="0.2">
      <c r="B162" s="142"/>
      <c r="C162" s="178" t="s">
        <v>358</v>
      </c>
      <c r="D162" s="178" t="s">
        <v>332</v>
      </c>
      <c r="E162" s="179" t="s">
        <v>855</v>
      </c>
      <c r="F162" s="180" t="s">
        <v>856</v>
      </c>
      <c r="G162" s="181" t="s">
        <v>370</v>
      </c>
      <c r="H162" s="182">
        <v>80</v>
      </c>
      <c r="I162" s="183"/>
      <c r="J162" s="184">
        <f t="shared" si="10"/>
        <v>0</v>
      </c>
      <c r="K162" s="185"/>
      <c r="L162" s="186"/>
      <c r="M162" s="187" t="s">
        <v>1</v>
      </c>
      <c r="N162" s="188" t="s">
        <v>41</v>
      </c>
      <c r="P162" s="153">
        <f t="shared" si="11"/>
        <v>0</v>
      </c>
      <c r="Q162" s="153">
        <v>1.7000000000000001E-4</v>
      </c>
      <c r="R162" s="153">
        <f t="shared" si="12"/>
        <v>1.3600000000000001E-2</v>
      </c>
      <c r="S162" s="153">
        <v>0</v>
      </c>
      <c r="T162" s="154">
        <f t="shared" si="13"/>
        <v>0</v>
      </c>
      <c r="AR162" s="155" t="s">
        <v>850</v>
      </c>
      <c r="AT162" s="155" t="s">
        <v>332</v>
      </c>
      <c r="AU162" s="155" t="s">
        <v>88</v>
      </c>
      <c r="AY162" s="16" t="s">
        <v>173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6" t="s">
        <v>88</v>
      </c>
      <c r="BK162" s="156">
        <f t="shared" si="19"/>
        <v>0</v>
      </c>
      <c r="BL162" s="16" t="s">
        <v>506</v>
      </c>
      <c r="BM162" s="155" t="s">
        <v>857</v>
      </c>
    </row>
    <row r="163" spans="2:65" s="1" customFormat="1" ht="24.15" customHeight="1" x14ac:dyDescent="0.2">
      <c r="B163" s="142"/>
      <c r="C163" s="178" t="s">
        <v>360</v>
      </c>
      <c r="D163" s="178" t="s">
        <v>332</v>
      </c>
      <c r="E163" s="179" t="s">
        <v>858</v>
      </c>
      <c r="F163" s="180" t="s">
        <v>859</v>
      </c>
      <c r="G163" s="181" t="s">
        <v>379</v>
      </c>
      <c r="H163" s="182">
        <v>0</v>
      </c>
      <c r="I163" s="183"/>
      <c r="J163" s="184">
        <f t="shared" si="10"/>
        <v>0</v>
      </c>
      <c r="K163" s="185"/>
      <c r="L163" s="186"/>
      <c r="M163" s="187" t="s">
        <v>1</v>
      </c>
      <c r="N163" s="188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850</v>
      </c>
      <c r="AT163" s="155" t="s">
        <v>332</v>
      </c>
      <c r="AU163" s="155" t="s">
        <v>88</v>
      </c>
      <c r="AY163" s="16" t="s">
        <v>173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6" t="s">
        <v>88</v>
      </c>
      <c r="BK163" s="156">
        <f t="shared" si="19"/>
        <v>0</v>
      </c>
      <c r="BL163" s="16" t="s">
        <v>506</v>
      </c>
      <c r="BM163" s="155" t="s">
        <v>860</v>
      </c>
    </row>
    <row r="164" spans="2:65" s="1" customFormat="1" ht="16.5" customHeight="1" x14ac:dyDescent="0.2">
      <c r="B164" s="142"/>
      <c r="C164" s="143" t="s">
        <v>367</v>
      </c>
      <c r="D164" s="143" t="s">
        <v>175</v>
      </c>
      <c r="E164" s="144" t="s">
        <v>861</v>
      </c>
      <c r="F164" s="145" t="s">
        <v>862</v>
      </c>
      <c r="G164" s="146" t="s">
        <v>379</v>
      </c>
      <c r="H164" s="147">
        <v>1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506</v>
      </c>
      <c r="AT164" s="155" t="s">
        <v>175</v>
      </c>
      <c r="AU164" s="155" t="s">
        <v>88</v>
      </c>
      <c r="AY164" s="16" t="s">
        <v>173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6" t="s">
        <v>88</v>
      </c>
      <c r="BK164" s="156">
        <f t="shared" si="19"/>
        <v>0</v>
      </c>
      <c r="BL164" s="16" t="s">
        <v>506</v>
      </c>
      <c r="BM164" s="155" t="s">
        <v>863</v>
      </c>
    </row>
    <row r="165" spans="2:65" s="1" customFormat="1" ht="16.5" customHeight="1" x14ac:dyDescent="0.2">
      <c r="B165" s="142"/>
      <c r="C165" s="143" t="s">
        <v>376</v>
      </c>
      <c r="D165" s="143" t="s">
        <v>175</v>
      </c>
      <c r="E165" s="144" t="s">
        <v>864</v>
      </c>
      <c r="F165" s="145" t="s">
        <v>865</v>
      </c>
      <c r="G165" s="146" t="s">
        <v>379</v>
      </c>
      <c r="H165" s="147">
        <v>7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506</v>
      </c>
      <c r="AT165" s="155" t="s">
        <v>175</v>
      </c>
      <c r="AU165" s="155" t="s">
        <v>88</v>
      </c>
      <c r="AY165" s="16" t="s">
        <v>173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6" t="s">
        <v>88</v>
      </c>
      <c r="BK165" s="156">
        <f t="shared" si="19"/>
        <v>0</v>
      </c>
      <c r="BL165" s="16" t="s">
        <v>506</v>
      </c>
      <c r="BM165" s="155" t="s">
        <v>866</v>
      </c>
    </row>
    <row r="166" spans="2:65" s="1" customFormat="1" ht="37.75" customHeight="1" x14ac:dyDescent="0.2">
      <c r="B166" s="142"/>
      <c r="C166" s="143" t="s">
        <v>381</v>
      </c>
      <c r="D166" s="143" t="s">
        <v>175</v>
      </c>
      <c r="E166" s="144" t="s">
        <v>867</v>
      </c>
      <c r="F166" s="145" t="s">
        <v>868</v>
      </c>
      <c r="G166" s="146" t="s">
        <v>379</v>
      </c>
      <c r="H166" s="147">
        <v>15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506</v>
      </c>
      <c r="AT166" s="155" t="s">
        <v>175</v>
      </c>
      <c r="AU166" s="155" t="s">
        <v>88</v>
      </c>
      <c r="AY166" s="16" t="s">
        <v>173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6" t="s">
        <v>88</v>
      </c>
      <c r="BK166" s="156">
        <f t="shared" si="19"/>
        <v>0</v>
      </c>
      <c r="BL166" s="16" t="s">
        <v>506</v>
      </c>
      <c r="BM166" s="155" t="s">
        <v>869</v>
      </c>
    </row>
    <row r="167" spans="2:65" s="1" customFormat="1" ht="16.5" customHeight="1" x14ac:dyDescent="0.2">
      <c r="B167" s="142"/>
      <c r="C167" s="178" t="s">
        <v>385</v>
      </c>
      <c r="D167" s="178" t="s">
        <v>332</v>
      </c>
      <c r="E167" s="179" t="s">
        <v>870</v>
      </c>
      <c r="F167" s="180" t="s">
        <v>871</v>
      </c>
      <c r="G167" s="181" t="s">
        <v>379</v>
      </c>
      <c r="H167" s="182">
        <v>15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41</v>
      </c>
      <c r="P167" s="153">
        <f t="shared" si="11"/>
        <v>0</v>
      </c>
      <c r="Q167" s="153">
        <v>1.6000000000000001E-4</v>
      </c>
      <c r="R167" s="153">
        <f t="shared" si="12"/>
        <v>2.4000000000000002E-3</v>
      </c>
      <c r="S167" s="153">
        <v>0</v>
      </c>
      <c r="T167" s="154">
        <f t="shared" si="13"/>
        <v>0</v>
      </c>
      <c r="AR167" s="155" t="s">
        <v>850</v>
      </c>
      <c r="AT167" s="155" t="s">
        <v>332</v>
      </c>
      <c r="AU167" s="155" t="s">
        <v>88</v>
      </c>
      <c r="AY167" s="16" t="s">
        <v>173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6" t="s">
        <v>88</v>
      </c>
      <c r="BK167" s="156">
        <f t="shared" si="19"/>
        <v>0</v>
      </c>
      <c r="BL167" s="16" t="s">
        <v>506</v>
      </c>
      <c r="BM167" s="155" t="s">
        <v>872</v>
      </c>
    </row>
    <row r="168" spans="2:65" s="1" customFormat="1" ht="33" customHeight="1" x14ac:dyDescent="0.2">
      <c r="B168" s="142"/>
      <c r="C168" s="143" t="s">
        <v>389</v>
      </c>
      <c r="D168" s="143" t="s">
        <v>175</v>
      </c>
      <c r="E168" s="144" t="s">
        <v>873</v>
      </c>
      <c r="F168" s="145" t="s">
        <v>874</v>
      </c>
      <c r="G168" s="146" t="s">
        <v>370</v>
      </c>
      <c r="H168" s="147">
        <v>637.5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506</v>
      </c>
      <c r="AT168" s="155" t="s">
        <v>175</v>
      </c>
      <c r="AU168" s="155" t="s">
        <v>88</v>
      </c>
      <c r="AY168" s="16" t="s">
        <v>173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6" t="s">
        <v>88</v>
      </c>
      <c r="BK168" s="156">
        <f t="shared" si="19"/>
        <v>0</v>
      </c>
      <c r="BL168" s="16" t="s">
        <v>506</v>
      </c>
      <c r="BM168" s="155" t="s">
        <v>875</v>
      </c>
    </row>
    <row r="169" spans="2:65" s="1" customFormat="1" ht="21.75" customHeight="1" x14ac:dyDescent="0.2">
      <c r="B169" s="142"/>
      <c r="C169" s="178" t="s">
        <v>393</v>
      </c>
      <c r="D169" s="178" t="s">
        <v>332</v>
      </c>
      <c r="E169" s="179" t="s">
        <v>876</v>
      </c>
      <c r="F169" s="180" t="s">
        <v>877</v>
      </c>
      <c r="G169" s="181" t="s">
        <v>370</v>
      </c>
      <c r="H169" s="182">
        <v>510</v>
      </c>
      <c r="I169" s="183"/>
      <c r="J169" s="184">
        <f t="shared" si="10"/>
        <v>0</v>
      </c>
      <c r="K169" s="185"/>
      <c r="L169" s="186"/>
      <c r="M169" s="187" t="s">
        <v>1</v>
      </c>
      <c r="N169" s="188" t="s">
        <v>41</v>
      </c>
      <c r="P169" s="153">
        <f t="shared" si="11"/>
        <v>0</v>
      </c>
      <c r="Q169" s="153">
        <v>1.73E-3</v>
      </c>
      <c r="R169" s="153">
        <f t="shared" si="12"/>
        <v>0.88229999999999997</v>
      </c>
      <c r="S169" s="153">
        <v>0</v>
      </c>
      <c r="T169" s="154">
        <f t="shared" si="13"/>
        <v>0</v>
      </c>
      <c r="AR169" s="155" t="s">
        <v>850</v>
      </c>
      <c r="AT169" s="155" t="s">
        <v>332</v>
      </c>
      <c r="AU169" s="155" t="s">
        <v>88</v>
      </c>
      <c r="AY169" s="16" t="s">
        <v>173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6" t="s">
        <v>88</v>
      </c>
      <c r="BK169" s="156">
        <f t="shared" si="19"/>
        <v>0</v>
      </c>
      <c r="BL169" s="16" t="s">
        <v>506</v>
      </c>
      <c r="BM169" s="155" t="s">
        <v>878</v>
      </c>
    </row>
    <row r="170" spans="2:65" s="1" customFormat="1" ht="21.75" customHeight="1" x14ac:dyDescent="0.2">
      <c r="B170" s="142"/>
      <c r="C170" s="178" t="s">
        <v>398</v>
      </c>
      <c r="D170" s="178" t="s">
        <v>332</v>
      </c>
      <c r="E170" s="179" t="s">
        <v>879</v>
      </c>
      <c r="F170" s="180" t="s">
        <v>880</v>
      </c>
      <c r="G170" s="181" t="s">
        <v>370</v>
      </c>
      <c r="H170" s="182">
        <v>510</v>
      </c>
      <c r="I170" s="183"/>
      <c r="J170" s="184">
        <f t="shared" si="10"/>
        <v>0</v>
      </c>
      <c r="K170" s="185"/>
      <c r="L170" s="186"/>
      <c r="M170" s="187" t="s">
        <v>1</v>
      </c>
      <c r="N170" s="188" t="s">
        <v>41</v>
      </c>
      <c r="P170" s="153">
        <f t="shared" si="11"/>
        <v>0</v>
      </c>
      <c r="Q170" s="153">
        <v>2.6900000000000001E-3</v>
      </c>
      <c r="R170" s="153">
        <f t="shared" si="12"/>
        <v>1.3719000000000001</v>
      </c>
      <c r="S170" s="153">
        <v>0</v>
      </c>
      <c r="T170" s="154">
        <f t="shared" si="13"/>
        <v>0</v>
      </c>
      <c r="AR170" s="155" t="s">
        <v>850</v>
      </c>
      <c r="AT170" s="155" t="s">
        <v>332</v>
      </c>
      <c r="AU170" s="155" t="s">
        <v>88</v>
      </c>
      <c r="AY170" s="16" t="s">
        <v>173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6" t="s">
        <v>88</v>
      </c>
      <c r="BK170" s="156">
        <f t="shared" si="19"/>
        <v>0</v>
      </c>
      <c r="BL170" s="16" t="s">
        <v>506</v>
      </c>
      <c r="BM170" s="155" t="s">
        <v>881</v>
      </c>
    </row>
    <row r="171" spans="2:65" s="1" customFormat="1" ht="24.15" customHeight="1" x14ac:dyDescent="0.2">
      <c r="B171" s="142"/>
      <c r="C171" s="178" t="s">
        <v>402</v>
      </c>
      <c r="D171" s="178" t="s">
        <v>332</v>
      </c>
      <c r="E171" s="179" t="s">
        <v>882</v>
      </c>
      <c r="F171" s="180" t="s">
        <v>883</v>
      </c>
      <c r="G171" s="181" t="s">
        <v>370</v>
      </c>
      <c r="H171" s="182">
        <v>34</v>
      </c>
      <c r="I171" s="183"/>
      <c r="J171" s="184">
        <f t="shared" si="10"/>
        <v>0</v>
      </c>
      <c r="K171" s="185"/>
      <c r="L171" s="186"/>
      <c r="M171" s="187" t="s">
        <v>1</v>
      </c>
      <c r="N171" s="188" t="s">
        <v>41</v>
      </c>
      <c r="P171" s="153">
        <f t="shared" si="11"/>
        <v>0</v>
      </c>
      <c r="Q171" s="153">
        <v>2.5600000000000002E-3</v>
      </c>
      <c r="R171" s="153">
        <f t="shared" si="12"/>
        <v>8.7040000000000006E-2</v>
      </c>
      <c r="S171" s="153">
        <v>0</v>
      </c>
      <c r="T171" s="154">
        <f t="shared" si="13"/>
        <v>0</v>
      </c>
      <c r="AR171" s="155" t="s">
        <v>850</v>
      </c>
      <c r="AT171" s="155" t="s">
        <v>332</v>
      </c>
      <c r="AU171" s="155" t="s">
        <v>88</v>
      </c>
      <c r="AY171" s="16" t="s">
        <v>173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6" t="s">
        <v>88</v>
      </c>
      <c r="BK171" s="156">
        <f t="shared" si="19"/>
        <v>0</v>
      </c>
      <c r="BL171" s="16" t="s">
        <v>506</v>
      </c>
      <c r="BM171" s="155" t="s">
        <v>884</v>
      </c>
    </row>
    <row r="172" spans="2:65" s="1" customFormat="1" ht="33" customHeight="1" x14ac:dyDescent="0.2">
      <c r="B172" s="142"/>
      <c r="C172" s="143" t="s">
        <v>406</v>
      </c>
      <c r="D172" s="143" t="s">
        <v>175</v>
      </c>
      <c r="E172" s="144" t="s">
        <v>885</v>
      </c>
      <c r="F172" s="145" t="s">
        <v>886</v>
      </c>
      <c r="G172" s="146" t="s">
        <v>370</v>
      </c>
      <c r="H172" s="147">
        <v>60</v>
      </c>
      <c r="I172" s="148"/>
      <c r="J172" s="149">
        <f t="shared" si="10"/>
        <v>0</v>
      </c>
      <c r="K172" s="150"/>
      <c r="L172" s="31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506</v>
      </c>
      <c r="AT172" s="155" t="s">
        <v>175</v>
      </c>
      <c r="AU172" s="155" t="s">
        <v>88</v>
      </c>
      <c r="AY172" s="16" t="s">
        <v>173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506</v>
      </c>
      <c r="BM172" s="155" t="s">
        <v>887</v>
      </c>
    </row>
    <row r="173" spans="2:65" s="1" customFormat="1" ht="21.75" customHeight="1" x14ac:dyDescent="0.2">
      <c r="B173" s="142"/>
      <c r="C173" s="178" t="s">
        <v>412</v>
      </c>
      <c r="D173" s="178" t="s">
        <v>332</v>
      </c>
      <c r="E173" s="179" t="s">
        <v>888</v>
      </c>
      <c r="F173" s="180" t="s">
        <v>889</v>
      </c>
      <c r="G173" s="181" t="s">
        <v>370</v>
      </c>
      <c r="H173" s="182">
        <v>60</v>
      </c>
      <c r="I173" s="183"/>
      <c r="J173" s="184">
        <f t="shared" si="10"/>
        <v>0</v>
      </c>
      <c r="K173" s="185"/>
      <c r="L173" s="186"/>
      <c r="M173" s="187" t="s">
        <v>1</v>
      </c>
      <c r="N173" s="188" t="s">
        <v>41</v>
      </c>
      <c r="P173" s="153">
        <f t="shared" si="11"/>
        <v>0</v>
      </c>
      <c r="Q173" s="153">
        <v>2.6900000000000001E-3</v>
      </c>
      <c r="R173" s="153">
        <f t="shared" si="12"/>
        <v>0.16140000000000002</v>
      </c>
      <c r="S173" s="153">
        <v>0</v>
      </c>
      <c r="T173" s="154">
        <f t="shared" si="13"/>
        <v>0</v>
      </c>
      <c r="AR173" s="155" t="s">
        <v>850</v>
      </c>
      <c r="AT173" s="155" t="s">
        <v>332</v>
      </c>
      <c r="AU173" s="155" t="s">
        <v>88</v>
      </c>
      <c r="AY173" s="16" t="s">
        <v>173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6" t="s">
        <v>88</v>
      </c>
      <c r="BK173" s="156">
        <f t="shared" si="19"/>
        <v>0</v>
      </c>
      <c r="BL173" s="16" t="s">
        <v>506</v>
      </c>
      <c r="BM173" s="155" t="s">
        <v>890</v>
      </c>
    </row>
    <row r="174" spans="2:65" s="1" customFormat="1" ht="24.15" customHeight="1" x14ac:dyDescent="0.2">
      <c r="B174" s="142"/>
      <c r="C174" s="178" t="s">
        <v>417</v>
      </c>
      <c r="D174" s="178" t="s">
        <v>332</v>
      </c>
      <c r="E174" s="179" t="s">
        <v>891</v>
      </c>
      <c r="F174" s="180" t="s">
        <v>892</v>
      </c>
      <c r="G174" s="181" t="s">
        <v>370</v>
      </c>
      <c r="H174" s="182">
        <v>60</v>
      </c>
      <c r="I174" s="183"/>
      <c r="J174" s="184">
        <f t="shared" si="10"/>
        <v>0</v>
      </c>
      <c r="K174" s="185"/>
      <c r="L174" s="186"/>
      <c r="M174" s="187" t="s">
        <v>1</v>
      </c>
      <c r="N174" s="188" t="s">
        <v>41</v>
      </c>
      <c r="P174" s="153">
        <f t="shared" si="11"/>
        <v>0</v>
      </c>
      <c r="Q174" s="153">
        <v>6.4000000000000005E-4</v>
      </c>
      <c r="R174" s="153">
        <f t="shared" si="12"/>
        <v>3.8400000000000004E-2</v>
      </c>
      <c r="S174" s="153">
        <v>0</v>
      </c>
      <c r="T174" s="154">
        <f t="shared" si="13"/>
        <v>0</v>
      </c>
      <c r="AR174" s="155" t="s">
        <v>850</v>
      </c>
      <c r="AT174" s="155" t="s">
        <v>332</v>
      </c>
      <c r="AU174" s="155" t="s">
        <v>88</v>
      </c>
      <c r="AY174" s="16" t="s">
        <v>173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6" t="s">
        <v>88</v>
      </c>
      <c r="BK174" s="156">
        <f t="shared" si="19"/>
        <v>0</v>
      </c>
      <c r="BL174" s="16" t="s">
        <v>506</v>
      </c>
      <c r="BM174" s="155" t="s">
        <v>893</v>
      </c>
    </row>
    <row r="175" spans="2:65" s="1" customFormat="1" ht="24.15" customHeight="1" x14ac:dyDescent="0.2">
      <c r="B175" s="142"/>
      <c r="C175" s="178" t="s">
        <v>421</v>
      </c>
      <c r="D175" s="178" t="s">
        <v>332</v>
      </c>
      <c r="E175" s="179" t="s">
        <v>894</v>
      </c>
      <c r="F175" s="180" t="s">
        <v>895</v>
      </c>
      <c r="G175" s="181" t="s">
        <v>379</v>
      </c>
      <c r="H175" s="182">
        <v>60</v>
      </c>
      <c r="I175" s="183"/>
      <c r="J175" s="184">
        <f t="shared" si="10"/>
        <v>0</v>
      </c>
      <c r="K175" s="185"/>
      <c r="L175" s="186"/>
      <c r="M175" s="187" t="s">
        <v>1</v>
      </c>
      <c r="N175" s="188" t="s">
        <v>41</v>
      </c>
      <c r="P175" s="153">
        <f t="shared" si="11"/>
        <v>0</v>
      </c>
      <c r="Q175" s="153">
        <v>1.2199999999999999E-3</v>
      </c>
      <c r="R175" s="153">
        <f t="shared" si="12"/>
        <v>7.3200000000000001E-2</v>
      </c>
      <c r="S175" s="153">
        <v>0</v>
      </c>
      <c r="T175" s="154">
        <f t="shared" si="13"/>
        <v>0</v>
      </c>
      <c r="AR175" s="155" t="s">
        <v>850</v>
      </c>
      <c r="AT175" s="155" t="s">
        <v>332</v>
      </c>
      <c r="AU175" s="155" t="s">
        <v>88</v>
      </c>
      <c r="AY175" s="16" t="s">
        <v>173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6" t="s">
        <v>88</v>
      </c>
      <c r="BK175" s="156">
        <f t="shared" si="19"/>
        <v>0</v>
      </c>
      <c r="BL175" s="16" t="s">
        <v>506</v>
      </c>
      <c r="BM175" s="155" t="s">
        <v>896</v>
      </c>
    </row>
    <row r="176" spans="2:65" s="1" customFormat="1" ht="33" customHeight="1" x14ac:dyDescent="0.2">
      <c r="B176" s="142"/>
      <c r="C176" s="143" t="s">
        <v>427</v>
      </c>
      <c r="D176" s="143" t="s">
        <v>175</v>
      </c>
      <c r="E176" s="144" t="s">
        <v>897</v>
      </c>
      <c r="F176" s="145" t="s">
        <v>898</v>
      </c>
      <c r="G176" s="146" t="s">
        <v>370</v>
      </c>
      <c r="H176" s="147">
        <v>62</v>
      </c>
      <c r="I176" s="148"/>
      <c r="J176" s="149">
        <f t="shared" si="10"/>
        <v>0</v>
      </c>
      <c r="K176" s="150"/>
      <c r="L176" s="31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506</v>
      </c>
      <c r="AT176" s="155" t="s">
        <v>175</v>
      </c>
      <c r="AU176" s="155" t="s">
        <v>88</v>
      </c>
      <c r="AY176" s="16" t="s">
        <v>173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6" t="s">
        <v>88</v>
      </c>
      <c r="BK176" s="156">
        <f t="shared" si="19"/>
        <v>0</v>
      </c>
      <c r="BL176" s="16" t="s">
        <v>506</v>
      </c>
      <c r="BM176" s="155" t="s">
        <v>899</v>
      </c>
    </row>
    <row r="177" spans="2:65" s="1" customFormat="1" ht="21.75" customHeight="1" x14ac:dyDescent="0.2">
      <c r="B177" s="142"/>
      <c r="C177" s="178" t="s">
        <v>433</v>
      </c>
      <c r="D177" s="178" t="s">
        <v>332</v>
      </c>
      <c r="E177" s="179" t="s">
        <v>900</v>
      </c>
      <c r="F177" s="180" t="s">
        <v>901</v>
      </c>
      <c r="G177" s="181" t="s">
        <v>370</v>
      </c>
      <c r="H177" s="182">
        <v>62</v>
      </c>
      <c r="I177" s="183"/>
      <c r="J177" s="184">
        <f t="shared" si="10"/>
        <v>0</v>
      </c>
      <c r="K177" s="185"/>
      <c r="L177" s="186"/>
      <c r="M177" s="187" t="s">
        <v>1</v>
      </c>
      <c r="N177" s="188" t="s">
        <v>41</v>
      </c>
      <c r="P177" s="153">
        <f t="shared" si="11"/>
        <v>0</v>
      </c>
      <c r="Q177" s="153">
        <v>2.3999999999999998E-3</v>
      </c>
      <c r="R177" s="153">
        <f t="shared" si="12"/>
        <v>0.14879999999999999</v>
      </c>
      <c r="S177" s="153">
        <v>0</v>
      </c>
      <c r="T177" s="154">
        <f t="shared" si="13"/>
        <v>0</v>
      </c>
      <c r="AR177" s="155" t="s">
        <v>850</v>
      </c>
      <c r="AT177" s="155" t="s">
        <v>332</v>
      </c>
      <c r="AU177" s="155" t="s">
        <v>88</v>
      </c>
      <c r="AY177" s="16" t="s">
        <v>173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6" t="s">
        <v>88</v>
      </c>
      <c r="BK177" s="156">
        <f t="shared" si="19"/>
        <v>0</v>
      </c>
      <c r="BL177" s="16" t="s">
        <v>506</v>
      </c>
      <c r="BM177" s="155" t="s">
        <v>902</v>
      </c>
    </row>
    <row r="178" spans="2:65" s="1" customFormat="1" ht="24.15" customHeight="1" x14ac:dyDescent="0.2">
      <c r="B178" s="142"/>
      <c r="C178" s="178" t="s">
        <v>438</v>
      </c>
      <c r="D178" s="178" t="s">
        <v>332</v>
      </c>
      <c r="E178" s="179" t="s">
        <v>903</v>
      </c>
      <c r="F178" s="180" t="s">
        <v>904</v>
      </c>
      <c r="G178" s="181" t="s">
        <v>370</v>
      </c>
      <c r="H178" s="182">
        <v>62</v>
      </c>
      <c r="I178" s="183"/>
      <c r="J178" s="184">
        <f t="shared" si="10"/>
        <v>0</v>
      </c>
      <c r="K178" s="185"/>
      <c r="L178" s="186"/>
      <c r="M178" s="187" t="s">
        <v>1</v>
      </c>
      <c r="N178" s="188" t="s">
        <v>41</v>
      </c>
      <c r="P178" s="153">
        <f t="shared" si="11"/>
        <v>0</v>
      </c>
      <c r="Q178" s="153">
        <v>8.0000000000000004E-4</v>
      </c>
      <c r="R178" s="153">
        <f t="shared" si="12"/>
        <v>4.9600000000000005E-2</v>
      </c>
      <c r="S178" s="153">
        <v>0</v>
      </c>
      <c r="T178" s="154">
        <f t="shared" si="13"/>
        <v>0</v>
      </c>
      <c r="AR178" s="155" t="s">
        <v>850</v>
      </c>
      <c r="AT178" s="155" t="s">
        <v>332</v>
      </c>
      <c r="AU178" s="155" t="s">
        <v>88</v>
      </c>
      <c r="AY178" s="16" t="s">
        <v>173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6" t="s">
        <v>88</v>
      </c>
      <c r="BK178" s="156">
        <f t="shared" si="19"/>
        <v>0</v>
      </c>
      <c r="BL178" s="16" t="s">
        <v>506</v>
      </c>
      <c r="BM178" s="155" t="s">
        <v>905</v>
      </c>
    </row>
    <row r="179" spans="2:65" s="1" customFormat="1" ht="24.15" customHeight="1" x14ac:dyDescent="0.2">
      <c r="B179" s="142"/>
      <c r="C179" s="178" t="s">
        <v>444</v>
      </c>
      <c r="D179" s="178" t="s">
        <v>332</v>
      </c>
      <c r="E179" s="179" t="s">
        <v>906</v>
      </c>
      <c r="F179" s="180" t="s">
        <v>907</v>
      </c>
      <c r="G179" s="181" t="s">
        <v>379</v>
      </c>
      <c r="H179" s="182">
        <v>62</v>
      </c>
      <c r="I179" s="183"/>
      <c r="J179" s="184">
        <f t="shared" si="10"/>
        <v>0</v>
      </c>
      <c r="K179" s="185"/>
      <c r="L179" s="186"/>
      <c r="M179" s="187" t="s">
        <v>1</v>
      </c>
      <c r="N179" s="188" t="s">
        <v>41</v>
      </c>
      <c r="P179" s="153">
        <f t="shared" si="11"/>
        <v>0</v>
      </c>
      <c r="Q179" s="153">
        <v>2.0799999999999998E-3</v>
      </c>
      <c r="R179" s="153">
        <f t="shared" si="12"/>
        <v>0.12895999999999999</v>
      </c>
      <c r="S179" s="153">
        <v>0</v>
      </c>
      <c r="T179" s="154">
        <f t="shared" si="13"/>
        <v>0</v>
      </c>
      <c r="AR179" s="155" t="s">
        <v>850</v>
      </c>
      <c r="AT179" s="155" t="s">
        <v>332</v>
      </c>
      <c r="AU179" s="155" t="s">
        <v>88</v>
      </c>
      <c r="AY179" s="16" t="s">
        <v>173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6" t="s">
        <v>88</v>
      </c>
      <c r="BK179" s="156">
        <f t="shared" si="19"/>
        <v>0</v>
      </c>
      <c r="BL179" s="16" t="s">
        <v>506</v>
      </c>
      <c r="BM179" s="155" t="s">
        <v>908</v>
      </c>
    </row>
    <row r="180" spans="2:65" s="1" customFormat="1" ht="24.15" customHeight="1" x14ac:dyDescent="0.2">
      <c r="B180" s="142"/>
      <c r="C180" s="143" t="s">
        <v>449</v>
      </c>
      <c r="D180" s="143" t="s">
        <v>175</v>
      </c>
      <c r="E180" s="144" t="s">
        <v>909</v>
      </c>
      <c r="F180" s="145" t="s">
        <v>910</v>
      </c>
      <c r="G180" s="146" t="s">
        <v>379</v>
      </c>
      <c r="H180" s="147">
        <v>291</v>
      </c>
      <c r="I180" s="148"/>
      <c r="J180" s="149">
        <f t="shared" si="10"/>
        <v>0</v>
      </c>
      <c r="K180" s="150"/>
      <c r="L180" s="31"/>
      <c r="M180" s="151" t="s">
        <v>1</v>
      </c>
      <c r="N180" s="152" t="s">
        <v>41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506</v>
      </c>
      <c r="AT180" s="155" t="s">
        <v>175</v>
      </c>
      <c r="AU180" s="155" t="s">
        <v>88</v>
      </c>
      <c r="AY180" s="16" t="s">
        <v>173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6" t="s">
        <v>88</v>
      </c>
      <c r="BK180" s="156">
        <f t="shared" si="19"/>
        <v>0</v>
      </c>
      <c r="BL180" s="16" t="s">
        <v>506</v>
      </c>
      <c r="BM180" s="155" t="s">
        <v>911</v>
      </c>
    </row>
    <row r="181" spans="2:65" s="1" customFormat="1" ht="16.5" customHeight="1" x14ac:dyDescent="0.2">
      <c r="B181" s="142"/>
      <c r="C181" s="178" t="s">
        <v>454</v>
      </c>
      <c r="D181" s="178" t="s">
        <v>332</v>
      </c>
      <c r="E181" s="179" t="s">
        <v>912</v>
      </c>
      <c r="F181" s="180" t="s">
        <v>913</v>
      </c>
      <c r="G181" s="181" t="s">
        <v>379</v>
      </c>
      <c r="H181" s="182">
        <v>71.594999999999999</v>
      </c>
      <c r="I181" s="183"/>
      <c r="J181" s="184">
        <f t="shared" si="10"/>
        <v>0</v>
      </c>
      <c r="K181" s="185"/>
      <c r="L181" s="186"/>
      <c r="M181" s="187" t="s">
        <v>1</v>
      </c>
      <c r="N181" s="188" t="s">
        <v>41</v>
      </c>
      <c r="P181" s="153">
        <f t="shared" si="11"/>
        <v>0</v>
      </c>
      <c r="Q181" s="153">
        <v>3.0030030030029999E-5</v>
      </c>
      <c r="R181" s="153">
        <f t="shared" si="12"/>
        <v>2.1499999999999978E-3</v>
      </c>
      <c r="S181" s="153">
        <v>0</v>
      </c>
      <c r="T181" s="154">
        <f t="shared" si="13"/>
        <v>0</v>
      </c>
      <c r="AR181" s="155" t="s">
        <v>850</v>
      </c>
      <c r="AT181" s="155" t="s">
        <v>332</v>
      </c>
      <c r="AU181" s="155" t="s">
        <v>88</v>
      </c>
      <c r="AY181" s="16" t="s">
        <v>173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6" t="s">
        <v>88</v>
      </c>
      <c r="BK181" s="156">
        <f t="shared" si="19"/>
        <v>0</v>
      </c>
      <c r="BL181" s="16" t="s">
        <v>506</v>
      </c>
      <c r="BM181" s="155" t="s">
        <v>914</v>
      </c>
    </row>
    <row r="182" spans="2:65" s="1" customFormat="1" ht="16.5" customHeight="1" x14ac:dyDescent="0.2">
      <c r="B182" s="142"/>
      <c r="C182" s="178" t="s">
        <v>459</v>
      </c>
      <c r="D182" s="178" t="s">
        <v>332</v>
      </c>
      <c r="E182" s="179" t="s">
        <v>915</v>
      </c>
      <c r="F182" s="180" t="s">
        <v>916</v>
      </c>
      <c r="G182" s="181" t="s">
        <v>379</v>
      </c>
      <c r="H182" s="182">
        <v>219.405</v>
      </c>
      <c r="I182" s="183"/>
      <c r="J182" s="184">
        <f t="shared" si="10"/>
        <v>0</v>
      </c>
      <c r="K182" s="185"/>
      <c r="L182" s="186"/>
      <c r="M182" s="187" t="s">
        <v>1</v>
      </c>
      <c r="N182" s="188" t="s">
        <v>41</v>
      </c>
      <c r="P182" s="153">
        <f t="shared" si="11"/>
        <v>0</v>
      </c>
      <c r="Q182" s="153">
        <v>2.9990200770264999E-5</v>
      </c>
      <c r="R182" s="153">
        <f t="shared" si="12"/>
        <v>6.5799999999999921E-3</v>
      </c>
      <c r="S182" s="153">
        <v>0</v>
      </c>
      <c r="T182" s="154">
        <f t="shared" si="13"/>
        <v>0</v>
      </c>
      <c r="AR182" s="155" t="s">
        <v>850</v>
      </c>
      <c r="AT182" s="155" t="s">
        <v>332</v>
      </c>
      <c r="AU182" s="155" t="s">
        <v>88</v>
      </c>
      <c r="AY182" s="16" t="s">
        <v>173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6" t="s">
        <v>88</v>
      </c>
      <c r="BK182" s="156">
        <f t="shared" si="19"/>
        <v>0</v>
      </c>
      <c r="BL182" s="16" t="s">
        <v>506</v>
      </c>
      <c r="BM182" s="155" t="s">
        <v>917</v>
      </c>
    </row>
    <row r="183" spans="2:65" s="1" customFormat="1" ht="24.15" customHeight="1" x14ac:dyDescent="0.2">
      <c r="B183" s="142"/>
      <c r="C183" s="143" t="s">
        <v>465</v>
      </c>
      <c r="D183" s="143" t="s">
        <v>175</v>
      </c>
      <c r="E183" s="144" t="s">
        <v>918</v>
      </c>
      <c r="F183" s="145" t="s">
        <v>919</v>
      </c>
      <c r="G183" s="146" t="s">
        <v>379</v>
      </c>
      <c r="H183" s="147">
        <v>14</v>
      </c>
      <c r="I183" s="148"/>
      <c r="J183" s="149">
        <f t="shared" si="10"/>
        <v>0</v>
      </c>
      <c r="K183" s="150"/>
      <c r="L183" s="31"/>
      <c r="M183" s="151" t="s">
        <v>1</v>
      </c>
      <c r="N183" s="152" t="s">
        <v>41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506</v>
      </c>
      <c r="AT183" s="155" t="s">
        <v>175</v>
      </c>
      <c r="AU183" s="155" t="s">
        <v>88</v>
      </c>
      <c r="AY183" s="16" t="s">
        <v>173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6" t="s">
        <v>88</v>
      </c>
      <c r="BK183" s="156">
        <f t="shared" si="19"/>
        <v>0</v>
      </c>
      <c r="BL183" s="16" t="s">
        <v>506</v>
      </c>
      <c r="BM183" s="155" t="s">
        <v>920</v>
      </c>
    </row>
    <row r="184" spans="2:65" s="1" customFormat="1" ht="37.75" customHeight="1" x14ac:dyDescent="0.2">
      <c r="B184" s="142"/>
      <c r="C184" s="178" t="s">
        <v>470</v>
      </c>
      <c r="D184" s="178" t="s">
        <v>332</v>
      </c>
      <c r="E184" s="179" t="s">
        <v>921</v>
      </c>
      <c r="F184" s="180" t="s">
        <v>922</v>
      </c>
      <c r="G184" s="181" t="s">
        <v>370</v>
      </c>
      <c r="H184" s="182">
        <v>14</v>
      </c>
      <c r="I184" s="183"/>
      <c r="J184" s="184">
        <f t="shared" si="10"/>
        <v>0</v>
      </c>
      <c r="K184" s="185"/>
      <c r="L184" s="186"/>
      <c r="M184" s="187" t="s">
        <v>1</v>
      </c>
      <c r="N184" s="188" t="s">
        <v>41</v>
      </c>
      <c r="P184" s="153">
        <f t="shared" si="11"/>
        <v>0</v>
      </c>
      <c r="Q184" s="153">
        <v>5.0000000000000002E-5</v>
      </c>
      <c r="R184" s="153">
        <f t="shared" si="12"/>
        <v>6.9999999999999999E-4</v>
      </c>
      <c r="S184" s="153">
        <v>0</v>
      </c>
      <c r="T184" s="154">
        <f t="shared" si="13"/>
        <v>0</v>
      </c>
      <c r="AR184" s="155" t="s">
        <v>850</v>
      </c>
      <c r="AT184" s="155" t="s">
        <v>332</v>
      </c>
      <c r="AU184" s="155" t="s">
        <v>88</v>
      </c>
      <c r="AY184" s="16" t="s">
        <v>173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6" t="s">
        <v>88</v>
      </c>
      <c r="BK184" s="156">
        <f t="shared" si="19"/>
        <v>0</v>
      </c>
      <c r="BL184" s="16" t="s">
        <v>506</v>
      </c>
      <c r="BM184" s="155" t="s">
        <v>923</v>
      </c>
    </row>
    <row r="185" spans="2:65" s="1" customFormat="1" ht="16.5" customHeight="1" x14ac:dyDescent="0.2">
      <c r="B185" s="142"/>
      <c r="C185" s="178" t="s">
        <v>476</v>
      </c>
      <c r="D185" s="178" t="s">
        <v>332</v>
      </c>
      <c r="E185" s="179" t="s">
        <v>924</v>
      </c>
      <c r="F185" s="180" t="s">
        <v>925</v>
      </c>
      <c r="G185" s="181" t="s">
        <v>379</v>
      </c>
      <c r="H185" s="182">
        <v>14</v>
      </c>
      <c r="I185" s="183"/>
      <c r="J185" s="184">
        <f t="shared" si="10"/>
        <v>0</v>
      </c>
      <c r="K185" s="185"/>
      <c r="L185" s="186"/>
      <c r="M185" s="187" t="s">
        <v>1</v>
      </c>
      <c r="N185" s="188" t="s">
        <v>41</v>
      </c>
      <c r="P185" s="153">
        <f t="shared" si="11"/>
        <v>0</v>
      </c>
      <c r="Q185" s="153">
        <v>1.0000000000000001E-5</v>
      </c>
      <c r="R185" s="153">
        <f t="shared" si="12"/>
        <v>1.4000000000000001E-4</v>
      </c>
      <c r="S185" s="153">
        <v>0</v>
      </c>
      <c r="T185" s="154">
        <f t="shared" si="13"/>
        <v>0</v>
      </c>
      <c r="AR185" s="155" t="s">
        <v>850</v>
      </c>
      <c r="AT185" s="155" t="s">
        <v>332</v>
      </c>
      <c r="AU185" s="155" t="s">
        <v>88</v>
      </c>
      <c r="AY185" s="16" t="s">
        <v>173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6" t="s">
        <v>88</v>
      </c>
      <c r="BK185" s="156">
        <f t="shared" si="19"/>
        <v>0</v>
      </c>
      <c r="BL185" s="16" t="s">
        <v>506</v>
      </c>
      <c r="BM185" s="155" t="s">
        <v>926</v>
      </c>
    </row>
    <row r="186" spans="2:65" s="1" customFormat="1" ht="24.15" customHeight="1" x14ac:dyDescent="0.2">
      <c r="B186" s="142"/>
      <c r="C186" s="143" t="s">
        <v>480</v>
      </c>
      <c r="D186" s="143" t="s">
        <v>175</v>
      </c>
      <c r="E186" s="144" t="s">
        <v>927</v>
      </c>
      <c r="F186" s="145" t="s">
        <v>928</v>
      </c>
      <c r="G186" s="146" t="s">
        <v>379</v>
      </c>
      <c r="H186" s="147">
        <v>56</v>
      </c>
      <c r="I186" s="148"/>
      <c r="J186" s="149">
        <f t="shared" si="10"/>
        <v>0</v>
      </c>
      <c r="K186" s="150"/>
      <c r="L186" s="31"/>
      <c r="M186" s="151" t="s">
        <v>1</v>
      </c>
      <c r="N186" s="152" t="s">
        <v>41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AR186" s="155" t="s">
        <v>506</v>
      </c>
      <c r="AT186" s="155" t="s">
        <v>175</v>
      </c>
      <c r="AU186" s="155" t="s">
        <v>88</v>
      </c>
      <c r="AY186" s="16" t="s">
        <v>173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6" t="s">
        <v>88</v>
      </c>
      <c r="BK186" s="156">
        <f t="shared" si="19"/>
        <v>0</v>
      </c>
      <c r="BL186" s="16" t="s">
        <v>506</v>
      </c>
      <c r="BM186" s="155" t="s">
        <v>929</v>
      </c>
    </row>
    <row r="187" spans="2:65" s="1" customFormat="1" ht="21.75" customHeight="1" x14ac:dyDescent="0.2">
      <c r="B187" s="142"/>
      <c r="C187" s="178" t="s">
        <v>484</v>
      </c>
      <c r="D187" s="178" t="s">
        <v>332</v>
      </c>
      <c r="E187" s="179" t="s">
        <v>930</v>
      </c>
      <c r="F187" s="180" t="s">
        <v>931</v>
      </c>
      <c r="G187" s="181" t="s">
        <v>379</v>
      </c>
      <c r="H187" s="182">
        <v>45.9</v>
      </c>
      <c r="I187" s="183"/>
      <c r="J187" s="184">
        <f t="shared" si="10"/>
        <v>0</v>
      </c>
      <c r="K187" s="185"/>
      <c r="L187" s="186"/>
      <c r="M187" s="187" t="s">
        <v>1</v>
      </c>
      <c r="N187" s="188" t="s">
        <v>41</v>
      </c>
      <c r="P187" s="153">
        <f t="shared" si="11"/>
        <v>0</v>
      </c>
      <c r="Q187" s="153">
        <v>2.0000000000000001E-4</v>
      </c>
      <c r="R187" s="153">
        <f t="shared" si="12"/>
        <v>9.1800000000000007E-3</v>
      </c>
      <c r="S187" s="153">
        <v>0</v>
      </c>
      <c r="T187" s="154">
        <f t="shared" si="13"/>
        <v>0</v>
      </c>
      <c r="AR187" s="155" t="s">
        <v>850</v>
      </c>
      <c r="AT187" s="155" t="s">
        <v>332</v>
      </c>
      <c r="AU187" s="155" t="s">
        <v>88</v>
      </c>
      <c r="AY187" s="16" t="s">
        <v>173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6" t="s">
        <v>88</v>
      </c>
      <c r="BK187" s="156">
        <f t="shared" si="19"/>
        <v>0</v>
      </c>
      <c r="BL187" s="16" t="s">
        <v>506</v>
      </c>
      <c r="BM187" s="155" t="s">
        <v>932</v>
      </c>
    </row>
    <row r="188" spans="2:65" s="1" customFormat="1" ht="21.75" customHeight="1" x14ac:dyDescent="0.2">
      <c r="B188" s="142"/>
      <c r="C188" s="178" t="s">
        <v>488</v>
      </c>
      <c r="D188" s="178" t="s">
        <v>332</v>
      </c>
      <c r="E188" s="179" t="s">
        <v>933</v>
      </c>
      <c r="F188" s="180" t="s">
        <v>934</v>
      </c>
      <c r="G188" s="181" t="s">
        <v>379</v>
      </c>
      <c r="H188" s="182">
        <v>25.5</v>
      </c>
      <c r="I188" s="183"/>
      <c r="J188" s="184">
        <f t="shared" si="10"/>
        <v>0</v>
      </c>
      <c r="K188" s="185"/>
      <c r="L188" s="186"/>
      <c r="M188" s="187" t="s">
        <v>1</v>
      </c>
      <c r="N188" s="188" t="s">
        <v>41</v>
      </c>
      <c r="P188" s="153">
        <f t="shared" si="11"/>
        <v>0</v>
      </c>
      <c r="Q188" s="153">
        <v>1E-4</v>
      </c>
      <c r="R188" s="153">
        <f t="shared" si="12"/>
        <v>2.5500000000000002E-3</v>
      </c>
      <c r="S188" s="153">
        <v>0</v>
      </c>
      <c r="T188" s="154">
        <f t="shared" si="13"/>
        <v>0</v>
      </c>
      <c r="AR188" s="155" t="s">
        <v>850</v>
      </c>
      <c r="AT188" s="155" t="s">
        <v>332</v>
      </c>
      <c r="AU188" s="155" t="s">
        <v>88</v>
      </c>
      <c r="AY188" s="16" t="s">
        <v>173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6" t="s">
        <v>88</v>
      </c>
      <c r="BK188" s="156">
        <f t="shared" si="19"/>
        <v>0</v>
      </c>
      <c r="BL188" s="16" t="s">
        <v>506</v>
      </c>
      <c r="BM188" s="155" t="s">
        <v>935</v>
      </c>
    </row>
    <row r="189" spans="2:65" s="1" customFormat="1" ht="24.15" customHeight="1" x14ac:dyDescent="0.2">
      <c r="B189" s="142"/>
      <c r="C189" s="143" t="s">
        <v>492</v>
      </c>
      <c r="D189" s="143" t="s">
        <v>175</v>
      </c>
      <c r="E189" s="144" t="s">
        <v>936</v>
      </c>
      <c r="F189" s="145" t="s">
        <v>937</v>
      </c>
      <c r="G189" s="146" t="s">
        <v>379</v>
      </c>
      <c r="H189" s="147">
        <v>1</v>
      </c>
      <c r="I189" s="148"/>
      <c r="J189" s="149">
        <f t="shared" si="10"/>
        <v>0</v>
      </c>
      <c r="K189" s="150"/>
      <c r="L189" s="31"/>
      <c r="M189" s="151" t="s">
        <v>1</v>
      </c>
      <c r="N189" s="152" t="s">
        <v>41</v>
      </c>
      <c r="P189" s="153">
        <f t="shared" si="11"/>
        <v>0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AR189" s="155" t="s">
        <v>506</v>
      </c>
      <c r="AT189" s="155" t="s">
        <v>175</v>
      </c>
      <c r="AU189" s="155" t="s">
        <v>88</v>
      </c>
      <c r="AY189" s="16" t="s">
        <v>173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6" t="s">
        <v>88</v>
      </c>
      <c r="BK189" s="156">
        <f t="shared" si="19"/>
        <v>0</v>
      </c>
      <c r="BL189" s="16" t="s">
        <v>506</v>
      </c>
      <c r="BM189" s="155" t="s">
        <v>938</v>
      </c>
    </row>
    <row r="190" spans="2:65" s="1" customFormat="1" ht="21.75" customHeight="1" x14ac:dyDescent="0.2">
      <c r="B190" s="142"/>
      <c r="C190" s="178" t="s">
        <v>496</v>
      </c>
      <c r="D190" s="178" t="s">
        <v>332</v>
      </c>
      <c r="E190" s="179" t="s">
        <v>930</v>
      </c>
      <c r="F190" s="180" t="s">
        <v>931</v>
      </c>
      <c r="G190" s="181" t="s">
        <v>379</v>
      </c>
      <c r="H190" s="182">
        <v>1</v>
      </c>
      <c r="I190" s="183"/>
      <c r="J190" s="184">
        <f t="shared" si="10"/>
        <v>0</v>
      </c>
      <c r="K190" s="185"/>
      <c r="L190" s="186"/>
      <c r="M190" s="187" t="s">
        <v>1</v>
      </c>
      <c r="N190" s="188" t="s">
        <v>41</v>
      </c>
      <c r="P190" s="153">
        <f t="shared" si="11"/>
        <v>0</v>
      </c>
      <c r="Q190" s="153">
        <v>2.0000000000000001E-4</v>
      </c>
      <c r="R190" s="153">
        <f t="shared" si="12"/>
        <v>2.0000000000000001E-4</v>
      </c>
      <c r="S190" s="153">
        <v>0</v>
      </c>
      <c r="T190" s="154">
        <f t="shared" si="13"/>
        <v>0</v>
      </c>
      <c r="AR190" s="155" t="s">
        <v>850</v>
      </c>
      <c r="AT190" s="155" t="s">
        <v>332</v>
      </c>
      <c r="AU190" s="155" t="s">
        <v>88</v>
      </c>
      <c r="AY190" s="16" t="s">
        <v>173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6" t="s">
        <v>88</v>
      </c>
      <c r="BK190" s="156">
        <f t="shared" si="19"/>
        <v>0</v>
      </c>
      <c r="BL190" s="16" t="s">
        <v>506</v>
      </c>
      <c r="BM190" s="155" t="s">
        <v>939</v>
      </c>
    </row>
    <row r="191" spans="2:65" s="1" customFormat="1" ht="21.75" customHeight="1" x14ac:dyDescent="0.2">
      <c r="B191" s="142"/>
      <c r="C191" s="178" t="s">
        <v>502</v>
      </c>
      <c r="D191" s="178" t="s">
        <v>332</v>
      </c>
      <c r="E191" s="179" t="s">
        <v>933</v>
      </c>
      <c r="F191" s="180" t="s">
        <v>934</v>
      </c>
      <c r="G191" s="181" t="s">
        <v>379</v>
      </c>
      <c r="H191" s="182">
        <v>0.5</v>
      </c>
      <c r="I191" s="183"/>
      <c r="J191" s="184">
        <f t="shared" ref="J191:J222" si="20">ROUND(I191*H191,2)</f>
        <v>0</v>
      </c>
      <c r="K191" s="185"/>
      <c r="L191" s="186"/>
      <c r="M191" s="187" t="s">
        <v>1</v>
      </c>
      <c r="N191" s="188" t="s">
        <v>41</v>
      </c>
      <c r="P191" s="153">
        <f t="shared" ref="P191:P222" si="21">O191*H191</f>
        <v>0</v>
      </c>
      <c r="Q191" s="153">
        <v>1E-4</v>
      </c>
      <c r="R191" s="153">
        <f t="shared" ref="R191:R222" si="22">Q191*H191</f>
        <v>5.0000000000000002E-5</v>
      </c>
      <c r="S191" s="153">
        <v>0</v>
      </c>
      <c r="T191" s="154">
        <f t="shared" ref="T191:T222" si="23">S191*H191</f>
        <v>0</v>
      </c>
      <c r="AR191" s="155" t="s">
        <v>850</v>
      </c>
      <c r="AT191" s="155" t="s">
        <v>332</v>
      </c>
      <c r="AU191" s="155" t="s">
        <v>88</v>
      </c>
      <c r="AY191" s="16" t="s">
        <v>173</v>
      </c>
      <c r="BE191" s="156">
        <f t="shared" ref="BE191:BE222" si="24">IF(N191="základná",J191,0)</f>
        <v>0</v>
      </c>
      <c r="BF191" s="156">
        <f t="shared" ref="BF191:BF222" si="25">IF(N191="znížená",J191,0)</f>
        <v>0</v>
      </c>
      <c r="BG191" s="156">
        <f t="shared" ref="BG191:BG222" si="26">IF(N191="zákl. prenesená",J191,0)</f>
        <v>0</v>
      </c>
      <c r="BH191" s="156">
        <f t="shared" ref="BH191:BH222" si="27">IF(N191="zníž. prenesená",J191,0)</f>
        <v>0</v>
      </c>
      <c r="BI191" s="156">
        <f t="shared" ref="BI191:BI222" si="28">IF(N191="nulová",J191,0)</f>
        <v>0</v>
      </c>
      <c r="BJ191" s="16" t="s">
        <v>88</v>
      </c>
      <c r="BK191" s="156">
        <f t="shared" ref="BK191:BK222" si="29">ROUND(I191*H191,2)</f>
        <v>0</v>
      </c>
      <c r="BL191" s="16" t="s">
        <v>506</v>
      </c>
      <c r="BM191" s="155" t="s">
        <v>940</v>
      </c>
    </row>
    <row r="192" spans="2:65" s="1" customFormat="1" ht="24.15" customHeight="1" x14ac:dyDescent="0.2">
      <c r="B192" s="142"/>
      <c r="C192" s="143" t="s">
        <v>506</v>
      </c>
      <c r="D192" s="143" t="s">
        <v>175</v>
      </c>
      <c r="E192" s="144" t="s">
        <v>941</v>
      </c>
      <c r="F192" s="145" t="s">
        <v>942</v>
      </c>
      <c r="G192" s="146" t="s">
        <v>379</v>
      </c>
      <c r="H192" s="147">
        <v>1</v>
      </c>
      <c r="I192" s="148"/>
      <c r="J192" s="149">
        <f t="shared" si="20"/>
        <v>0</v>
      </c>
      <c r="K192" s="150"/>
      <c r="L192" s="31"/>
      <c r="M192" s="151" t="s">
        <v>1</v>
      </c>
      <c r="N192" s="152" t="s">
        <v>41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506</v>
      </c>
      <c r="AT192" s="155" t="s">
        <v>175</v>
      </c>
      <c r="AU192" s="155" t="s">
        <v>88</v>
      </c>
      <c r="AY192" s="16" t="s">
        <v>173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6" t="s">
        <v>88</v>
      </c>
      <c r="BK192" s="156">
        <f t="shared" si="29"/>
        <v>0</v>
      </c>
      <c r="BL192" s="16" t="s">
        <v>506</v>
      </c>
      <c r="BM192" s="155" t="s">
        <v>943</v>
      </c>
    </row>
    <row r="193" spans="2:65" s="1" customFormat="1" ht="21.75" customHeight="1" x14ac:dyDescent="0.2">
      <c r="B193" s="142"/>
      <c r="C193" s="178" t="s">
        <v>512</v>
      </c>
      <c r="D193" s="178" t="s">
        <v>332</v>
      </c>
      <c r="E193" s="179" t="s">
        <v>930</v>
      </c>
      <c r="F193" s="180" t="s">
        <v>931</v>
      </c>
      <c r="G193" s="181" t="s">
        <v>379</v>
      </c>
      <c r="H193" s="182">
        <v>1</v>
      </c>
      <c r="I193" s="183"/>
      <c r="J193" s="184">
        <f t="shared" si="20"/>
        <v>0</v>
      </c>
      <c r="K193" s="185"/>
      <c r="L193" s="186"/>
      <c r="M193" s="187" t="s">
        <v>1</v>
      </c>
      <c r="N193" s="188" t="s">
        <v>41</v>
      </c>
      <c r="P193" s="153">
        <f t="shared" si="21"/>
        <v>0</v>
      </c>
      <c r="Q193" s="153">
        <v>2.0000000000000001E-4</v>
      </c>
      <c r="R193" s="153">
        <f t="shared" si="22"/>
        <v>2.0000000000000001E-4</v>
      </c>
      <c r="S193" s="153">
        <v>0</v>
      </c>
      <c r="T193" s="154">
        <f t="shared" si="23"/>
        <v>0</v>
      </c>
      <c r="AR193" s="155" t="s">
        <v>850</v>
      </c>
      <c r="AT193" s="155" t="s">
        <v>332</v>
      </c>
      <c r="AU193" s="155" t="s">
        <v>88</v>
      </c>
      <c r="AY193" s="16" t="s">
        <v>173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6" t="s">
        <v>88</v>
      </c>
      <c r="BK193" s="156">
        <f t="shared" si="29"/>
        <v>0</v>
      </c>
      <c r="BL193" s="16" t="s">
        <v>506</v>
      </c>
      <c r="BM193" s="155" t="s">
        <v>944</v>
      </c>
    </row>
    <row r="194" spans="2:65" s="1" customFormat="1" ht="21.75" customHeight="1" x14ac:dyDescent="0.2">
      <c r="B194" s="142"/>
      <c r="C194" s="178" t="s">
        <v>517</v>
      </c>
      <c r="D194" s="178" t="s">
        <v>332</v>
      </c>
      <c r="E194" s="179" t="s">
        <v>933</v>
      </c>
      <c r="F194" s="180" t="s">
        <v>934</v>
      </c>
      <c r="G194" s="181" t="s">
        <v>379</v>
      </c>
      <c r="H194" s="182">
        <v>0.5</v>
      </c>
      <c r="I194" s="183"/>
      <c r="J194" s="184">
        <f t="shared" si="20"/>
        <v>0</v>
      </c>
      <c r="K194" s="185"/>
      <c r="L194" s="186"/>
      <c r="M194" s="187" t="s">
        <v>1</v>
      </c>
      <c r="N194" s="188" t="s">
        <v>41</v>
      </c>
      <c r="P194" s="153">
        <f t="shared" si="21"/>
        <v>0</v>
      </c>
      <c r="Q194" s="153">
        <v>1E-4</v>
      </c>
      <c r="R194" s="153">
        <f t="shared" si="22"/>
        <v>5.0000000000000002E-5</v>
      </c>
      <c r="S194" s="153">
        <v>0</v>
      </c>
      <c r="T194" s="154">
        <f t="shared" si="23"/>
        <v>0</v>
      </c>
      <c r="AR194" s="155" t="s">
        <v>850</v>
      </c>
      <c r="AT194" s="155" t="s">
        <v>332</v>
      </c>
      <c r="AU194" s="155" t="s">
        <v>88</v>
      </c>
      <c r="AY194" s="16" t="s">
        <v>173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6" t="s">
        <v>88</v>
      </c>
      <c r="BK194" s="156">
        <f t="shared" si="29"/>
        <v>0</v>
      </c>
      <c r="BL194" s="16" t="s">
        <v>506</v>
      </c>
      <c r="BM194" s="155" t="s">
        <v>945</v>
      </c>
    </row>
    <row r="195" spans="2:65" s="1" customFormat="1" ht="24.15" customHeight="1" x14ac:dyDescent="0.2">
      <c r="B195" s="142"/>
      <c r="C195" s="143" t="s">
        <v>522</v>
      </c>
      <c r="D195" s="143" t="s">
        <v>175</v>
      </c>
      <c r="E195" s="144" t="s">
        <v>946</v>
      </c>
      <c r="F195" s="145" t="s">
        <v>947</v>
      </c>
      <c r="G195" s="146" t="s">
        <v>379</v>
      </c>
      <c r="H195" s="147">
        <v>4</v>
      </c>
      <c r="I195" s="148"/>
      <c r="J195" s="149">
        <f t="shared" si="20"/>
        <v>0</v>
      </c>
      <c r="K195" s="150"/>
      <c r="L195" s="31"/>
      <c r="M195" s="151" t="s">
        <v>1</v>
      </c>
      <c r="N195" s="152" t="s">
        <v>41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506</v>
      </c>
      <c r="AT195" s="155" t="s">
        <v>175</v>
      </c>
      <c r="AU195" s="155" t="s">
        <v>88</v>
      </c>
      <c r="AY195" s="16" t="s">
        <v>173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6" t="s">
        <v>88</v>
      </c>
      <c r="BK195" s="156">
        <f t="shared" si="29"/>
        <v>0</v>
      </c>
      <c r="BL195" s="16" t="s">
        <v>506</v>
      </c>
      <c r="BM195" s="155" t="s">
        <v>948</v>
      </c>
    </row>
    <row r="196" spans="2:65" s="1" customFormat="1" ht="16.5" customHeight="1" x14ac:dyDescent="0.2">
      <c r="B196" s="142"/>
      <c r="C196" s="178" t="s">
        <v>528</v>
      </c>
      <c r="D196" s="178" t="s">
        <v>332</v>
      </c>
      <c r="E196" s="179" t="s">
        <v>949</v>
      </c>
      <c r="F196" s="180" t="s">
        <v>950</v>
      </c>
      <c r="G196" s="181" t="s">
        <v>379</v>
      </c>
      <c r="H196" s="182">
        <v>4</v>
      </c>
      <c r="I196" s="183"/>
      <c r="J196" s="184">
        <f t="shared" si="20"/>
        <v>0</v>
      </c>
      <c r="K196" s="185"/>
      <c r="L196" s="186"/>
      <c r="M196" s="187" t="s">
        <v>1</v>
      </c>
      <c r="N196" s="188" t="s">
        <v>41</v>
      </c>
      <c r="P196" s="153">
        <f t="shared" si="21"/>
        <v>0</v>
      </c>
      <c r="Q196" s="153">
        <v>1.2999999999999999E-4</v>
      </c>
      <c r="R196" s="153">
        <f t="shared" si="22"/>
        <v>5.1999999999999995E-4</v>
      </c>
      <c r="S196" s="153">
        <v>0</v>
      </c>
      <c r="T196" s="154">
        <f t="shared" si="23"/>
        <v>0</v>
      </c>
      <c r="AR196" s="155" t="s">
        <v>850</v>
      </c>
      <c r="AT196" s="155" t="s">
        <v>332</v>
      </c>
      <c r="AU196" s="155" t="s">
        <v>88</v>
      </c>
      <c r="AY196" s="16" t="s">
        <v>173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6" t="s">
        <v>88</v>
      </c>
      <c r="BK196" s="156">
        <f t="shared" si="29"/>
        <v>0</v>
      </c>
      <c r="BL196" s="16" t="s">
        <v>506</v>
      </c>
      <c r="BM196" s="155" t="s">
        <v>951</v>
      </c>
    </row>
    <row r="197" spans="2:65" s="1" customFormat="1" ht="24.15" customHeight="1" x14ac:dyDescent="0.2">
      <c r="B197" s="142"/>
      <c r="C197" s="143" t="s">
        <v>534</v>
      </c>
      <c r="D197" s="143" t="s">
        <v>175</v>
      </c>
      <c r="E197" s="144" t="s">
        <v>952</v>
      </c>
      <c r="F197" s="145" t="s">
        <v>953</v>
      </c>
      <c r="G197" s="146" t="s">
        <v>379</v>
      </c>
      <c r="H197" s="147">
        <v>6</v>
      </c>
      <c r="I197" s="148"/>
      <c r="J197" s="149">
        <f t="shared" si="20"/>
        <v>0</v>
      </c>
      <c r="K197" s="150"/>
      <c r="L197" s="31"/>
      <c r="M197" s="151" t="s">
        <v>1</v>
      </c>
      <c r="N197" s="152" t="s">
        <v>41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506</v>
      </c>
      <c r="AT197" s="155" t="s">
        <v>175</v>
      </c>
      <c r="AU197" s="155" t="s">
        <v>88</v>
      </c>
      <c r="AY197" s="16" t="s">
        <v>173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6" t="s">
        <v>88</v>
      </c>
      <c r="BK197" s="156">
        <f t="shared" si="29"/>
        <v>0</v>
      </c>
      <c r="BL197" s="16" t="s">
        <v>506</v>
      </c>
      <c r="BM197" s="155" t="s">
        <v>954</v>
      </c>
    </row>
    <row r="198" spans="2:65" s="1" customFormat="1" ht="16.5" customHeight="1" x14ac:dyDescent="0.2">
      <c r="B198" s="142"/>
      <c r="C198" s="178" t="s">
        <v>541</v>
      </c>
      <c r="D198" s="178" t="s">
        <v>332</v>
      </c>
      <c r="E198" s="179" t="s">
        <v>955</v>
      </c>
      <c r="F198" s="180" t="s">
        <v>956</v>
      </c>
      <c r="G198" s="181" t="s">
        <v>379</v>
      </c>
      <c r="H198" s="182">
        <v>6</v>
      </c>
      <c r="I198" s="183"/>
      <c r="J198" s="184">
        <f t="shared" si="20"/>
        <v>0</v>
      </c>
      <c r="K198" s="185"/>
      <c r="L198" s="186"/>
      <c r="M198" s="187" t="s">
        <v>1</v>
      </c>
      <c r="N198" s="188" t="s">
        <v>41</v>
      </c>
      <c r="P198" s="153">
        <f t="shared" si="21"/>
        <v>0</v>
      </c>
      <c r="Q198" s="153">
        <v>1.3999999999999999E-4</v>
      </c>
      <c r="R198" s="153">
        <f t="shared" si="22"/>
        <v>8.3999999999999993E-4</v>
      </c>
      <c r="S198" s="153">
        <v>0</v>
      </c>
      <c r="T198" s="154">
        <f t="shared" si="23"/>
        <v>0</v>
      </c>
      <c r="AR198" s="155" t="s">
        <v>850</v>
      </c>
      <c r="AT198" s="155" t="s">
        <v>332</v>
      </c>
      <c r="AU198" s="155" t="s">
        <v>88</v>
      </c>
      <c r="AY198" s="16" t="s">
        <v>173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6" t="s">
        <v>88</v>
      </c>
      <c r="BK198" s="156">
        <f t="shared" si="29"/>
        <v>0</v>
      </c>
      <c r="BL198" s="16" t="s">
        <v>506</v>
      </c>
      <c r="BM198" s="155" t="s">
        <v>957</v>
      </c>
    </row>
    <row r="199" spans="2:65" s="1" customFormat="1" ht="24.15" customHeight="1" x14ac:dyDescent="0.2">
      <c r="B199" s="142"/>
      <c r="C199" s="143" t="s">
        <v>545</v>
      </c>
      <c r="D199" s="143" t="s">
        <v>175</v>
      </c>
      <c r="E199" s="144" t="s">
        <v>958</v>
      </c>
      <c r="F199" s="145" t="s">
        <v>959</v>
      </c>
      <c r="G199" s="146" t="s">
        <v>379</v>
      </c>
      <c r="H199" s="147">
        <v>6</v>
      </c>
      <c r="I199" s="148"/>
      <c r="J199" s="149">
        <f t="shared" si="20"/>
        <v>0</v>
      </c>
      <c r="K199" s="150"/>
      <c r="L199" s="31"/>
      <c r="M199" s="151" t="s">
        <v>1</v>
      </c>
      <c r="N199" s="152" t="s">
        <v>41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506</v>
      </c>
      <c r="AT199" s="155" t="s">
        <v>175</v>
      </c>
      <c r="AU199" s="155" t="s">
        <v>88</v>
      </c>
      <c r="AY199" s="16" t="s">
        <v>173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6" t="s">
        <v>88</v>
      </c>
      <c r="BK199" s="156">
        <f t="shared" si="29"/>
        <v>0</v>
      </c>
      <c r="BL199" s="16" t="s">
        <v>506</v>
      </c>
      <c r="BM199" s="155" t="s">
        <v>960</v>
      </c>
    </row>
    <row r="200" spans="2:65" s="1" customFormat="1" ht="24.15" customHeight="1" x14ac:dyDescent="0.2">
      <c r="B200" s="142"/>
      <c r="C200" s="178" t="s">
        <v>549</v>
      </c>
      <c r="D200" s="178" t="s">
        <v>332</v>
      </c>
      <c r="E200" s="179" t="s">
        <v>961</v>
      </c>
      <c r="F200" s="180" t="s">
        <v>962</v>
      </c>
      <c r="G200" s="181" t="s">
        <v>379</v>
      </c>
      <c r="H200" s="182">
        <v>6</v>
      </c>
      <c r="I200" s="183"/>
      <c r="J200" s="184">
        <f t="shared" si="20"/>
        <v>0</v>
      </c>
      <c r="K200" s="185"/>
      <c r="L200" s="186"/>
      <c r="M200" s="187" t="s">
        <v>1</v>
      </c>
      <c r="N200" s="188" t="s">
        <v>41</v>
      </c>
      <c r="P200" s="153">
        <f t="shared" si="21"/>
        <v>0</v>
      </c>
      <c r="Q200" s="153">
        <v>8.0000000000000007E-5</v>
      </c>
      <c r="R200" s="153">
        <f t="shared" si="22"/>
        <v>4.8000000000000007E-4</v>
      </c>
      <c r="S200" s="153">
        <v>0</v>
      </c>
      <c r="T200" s="154">
        <f t="shared" si="23"/>
        <v>0</v>
      </c>
      <c r="AR200" s="155" t="s">
        <v>850</v>
      </c>
      <c r="AT200" s="155" t="s">
        <v>332</v>
      </c>
      <c r="AU200" s="155" t="s">
        <v>88</v>
      </c>
      <c r="AY200" s="16" t="s">
        <v>173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6" t="s">
        <v>88</v>
      </c>
      <c r="BK200" s="156">
        <f t="shared" si="29"/>
        <v>0</v>
      </c>
      <c r="BL200" s="16" t="s">
        <v>506</v>
      </c>
      <c r="BM200" s="155" t="s">
        <v>963</v>
      </c>
    </row>
    <row r="201" spans="2:65" s="1" customFormat="1" ht="37.75" customHeight="1" x14ac:dyDescent="0.2">
      <c r="B201" s="142"/>
      <c r="C201" s="143" t="s">
        <v>555</v>
      </c>
      <c r="D201" s="143" t="s">
        <v>175</v>
      </c>
      <c r="E201" s="144" t="s">
        <v>964</v>
      </c>
      <c r="F201" s="145" t="s">
        <v>965</v>
      </c>
      <c r="G201" s="146" t="s">
        <v>379</v>
      </c>
      <c r="H201" s="147">
        <v>5</v>
      </c>
      <c r="I201" s="148"/>
      <c r="J201" s="149">
        <f t="shared" si="20"/>
        <v>0</v>
      </c>
      <c r="K201" s="150"/>
      <c r="L201" s="31"/>
      <c r="M201" s="151" t="s">
        <v>1</v>
      </c>
      <c r="N201" s="152" t="s">
        <v>41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506</v>
      </c>
      <c r="AT201" s="155" t="s">
        <v>175</v>
      </c>
      <c r="AU201" s="155" t="s">
        <v>88</v>
      </c>
      <c r="AY201" s="16" t="s">
        <v>173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6" t="s">
        <v>88</v>
      </c>
      <c r="BK201" s="156">
        <f t="shared" si="29"/>
        <v>0</v>
      </c>
      <c r="BL201" s="16" t="s">
        <v>506</v>
      </c>
      <c r="BM201" s="155" t="s">
        <v>966</v>
      </c>
    </row>
    <row r="202" spans="2:65" s="1" customFormat="1" ht="24.15" customHeight="1" x14ac:dyDescent="0.2">
      <c r="B202" s="142"/>
      <c r="C202" s="178" t="s">
        <v>967</v>
      </c>
      <c r="D202" s="178" t="s">
        <v>332</v>
      </c>
      <c r="E202" s="179" t="s">
        <v>968</v>
      </c>
      <c r="F202" s="180" t="s">
        <v>969</v>
      </c>
      <c r="G202" s="181" t="s">
        <v>379</v>
      </c>
      <c r="H202" s="182">
        <v>5</v>
      </c>
      <c r="I202" s="183"/>
      <c r="J202" s="184">
        <f t="shared" si="20"/>
        <v>0</v>
      </c>
      <c r="K202" s="185"/>
      <c r="L202" s="186"/>
      <c r="M202" s="187" t="s">
        <v>1</v>
      </c>
      <c r="N202" s="188" t="s">
        <v>41</v>
      </c>
      <c r="P202" s="153">
        <f t="shared" si="21"/>
        <v>0</v>
      </c>
      <c r="Q202" s="153">
        <v>1.8000000000000001E-4</v>
      </c>
      <c r="R202" s="153">
        <f t="shared" si="22"/>
        <v>9.0000000000000008E-4</v>
      </c>
      <c r="S202" s="153">
        <v>0</v>
      </c>
      <c r="T202" s="154">
        <f t="shared" si="23"/>
        <v>0</v>
      </c>
      <c r="AR202" s="155" t="s">
        <v>850</v>
      </c>
      <c r="AT202" s="155" t="s">
        <v>332</v>
      </c>
      <c r="AU202" s="155" t="s">
        <v>88</v>
      </c>
      <c r="AY202" s="16" t="s">
        <v>173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6" t="s">
        <v>88</v>
      </c>
      <c r="BK202" s="156">
        <f t="shared" si="29"/>
        <v>0</v>
      </c>
      <c r="BL202" s="16" t="s">
        <v>506</v>
      </c>
      <c r="BM202" s="155" t="s">
        <v>970</v>
      </c>
    </row>
    <row r="203" spans="2:65" s="1" customFormat="1" ht="33" customHeight="1" x14ac:dyDescent="0.2">
      <c r="B203" s="142"/>
      <c r="C203" s="143" t="s">
        <v>971</v>
      </c>
      <c r="D203" s="143" t="s">
        <v>175</v>
      </c>
      <c r="E203" s="144" t="s">
        <v>972</v>
      </c>
      <c r="F203" s="145" t="s">
        <v>973</v>
      </c>
      <c r="G203" s="146" t="s">
        <v>379</v>
      </c>
      <c r="H203" s="147">
        <v>4</v>
      </c>
      <c r="I203" s="148"/>
      <c r="J203" s="149">
        <f t="shared" si="20"/>
        <v>0</v>
      </c>
      <c r="K203" s="150"/>
      <c r="L203" s="31"/>
      <c r="M203" s="151" t="s">
        <v>1</v>
      </c>
      <c r="N203" s="152" t="s">
        <v>41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506</v>
      </c>
      <c r="AT203" s="155" t="s">
        <v>175</v>
      </c>
      <c r="AU203" s="155" t="s">
        <v>88</v>
      </c>
      <c r="AY203" s="16" t="s">
        <v>173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6" t="s">
        <v>88</v>
      </c>
      <c r="BK203" s="156">
        <f t="shared" si="29"/>
        <v>0</v>
      </c>
      <c r="BL203" s="16" t="s">
        <v>506</v>
      </c>
      <c r="BM203" s="155" t="s">
        <v>974</v>
      </c>
    </row>
    <row r="204" spans="2:65" s="1" customFormat="1" ht="16.5" customHeight="1" x14ac:dyDescent="0.2">
      <c r="B204" s="142"/>
      <c r="C204" s="178" t="s">
        <v>975</v>
      </c>
      <c r="D204" s="178" t="s">
        <v>332</v>
      </c>
      <c r="E204" s="179" t="s">
        <v>976</v>
      </c>
      <c r="F204" s="180" t="s">
        <v>977</v>
      </c>
      <c r="G204" s="181" t="s">
        <v>379</v>
      </c>
      <c r="H204" s="182">
        <v>4</v>
      </c>
      <c r="I204" s="183"/>
      <c r="J204" s="184">
        <f t="shared" si="20"/>
        <v>0</v>
      </c>
      <c r="K204" s="185"/>
      <c r="L204" s="186"/>
      <c r="M204" s="187" t="s">
        <v>1</v>
      </c>
      <c r="N204" s="188" t="s">
        <v>41</v>
      </c>
      <c r="P204" s="153">
        <f t="shared" si="21"/>
        <v>0</v>
      </c>
      <c r="Q204" s="153">
        <v>1.9000000000000001E-4</v>
      </c>
      <c r="R204" s="153">
        <f t="shared" si="22"/>
        <v>7.6000000000000004E-4</v>
      </c>
      <c r="S204" s="153">
        <v>0</v>
      </c>
      <c r="T204" s="154">
        <f t="shared" si="23"/>
        <v>0</v>
      </c>
      <c r="AR204" s="155" t="s">
        <v>850</v>
      </c>
      <c r="AT204" s="155" t="s">
        <v>332</v>
      </c>
      <c r="AU204" s="155" t="s">
        <v>88</v>
      </c>
      <c r="AY204" s="16" t="s">
        <v>173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6" t="s">
        <v>88</v>
      </c>
      <c r="BK204" s="156">
        <f t="shared" si="29"/>
        <v>0</v>
      </c>
      <c r="BL204" s="16" t="s">
        <v>506</v>
      </c>
      <c r="BM204" s="155" t="s">
        <v>978</v>
      </c>
    </row>
    <row r="205" spans="2:65" s="1" customFormat="1" ht="16.5" customHeight="1" x14ac:dyDescent="0.2">
      <c r="B205" s="142"/>
      <c r="C205" s="143" t="s">
        <v>979</v>
      </c>
      <c r="D205" s="143" t="s">
        <v>175</v>
      </c>
      <c r="E205" s="144" t="s">
        <v>980</v>
      </c>
      <c r="F205" s="145" t="s">
        <v>981</v>
      </c>
      <c r="G205" s="146" t="s">
        <v>379</v>
      </c>
      <c r="H205" s="147">
        <v>2</v>
      </c>
      <c r="I205" s="148"/>
      <c r="J205" s="149">
        <f t="shared" si="20"/>
        <v>0</v>
      </c>
      <c r="K205" s="150"/>
      <c r="L205" s="31"/>
      <c r="M205" s="151" t="s">
        <v>1</v>
      </c>
      <c r="N205" s="152" t="s">
        <v>41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506</v>
      </c>
      <c r="AT205" s="155" t="s">
        <v>175</v>
      </c>
      <c r="AU205" s="155" t="s">
        <v>88</v>
      </c>
      <c r="AY205" s="16" t="s">
        <v>173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6" t="s">
        <v>88</v>
      </c>
      <c r="BK205" s="156">
        <f t="shared" si="29"/>
        <v>0</v>
      </c>
      <c r="BL205" s="16" t="s">
        <v>506</v>
      </c>
      <c r="BM205" s="155" t="s">
        <v>982</v>
      </c>
    </row>
    <row r="206" spans="2:65" s="1" customFormat="1" ht="21.75" customHeight="1" x14ac:dyDescent="0.2">
      <c r="B206" s="142"/>
      <c r="C206" s="178" t="s">
        <v>983</v>
      </c>
      <c r="D206" s="178" t="s">
        <v>332</v>
      </c>
      <c r="E206" s="179" t="s">
        <v>984</v>
      </c>
      <c r="F206" s="180" t="s">
        <v>985</v>
      </c>
      <c r="G206" s="181" t="s">
        <v>379</v>
      </c>
      <c r="H206" s="182">
        <v>2</v>
      </c>
      <c r="I206" s="183"/>
      <c r="J206" s="184">
        <f t="shared" si="20"/>
        <v>0</v>
      </c>
      <c r="K206" s="185"/>
      <c r="L206" s="186"/>
      <c r="M206" s="187" t="s">
        <v>1</v>
      </c>
      <c r="N206" s="188" t="s">
        <v>41</v>
      </c>
      <c r="P206" s="153">
        <f t="shared" si="21"/>
        <v>0</v>
      </c>
      <c r="Q206" s="153">
        <v>4.0999999999999999E-4</v>
      </c>
      <c r="R206" s="153">
        <f t="shared" si="22"/>
        <v>8.1999999999999998E-4</v>
      </c>
      <c r="S206" s="153">
        <v>0</v>
      </c>
      <c r="T206" s="154">
        <f t="shared" si="23"/>
        <v>0</v>
      </c>
      <c r="AR206" s="155" t="s">
        <v>850</v>
      </c>
      <c r="AT206" s="155" t="s">
        <v>332</v>
      </c>
      <c r="AU206" s="155" t="s">
        <v>88</v>
      </c>
      <c r="AY206" s="16" t="s">
        <v>173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6" t="s">
        <v>88</v>
      </c>
      <c r="BK206" s="156">
        <f t="shared" si="29"/>
        <v>0</v>
      </c>
      <c r="BL206" s="16" t="s">
        <v>506</v>
      </c>
      <c r="BM206" s="155" t="s">
        <v>986</v>
      </c>
    </row>
    <row r="207" spans="2:65" s="1" customFormat="1" ht="16.5" customHeight="1" x14ac:dyDescent="0.2">
      <c r="B207" s="142"/>
      <c r="C207" s="143" t="s">
        <v>987</v>
      </c>
      <c r="D207" s="143" t="s">
        <v>175</v>
      </c>
      <c r="E207" s="144" t="s">
        <v>988</v>
      </c>
      <c r="F207" s="145" t="s">
        <v>989</v>
      </c>
      <c r="G207" s="146" t="s">
        <v>379</v>
      </c>
      <c r="H207" s="147">
        <v>1</v>
      </c>
      <c r="I207" s="148"/>
      <c r="J207" s="149">
        <f t="shared" si="20"/>
        <v>0</v>
      </c>
      <c r="K207" s="150"/>
      <c r="L207" s="31"/>
      <c r="M207" s="151" t="s">
        <v>1</v>
      </c>
      <c r="N207" s="152" t="s">
        <v>41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506</v>
      </c>
      <c r="AT207" s="155" t="s">
        <v>175</v>
      </c>
      <c r="AU207" s="155" t="s">
        <v>88</v>
      </c>
      <c r="AY207" s="16" t="s">
        <v>173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6" t="s">
        <v>88</v>
      </c>
      <c r="BK207" s="156">
        <f t="shared" si="29"/>
        <v>0</v>
      </c>
      <c r="BL207" s="16" t="s">
        <v>506</v>
      </c>
      <c r="BM207" s="155" t="s">
        <v>990</v>
      </c>
    </row>
    <row r="208" spans="2:65" s="1" customFormat="1" ht="16.5" customHeight="1" x14ac:dyDescent="0.2">
      <c r="B208" s="142"/>
      <c r="C208" s="143" t="s">
        <v>991</v>
      </c>
      <c r="D208" s="143" t="s">
        <v>175</v>
      </c>
      <c r="E208" s="144" t="s">
        <v>992</v>
      </c>
      <c r="F208" s="145" t="s">
        <v>993</v>
      </c>
      <c r="G208" s="146" t="s">
        <v>379</v>
      </c>
      <c r="H208" s="147">
        <v>13</v>
      </c>
      <c r="I208" s="148"/>
      <c r="J208" s="149">
        <f t="shared" si="20"/>
        <v>0</v>
      </c>
      <c r="K208" s="150"/>
      <c r="L208" s="31"/>
      <c r="M208" s="151" t="s">
        <v>1</v>
      </c>
      <c r="N208" s="152" t="s">
        <v>41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506</v>
      </c>
      <c r="AT208" s="155" t="s">
        <v>175</v>
      </c>
      <c r="AU208" s="155" t="s">
        <v>88</v>
      </c>
      <c r="AY208" s="16" t="s">
        <v>173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6" t="s">
        <v>88</v>
      </c>
      <c r="BK208" s="156">
        <f t="shared" si="29"/>
        <v>0</v>
      </c>
      <c r="BL208" s="16" t="s">
        <v>506</v>
      </c>
      <c r="BM208" s="155" t="s">
        <v>994</v>
      </c>
    </row>
    <row r="209" spans="2:65" s="1" customFormat="1" ht="16.5" customHeight="1" x14ac:dyDescent="0.2">
      <c r="B209" s="142"/>
      <c r="C209" s="143" t="s">
        <v>995</v>
      </c>
      <c r="D209" s="143" t="s">
        <v>175</v>
      </c>
      <c r="E209" s="144" t="s">
        <v>996</v>
      </c>
      <c r="F209" s="145" t="s">
        <v>997</v>
      </c>
      <c r="G209" s="146" t="s">
        <v>379</v>
      </c>
      <c r="H209" s="147">
        <v>16</v>
      </c>
      <c r="I209" s="148"/>
      <c r="J209" s="149">
        <f t="shared" si="20"/>
        <v>0</v>
      </c>
      <c r="K209" s="150"/>
      <c r="L209" s="31"/>
      <c r="M209" s="151" t="s">
        <v>1</v>
      </c>
      <c r="N209" s="152" t="s">
        <v>41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506</v>
      </c>
      <c r="AT209" s="155" t="s">
        <v>175</v>
      </c>
      <c r="AU209" s="155" t="s">
        <v>88</v>
      </c>
      <c r="AY209" s="16" t="s">
        <v>173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6" t="s">
        <v>88</v>
      </c>
      <c r="BK209" s="156">
        <f t="shared" si="29"/>
        <v>0</v>
      </c>
      <c r="BL209" s="16" t="s">
        <v>506</v>
      </c>
      <c r="BM209" s="155" t="s">
        <v>998</v>
      </c>
    </row>
    <row r="210" spans="2:65" s="1" customFormat="1" ht="16.5" customHeight="1" x14ac:dyDescent="0.2">
      <c r="B210" s="142"/>
      <c r="C210" s="143" t="s">
        <v>999</v>
      </c>
      <c r="D210" s="143" t="s">
        <v>175</v>
      </c>
      <c r="E210" s="144" t="s">
        <v>1000</v>
      </c>
      <c r="F210" s="145" t="s">
        <v>1001</v>
      </c>
      <c r="G210" s="146" t="s">
        <v>379</v>
      </c>
      <c r="H210" s="147">
        <v>3</v>
      </c>
      <c r="I210" s="148"/>
      <c r="J210" s="149">
        <f t="shared" si="20"/>
        <v>0</v>
      </c>
      <c r="K210" s="150"/>
      <c r="L210" s="31"/>
      <c r="M210" s="151" t="s">
        <v>1</v>
      </c>
      <c r="N210" s="152" t="s">
        <v>41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506</v>
      </c>
      <c r="AT210" s="155" t="s">
        <v>175</v>
      </c>
      <c r="AU210" s="155" t="s">
        <v>88</v>
      </c>
      <c r="AY210" s="16" t="s">
        <v>173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6" t="s">
        <v>88</v>
      </c>
      <c r="BK210" s="156">
        <f t="shared" si="29"/>
        <v>0</v>
      </c>
      <c r="BL210" s="16" t="s">
        <v>506</v>
      </c>
      <c r="BM210" s="155" t="s">
        <v>1002</v>
      </c>
    </row>
    <row r="211" spans="2:65" s="1" customFormat="1" ht="24.15" customHeight="1" x14ac:dyDescent="0.2">
      <c r="B211" s="142"/>
      <c r="C211" s="143" t="s">
        <v>1003</v>
      </c>
      <c r="D211" s="143" t="s">
        <v>175</v>
      </c>
      <c r="E211" s="144" t="s">
        <v>1004</v>
      </c>
      <c r="F211" s="145" t="s">
        <v>1005</v>
      </c>
      <c r="G211" s="146" t="s">
        <v>379</v>
      </c>
      <c r="H211" s="147">
        <v>90</v>
      </c>
      <c r="I211" s="148"/>
      <c r="J211" s="149">
        <f t="shared" si="20"/>
        <v>0</v>
      </c>
      <c r="K211" s="150"/>
      <c r="L211" s="31"/>
      <c r="M211" s="151" t="s">
        <v>1</v>
      </c>
      <c r="N211" s="152" t="s">
        <v>41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506</v>
      </c>
      <c r="AT211" s="155" t="s">
        <v>175</v>
      </c>
      <c r="AU211" s="155" t="s">
        <v>88</v>
      </c>
      <c r="AY211" s="16" t="s">
        <v>173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6" t="s">
        <v>88</v>
      </c>
      <c r="BK211" s="156">
        <f t="shared" si="29"/>
        <v>0</v>
      </c>
      <c r="BL211" s="16" t="s">
        <v>506</v>
      </c>
      <c r="BM211" s="155" t="s">
        <v>1006</v>
      </c>
    </row>
    <row r="212" spans="2:65" s="1" customFormat="1" ht="21.75" customHeight="1" x14ac:dyDescent="0.2">
      <c r="B212" s="142"/>
      <c r="C212" s="143" t="s">
        <v>1007</v>
      </c>
      <c r="D212" s="143" t="s">
        <v>175</v>
      </c>
      <c r="E212" s="144" t="s">
        <v>1008</v>
      </c>
      <c r="F212" s="145" t="s">
        <v>1009</v>
      </c>
      <c r="G212" s="146" t="s">
        <v>379</v>
      </c>
      <c r="H212" s="147">
        <v>2</v>
      </c>
      <c r="I212" s="148"/>
      <c r="J212" s="149">
        <f t="shared" si="20"/>
        <v>0</v>
      </c>
      <c r="K212" s="150"/>
      <c r="L212" s="31"/>
      <c r="M212" s="151" t="s">
        <v>1</v>
      </c>
      <c r="N212" s="152" t="s">
        <v>41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506</v>
      </c>
      <c r="AT212" s="155" t="s">
        <v>175</v>
      </c>
      <c r="AU212" s="155" t="s">
        <v>88</v>
      </c>
      <c r="AY212" s="16" t="s">
        <v>173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6" t="s">
        <v>88</v>
      </c>
      <c r="BK212" s="156">
        <f t="shared" si="29"/>
        <v>0</v>
      </c>
      <c r="BL212" s="16" t="s">
        <v>506</v>
      </c>
      <c r="BM212" s="155" t="s">
        <v>1010</v>
      </c>
    </row>
    <row r="213" spans="2:65" s="1" customFormat="1" ht="24.15" customHeight="1" x14ac:dyDescent="0.2">
      <c r="B213" s="142"/>
      <c r="C213" s="178" t="s">
        <v>1011</v>
      </c>
      <c r="D213" s="178" t="s">
        <v>332</v>
      </c>
      <c r="E213" s="179" t="s">
        <v>1012</v>
      </c>
      <c r="F213" s="180" t="s">
        <v>1013</v>
      </c>
      <c r="G213" s="181" t="s">
        <v>379</v>
      </c>
      <c r="H213" s="182">
        <v>2</v>
      </c>
      <c r="I213" s="183"/>
      <c r="J213" s="184">
        <f t="shared" si="20"/>
        <v>0</v>
      </c>
      <c r="K213" s="185"/>
      <c r="L213" s="186"/>
      <c r="M213" s="187" t="s">
        <v>1</v>
      </c>
      <c r="N213" s="188" t="s">
        <v>41</v>
      </c>
      <c r="P213" s="153">
        <f t="shared" si="21"/>
        <v>0</v>
      </c>
      <c r="Q213" s="153">
        <v>7.0000000000000001E-3</v>
      </c>
      <c r="R213" s="153">
        <f t="shared" si="22"/>
        <v>1.4E-2</v>
      </c>
      <c r="S213" s="153">
        <v>0</v>
      </c>
      <c r="T213" s="154">
        <f t="shared" si="23"/>
        <v>0</v>
      </c>
      <c r="AR213" s="155" t="s">
        <v>850</v>
      </c>
      <c r="AT213" s="155" t="s">
        <v>332</v>
      </c>
      <c r="AU213" s="155" t="s">
        <v>88</v>
      </c>
      <c r="AY213" s="16" t="s">
        <v>173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6" t="s">
        <v>88</v>
      </c>
      <c r="BK213" s="156">
        <f t="shared" si="29"/>
        <v>0</v>
      </c>
      <c r="BL213" s="16" t="s">
        <v>506</v>
      </c>
      <c r="BM213" s="155" t="s">
        <v>1014</v>
      </c>
    </row>
    <row r="214" spans="2:65" s="1" customFormat="1" ht="33" customHeight="1" x14ac:dyDescent="0.2">
      <c r="B214" s="142"/>
      <c r="C214" s="143" t="s">
        <v>1015</v>
      </c>
      <c r="D214" s="143" t="s">
        <v>175</v>
      </c>
      <c r="E214" s="144" t="s">
        <v>1016</v>
      </c>
      <c r="F214" s="145" t="s">
        <v>1017</v>
      </c>
      <c r="G214" s="146" t="s">
        <v>379</v>
      </c>
      <c r="H214" s="147">
        <v>4</v>
      </c>
      <c r="I214" s="148"/>
      <c r="J214" s="149">
        <f t="shared" si="20"/>
        <v>0</v>
      </c>
      <c r="K214" s="150"/>
      <c r="L214" s="31"/>
      <c r="M214" s="151" t="s">
        <v>1</v>
      </c>
      <c r="N214" s="152" t="s">
        <v>41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506</v>
      </c>
      <c r="AT214" s="155" t="s">
        <v>175</v>
      </c>
      <c r="AU214" s="155" t="s">
        <v>88</v>
      </c>
      <c r="AY214" s="16" t="s">
        <v>173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6" t="s">
        <v>88</v>
      </c>
      <c r="BK214" s="156">
        <f t="shared" si="29"/>
        <v>0</v>
      </c>
      <c r="BL214" s="16" t="s">
        <v>506</v>
      </c>
      <c r="BM214" s="155" t="s">
        <v>1018</v>
      </c>
    </row>
    <row r="215" spans="2:65" s="1" customFormat="1" ht="24.15" customHeight="1" x14ac:dyDescent="0.2">
      <c r="B215" s="142"/>
      <c r="C215" s="178" t="s">
        <v>1019</v>
      </c>
      <c r="D215" s="178" t="s">
        <v>332</v>
      </c>
      <c r="E215" s="179" t="s">
        <v>1020</v>
      </c>
      <c r="F215" s="180" t="s">
        <v>1021</v>
      </c>
      <c r="G215" s="181" t="s">
        <v>379</v>
      </c>
      <c r="H215" s="182">
        <v>4</v>
      </c>
      <c r="I215" s="183"/>
      <c r="J215" s="184">
        <f t="shared" si="20"/>
        <v>0</v>
      </c>
      <c r="K215" s="185"/>
      <c r="L215" s="186"/>
      <c r="M215" s="187" t="s">
        <v>1</v>
      </c>
      <c r="N215" s="188" t="s">
        <v>41</v>
      </c>
      <c r="P215" s="153">
        <f t="shared" si="21"/>
        <v>0</v>
      </c>
      <c r="Q215" s="153">
        <v>6.0000000000000001E-3</v>
      </c>
      <c r="R215" s="153">
        <f t="shared" si="22"/>
        <v>2.4E-2</v>
      </c>
      <c r="S215" s="153">
        <v>0</v>
      </c>
      <c r="T215" s="154">
        <f t="shared" si="23"/>
        <v>0</v>
      </c>
      <c r="AR215" s="155" t="s">
        <v>850</v>
      </c>
      <c r="AT215" s="155" t="s">
        <v>332</v>
      </c>
      <c r="AU215" s="155" t="s">
        <v>88</v>
      </c>
      <c r="AY215" s="16" t="s">
        <v>173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6" t="s">
        <v>88</v>
      </c>
      <c r="BK215" s="156">
        <f t="shared" si="29"/>
        <v>0</v>
      </c>
      <c r="BL215" s="16" t="s">
        <v>506</v>
      </c>
      <c r="BM215" s="155" t="s">
        <v>1022</v>
      </c>
    </row>
    <row r="216" spans="2:65" s="1" customFormat="1" ht="24.15" customHeight="1" x14ac:dyDescent="0.2">
      <c r="B216" s="142"/>
      <c r="C216" s="143" t="s">
        <v>1023</v>
      </c>
      <c r="D216" s="143" t="s">
        <v>175</v>
      </c>
      <c r="E216" s="144" t="s">
        <v>1024</v>
      </c>
      <c r="F216" s="145" t="s">
        <v>1025</v>
      </c>
      <c r="G216" s="146" t="s">
        <v>379</v>
      </c>
      <c r="H216" s="147">
        <v>84</v>
      </c>
      <c r="I216" s="148"/>
      <c r="J216" s="149">
        <f t="shared" si="20"/>
        <v>0</v>
      </c>
      <c r="K216" s="150"/>
      <c r="L216" s="31"/>
      <c r="M216" s="151" t="s">
        <v>1</v>
      </c>
      <c r="N216" s="152" t="s">
        <v>41</v>
      </c>
      <c r="P216" s="153">
        <f t="shared" si="21"/>
        <v>0</v>
      </c>
      <c r="Q216" s="153">
        <v>0</v>
      </c>
      <c r="R216" s="153">
        <f t="shared" si="22"/>
        <v>0</v>
      </c>
      <c r="S216" s="153">
        <v>0</v>
      </c>
      <c r="T216" s="154">
        <f t="shared" si="23"/>
        <v>0</v>
      </c>
      <c r="AR216" s="155" t="s">
        <v>506</v>
      </c>
      <c r="AT216" s="155" t="s">
        <v>175</v>
      </c>
      <c r="AU216" s="155" t="s">
        <v>88</v>
      </c>
      <c r="AY216" s="16" t="s">
        <v>173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6" t="s">
        <v>88</v>
      </c>
      <c r="BK216" s="156">
        <f t="shared" si="29"/>
        <v>0</v>
      </c>
      <c r="BL216" s="16" t="s">
        <v>506</v>
      </c>
      <c r="BM216" s="155" t="s">
        <v>1026</v>
      </c>
    </row>
    <row r="217" spans="2:65" s="1" customFormat="1" ht="24.15" customHeight="1" x14ac:dyDescent="0.2">
      <c r="B217" s="142"/>
      <c r="C217" s="178" t="s">
        <v>1027</v>
      </c>
      <c r="D217" s="178" t="s">
        <v>332</v>
      </c>
      <c r="E217" s="179" t="s">
        <v>1028</v>
      </c>
      <c r="F217" s="180" t="s">
        <v>1029</v>
      </c>
      <c r="G217" s="181" t="s">
        <v>379</v>
      </c>
      <c r="H217" s="182">
        <v>84</v>
      </c>
      <c r="I217" s="183"/>
      <c r="J217" s="184">
        <f t="shared" si="20"/>
        <v>0</v>
      </c>
      <c r="K217" s="185"/>
      <c r="L217" s="186"/>
      <c r="M217" s="187" t="s">
        <v>1</v>
      </c>
      <c r="N217" s="188" t="s">
        <v>41</v>
      </c>
      <c r="P217" s="153">
        <f t="shared" si="21"/>
        <v>0</v>
      </c>
      <c r="Q217" s="153">
        <v>7.0000000000000001E-3</v>
      </c>
      <c r="R217" s="153">
        <f t="shared" si="22"/>
        <v>0.58799999999999997</v>
      </c>
      <c r="S217" s="153">
        <v>0</v>
      </c>
      <c r="T217" s="154">
        <f t="shared" si="23"/>
        <v>0</v>
      </c>
      <c r="AR217" s="155" t="s">
        <v>850</v>
      </c>
      <c r="AT217" s="155" t="s">
        <v>332</v>
      </c>
      <c r="AU217" s="155" t="s">
        <v>88</v>
      </c>
      <c r="AY217" s="16" t="s">
        <v>173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6" t="s">
        <v>88</v>
      </c>
      <c r="BK217" s="156">
        <f t="shared" si="29"/>
        <v>0</v>
      </c>
      <c r="BL217" s="16" t="s">
        <v>506</v>
      </c>
      <c r="BM217" s="155" t="s">
        <v>1030</v>
      </c>
    </row>
    <row r="218" spans="2:65" s="1" customFormat="1" ht="16.5" customHeight="1" x14ac:dyDescent="0.2">
      <c r="B218" s="142"/>
      <c r="C218" s="178" t="s">
        <v>1031</v>
      </c>
      <c r="D218" s="178" t="s">
        <v>332</v>
      </c>
      <c r="E218" s="179" t="s">
        <v>1032</v>
      </c>
      <c r="F218" s="180" t="s">
        <v>1033</v>
      </c>
      <c r="G218" s="181" t="s">
        <v>379</v>
      </c>
      <c r="H218" s="182">
        <v>16</v>
      </c>
      <c r="I218" s="183"/>
      <c r="J218" s="184">
        <f t="shared" si="20"/>
        <v>0</v>
      </c>
      <c r="K218" s="185"/>
      <c r="L218" s="186"/>
      <c r="M218" s="187" t="s">
        <v>1</v>
      </c>
      <c r="N218" s="188" t="s">
        <v>41</v>
      </c>
      <c r="P218" s="153">
        <f t="shared" si="21"/>
        <v>0</v>
      </c>
      <c r="Q218" s="153">
        <v>6.9999999999999999E-4</v>
      </c>
      <c r="R218" s="153">
        <f t="shared" si="22"/>
        <v>1.12E-2</v>
      </c>
      <c r="S218" s="153">
        <v>0</v>
      </c>
      <c r="T218" s="154">
        <f t="shared" si="23"/>
        <v>0</v>
      </c>
      <c r="AR218" s="155" t="s">
        <v>850</v>
      </c>
      <c r="AT218" s="155" t="s">
        <v>332</v>
      </c>
      <c r="AU218" s="155" t="s">
        <v>88</v>
      </c>
      <c r="AY218" s="16" t="s">
        <v>173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6" t="s">
        <v>88</v>
      </c>
      <c r="BK218" s="156">
        <f t="shared" si="29"/>
        <v>0</v>
      </c>
      <c r="BL218" s="16" t="s">
        <v>506</v>
      </c>
      <c r="BM218" s="155" t="s">
        <v>1034</v>
      </c>
    </row>
    <row r="219" spans="2:65" s="1" customFormat="1" ht="24.15" customHeight="1" x14ac:dyDescent="0.2">
      <c r="B219" s="142"/>
      <c r="C219" s="143" t="s">
        <v>1035</v>
      </c>
      <c r="D219" s="143" t="s">
        <v>175</v>
      </c>
      <c r="E219" s="144" t="s">
        <v>1024</v>
      </c>
      <c r="F219" s="145" t="s">
        <v>1025</v>
      </c>
      <c r="G219" s="146" t="s">
        <v>379</v>
      </c>
      <c r="H219" s="147">
        <v>16</v>
      </c>
      <c r="I219" s="148"/>
      <c r="J219" s="149">
        <f t="shared" si="20"/>
        <v>0</v>
      </c>
      <c r="K219" s="150"/>
      <c r="L219" s="31"/>
      <c r="M219" s="151" t="s">
        <v>1</v>
      </c>
      <c r="N219" s="152" t="s">
        <v>41</v>
      </c>
      <c r="P219" s="153">
        <f t="shared" si="21"/>
        <v>0</v>
      </c>
      <c r="Q219" s="153">
        <v>0</v>
      </c>
      <c r="R219" s="153">
        <f t="shared" si="22"/>
        <v>0</v>
      </c>
      <c r="S219" s="153">
        <v>0</v>
      </c>
      <c r="T219" s="154">
        <f t="shared" si="23"/>
        <v>0</v>
      </c>
      <c r="AR219" s="155" t="s">
        <v>506</v>
      </c>
      <c r="AT219" s="155" t="s">
        <v>175</v>
      </c>
      <c r="AU219" s="155" t="s">
        <v>88</v>
      </c>
      <c r="AY219" s="16" t="s">
        <v>173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6" t="s">
        <v>88</v>
      </c>
      <c r="BK219" s="156">
        <f t="shared" si="29"/>
        <v>0</v>
      </c>
      <c r="BL219" s="16" t="s">
        <v>506</v>
      </c>
      <c r="BM219" s="155" t="s">
        <v>1036</v>
      </c>
    </row>
    <row r="220" spans="2:65" s="1" customFormat="1" ht="21.75" customHeight="1" x14ac:dyDescent="0.2">
      <c r="B220" s="142"/>
      <c r="C220" s="143" t="s">
        <v>1037</v>
      </c>
      <c r="D220" s="143" t="s">
        <v>175</v>
      </c>
      <c r="E220" s="144" t="s">
        <v>1038</v>
      </c>
      <c r="F220" s="145" t="s">
        <v>1039</v>
      </c>
      <c r="G220" s="146" t="s">
        <v>379</v>
      </c>
      <c r="H220" s="147">
        <v>106</v>
      </c>
      <c r="I220" s="148"/>
      <c r="J220" s="149">
        <f t="shared" si="20"/>
        <v>0</v>
      </c>
      <c r="K220" s="150"/>
      <c r="L220" s="31"/>
      <c r="M220" s="151" t="s">
        <v>1</v>
      </c>
      <c r="N220" s="152" t="s">
        <v>41</v>
      </c>
      <c r="P220" s="153">
        <f t="shared" si="21"/>
        <v>0</v>
      </c>
      <c r="Q220" s="153">
        <v>0</v>
      </c>
      <c r="R220" s="153">
        <f t="shared" si="22"/>
        <v>0</v>
      </c>
      <c r="S220" s="153">
        <v>0</v>
      </c>
      <c r="T220" s="154">
        <f t="shared" si="23"/>
        <v>0</v>
      </c>
      <c r="AR220" s="155" t="s">
        <v>506</v>
      </c>
      <c r="AT220" s="155" t="s">
        <v>175</v>
      </c>
      <c r="AU220" s="155" t="s">
        <v>88</v>
      </c>
      <c r="AY220" s="16" t="s">
        <v>173</v>
      </c>
      <c r="BE220" s="156">
        <f t="shared" si="24"/>
        <v>0</v>
      </c>
      <c r="BF220" s="156">
        <f t="shared" si="25"/>
        <v>0</v>
      </c>
      <c r="BG220" s="156">
        <f t="shared" si="26"/>
        <v>0</v>
      </c>
      <c r="BH220" s="156">
        <f t="shared" si="27"/>
        <v>0</v>
      </c>
      <c r="BI220" s="156">
        <f t="shared" si="28"/>
        <v>0</v>
      </c>
      <c r="BJ220" s="16" t="s">
        <v>88</v>
      </c>
      <c r="BK220" s="156">
        <f t="shared" si="29"/>
        <v>0</v>
      </c>
      <c r="BL220" s="16" t="s">
        <v>506</v>
      </c>
      <c r="BM220" s="155" t="s">
        <v>1040</v>
      </c>
    </row>
    <row r="221" spans="2:65" s="1" customFormat="1" ht="24.15" customHeight="1" x14ac:dyDescent="0.2">
      <c r="B221" s="142"/>
      <c r="C221" s="143" t="s">
        <v>1041</v>
      </c>
      <c r="D221" s="143" t="s">
        <v>175</v>
      </c>
      <c r="E221" s="144" t="s">
        <v>1042</v>
      </c>
      <c r="F221" s="145" t="s">
        <v>1043</v>
      </c>
      <c r="G221" s="146" t="s">
        <v>370</v>
      </c>
      <c r="H221" s="147">
        <v>240</v>
      </c>
      <c r="I221" s="148"/>
      <c r="J221" s="149">
        <f t="shared" si="20"/>
        <v>0</v>
      </c>
      <c r="K221" s="150"/>
      <c r="L221" s="31"/>
      <c r="M221" s="151" t="s">
        <v>1</v>
      </c>
      <c r="N221" s="152" t="s">
        <v>41</v>
      </c>
      <c r="P221" s="153">
        <f t="shared" si="21"/>
        <v>0</v>
      </c>
      <c r="Q221" s="153">
        <v>0</v>
      </c>
      <c r="R221" s="153">
        <f t="shared" si="22"/>
        <v>0</v>
      </c>
      <c r="S221" s="153">
        <v>0</v>
      </c>
      <c r="T221" s="154">
        <f t="shared" si="23"/>
        <v>0</v>
      </c>
      <c r="AR221" s="155" t="s">
        <v>506</v>
      </c>
      <c r="AT221" s="155" t="s">
        <v>175</v>
      </c>
      <c r="AU221" s="155" t="s">
        <v>88</v>
      </c>
      <c r="AY221" s="16" t="s">
        <v>173</v>
      </c>
      <c r="BE221" s="156">
        <f t="shared" si="24"/>
        <v>0</v>
      </c>
      <c r="BF221" s="156">
        <f t="shared" si="25"/>
        <v>0</v>
      </c>
      <c r="BG221" s="156">
        <f t="shared" si="26"/>
        <v>0</v>
      </c>
      <c r="BH221" s="156">
        <f t="shared" si="27"/>
        <v>0</v>
      </c>
      <c r="BI221" s="156">
        <f t="shared" si="28"/>
        <v>0</v>
      </c>
      <c r="BJ221" s="16" t="s">
        <v>88</v>
      </c>
      <c r="BK221" s="156">
        <f t="shared" si="29"/>
        <v>0</v>
      </c>
      <c r="BL221" s="16" t="s">
        <v>506</v>
      </c>
      <c r="BM221" s="155" t="s">
        <v>1044</v>
      </c>
    </row>
    <row r="222" spans="2:65" s="1" customFormat="1" ht="16.5" customHeight="1" x14ac:dyDescent="0.2">
      <c r="B222" s="142"/>
      <c r="C222" s="178" t="s">
        <v>1045</v>
      </c>
      <c r="D222" s="178" t="s">
        <v>332</v>
      </c>
      <c r="E222" s="179" t="s">
        <v>1046</v>
      </c>
      <c r="F222" s="180" t="s">
        <v>1047</v>
      </c>
      <c r="G222" s="181" t="s">
        <v>499</v>
      </c>
      <c r="H222" s="182">
        <v>228</v>
      </c>
      <c r="I222" s="183"/>
      <c r="J222" s="184">
        <f t="shared" si="20"/>
        <v>0</v>
      </c>
      <c r="K222" s="185"/>
      <c r="L222" s="186"/>
      <c r="M222" s="187" t="s">
        <v>1</v>
      </c>
      <c r="N222" s="188" t="s">
        <v>41</v>
      </c>
      <c r="P222" s="153">
        <f t="shared" si="21"/>
        <v>0</v>
      </c>
      <c r="Q222" s="153">
        <v>1E-3</v>
      </c>
      <c r="R222" s="153">
        <f t="shared" si="22"/>
        <v>0.22800000000000001</v>
      </c>
      <c r="S222" s="153">
        <v>0</v>
      </c>
      <c r="T222" s="154">
        <f t="shared" si="23"/>
        <v>0</v>
      </c>
      <c r="AR222" s="155" t="s">
        <v>850</v>
      </c>
      <c r="AT222" s="155" t="s">
        <v>332</v>
      </c>
      <c r="AU222" s="155" t="s">
        <v>88</v>
      </c>
      <c r="AY222" s="16" t="s">
        <v>173</v>
      </c>
      <c r="BE222" s="156">
        <f t="shared" si="24"/>
        <v>0</v>
      </c>
      <c r="BF222" s="156">
        <f t="shared" si="25"/>
        <v>0</v>
      </c>
      <c r="BG222" s="156">
        <f t="shared" si="26"/>
        <v>0</v>
      </c>
      <c r="BH222" s="156">
        <f t="shared" si="27"/>
        <v>0</v>
      </c>
      <c r="BI222" s="156">
        <f t="shared" si="28"/>
        <v>0</v>
      </c>
      <c r="BJ222" s="16" t="s">
        <v>88</v>
      </c>
      <c r="BK222" s="156">
        <f t="shared" si="29"/>
        <v>0</v>
      </c>
      <c r="BL222" s="16" t="s">
        <v>506</v>
      </c>
      <c r="BM222" s="155" t="s">
        <v>1048</v>
      </c>
    </row>
    <row r="223" spans="2:65" s="1" customFormat="1" ht="24.15" customHeight="1" x14ac:dyDescent="0.2">
      <c r="B223" s="142"/>
      <c r="C223" s="143" t="s">
        <v>1049</v>
      </c>
      <c r="D223" s="143" t="s">
        <v>175</v>
      </c>
      <c r="E223" s="144" t="s">
        <v>1050</v>
      </c>
      <c r="F223" s="145" t="s">
        <v>1051</v>
      </c>
      <c r="G223" s="146" t="s">
        <v>370</v>
      </c>
      <c r="H223" s="147">
        <v>65</v>
      </c>
      <c r="I223" s="148"/>
      <c r="J223" s="149">
        <f t="shared" ref="J223:J254" si="30">ROUND(I223*H223,2)</f>
        <v>0</v>
      </c>
      <c r="K223" s="150"/>
      <c r="L223" s="31"/>
      <c r="M223" s="151" t="s">
        <v>1</v>
      </c>
      <c r="N223" s="152" t="s">
        <v>41</v>
      </c>
      <c r="P223" s="153">
        <f t="shared" ref="P223:P254" si="31">O223*H223</f>
        <v>0</v>
      </c>
      <c r="Q223" s="153">
        <v>0</v>
      </c>
      <c r="R223" s="153">
        <f t="shared" ref="R223:R254" si="32">Q223*H223</f>
        <v>0</v>
      </c>
      <c r="S223" s="153">
        <v>0</v>
      </c>
      <c r="T223" s="154">
        <f t="shared" ref="T223:T254" si="33">S223*H223</f>
        <v>0</v>
      </c>
      <c r="AR223" s="155" t="s">
        <v>506</v>
      </c>
      <c r="AT223" s="155" t="s">
        <v>175</v>
      </c>
      <c r="AU223" s="155" t="s">
        <v>88</v>
      </c>
      <c r="AY223" s="16" t="s">
        <v>173</v>
      </c>
      <c r="BE223" s="156">
        <f t="shared" ref="BE223:BE254" si="34">IF(N223="základná",J223,0)</f>
        <v>0</v>
      </c>
      <c r="BF223" s="156">
        <f t="shared" ref="BF223:BF254" si="35">IF(N223="znížená",J223,0)</f>
        <v>0</v>
      </c>
      <c r="BG223" s="156">
        <f t="shared" ref="BG223:BG254" si="36">IF(N223="zákl. prenesená",J223,0)</f>
        <v>0</v>
      </c>
      <c r="BH223" s="156">
        <f t="shared" ref="BH223:BH254" si="37">IF(N223="zníž. prenesená",J223,0)</f>
        <v>0</v>
      </c>
      <c r="BI223" s="156">
        <f t="shared" ref="BI223:BI254" si="38">IF(N223="nulová",J223,0)</f>
        <v>0</v>
      </c>
      <c r="BJ223" s="16" t="s">
        <v>88</v>
      </c>
      <c r="BK223" s="156">
        <f t="shared" ref="BK223:BK254" si="39">ROUND(I223*H223,2)</f>
        <v>0</v>
      </c>
      <c r="BL223" s="16" t="s">
        <v>506</v>
      </c>
      <c r="BM223" s="155" t="s">
        <v>1052</v>
      </c>
    </row>
    <row r="224" spans="2:65" s="1" customFormat="1" ht="16.5" customHeight="1" x14ac:dyDescent="0.2">
      <c r="B224" s="142"/>
      <c r="C224" s="178" t="s">
        <v>1053</v>
      </c>
      <c r="D224" s="178" t="s">
        <v>332</v>
      </c>
      <c r="E224" s="179" t="s">
        <v>1054</v>
      </c>
      <c r="F224" s="180" t="s">
        <v>1055</v>
      </c>
      <c r="G224" s="181" t="s">
        <v>499</v>
      </c>
      <c r="H224" s="182">
        <v>40.625</v>
      </c>
      <c r="I224" s="183"/>
      <c r="J224" s="184">
        <f t="shared" si="30"/>
        <v>0</v>
      </c>
      <c r="K224" s="185"/>
      <c r="L224" s="186"/>
      <c r="M224" s="187" t="s">
        <v>1</v>
      </c>
      <c r="N224" s="188" t="s">
        <v>41</v>
      </c>
      <c r="P224" s="153">
        <f t="shared" si="31"/>
        <v>0</v>
      </c>
      <c r="Q224" s="153">
        <v>9.9987692307692308E-4</v>
      </c>
      <c r="R224" s="153">
        <f t="shared" si="32"/>
        <v>4.0620000000000003E-2</v>
      </c>
      <c r="S224" s="153">
        <v>0</v>
      </c>
      <c r="T224" s="154">
        <f t="shared" si="33"/>
        <v>0</v>
      </c>
      <c r="AR224" s="155" t="s">
        <v>850</v>
      </c>
      <c r="AT224" s="155" t="s">
        <v>332</v>
      </c>
      <c r="AU224" s="155" t="s">
        <v>88</v>
      </c>
      <c r="AY224" s="16" t="s">
        <v>173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6" t="s">
        <v>88</v>
      </c>
      <c r="BK224" s="156">
        <f t="shared" si="39"/>
        <v>0</v>
      </c>
      <c r="BL224" s="16" t="s">
        <v>506</v>
      </c>
      <c r="BM224" s="155" t="s">
        <v>1056</v>
      </c>
    </row>
    <row r="225" spans="2:65" s="1" customFormat="1" ht="16.5" customHeight="1" x14ac:dyDescent="0.2">
      <c r="B225" s="142"/>
      <c r="C225" s="143" t="s">
        <v>1057</v>
      </c>
      <c r="D225" s="143" t="s">
        <v>175</v>
      </c>
      <c r="E225" s="144" t="s">
        <v>1058</v>
      </c>
      <c r="F225" s="145" t="s">
        <v>1059</v>
      </c>
      <c r="G225" s="146" t="s">
        <v>379</v>
      </c>
      <c r="H225" s="147">
        <v>14</v>
      </c>
      <c r="I225" s="148"/>
      <c r="J225" s="149">
        <f t="shared" si="30"/>
        <v>0</v>
      </c>
      <c r="K225" s="150"/>
      <c r="L225" s="31"/>
      <c r="M225" s="151" t="s">
        <v>1</v>
      </c>
      <c r="N225" s="152" t="s">
        <v>41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506</v>
      </c>
      <c r="AT225" s="155" t="s">
        <v>175</v>
      </c>
      <c r="AU225" s="155" t="s">
        <v>88</v>
      </c>
      <c r="AY225" s="16" t="s">
        <v>173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6" t="s">
        <v>88</v>
      </c>
      <c r="BK225" s="156">
        <f t="shared" si="39"/>
        <v>0</v>
      </c>
      <c r="BL225" s="16" t="s">
        <v>506</v>
      </c>
      <c r="BM225" s="155" t="s">
        <v>1060</v>
      </c>
    </row>
    <row r="226" spans="2:65" s="1" customFormat="1" ht="16.5" customHeight="1" x14ac:dyDescent="0.2">
      <c r="B226" s="142"/>
      <c r="C226" s="178" t="s">
        <v>1061</v>
      </c>
      <c r="D226" s="178" t="s">
        <v>332</v>
      </c>
      <c r="E226" s="179" t="s">
        <v>1062</v>
      </c>
      <c r="F226" s="180" t="s">
        <v>1063</v>
      </c>
      <c r="G226" s="181" t="s">
        <v>379</v>
      </c>
      <c r="H226" s="182">
        <v>9</v>
      </c>
      <c r="I226" s="183"/>
      <c r="J226" s="184">
        <f t="shared" si="30"/>
        <v>0</v>
      </c>
      <c r="K226" s="185"/>
      <c r="L226" s="186"/>
      <c r="M226" s="187" t="s">
        <v>1</v>
      </c>
      <c r="N226" s="188" t="s">
        <v>41</v>
      </c>
      <c r="P226" s="153">
        <f t="shared" si="31"/>
        <v>0</v>
      </c>
      <c r="Q226" s="153">
        <v>3.0000000000000001E-5</v>
      </c>
      <c r="R226" s="153">
        <f t="shared" si="32"/>
        <v>2.7E-4</v>
      </c>
      <c r="S226" s="153">
        <v>0</v>
      </c>
      <c r="T226" s="154">
        <f t="shared" si="33"/>
        <v>0</v>
      </c>
      <c r="AR226" s="155" t="s">
        <v>850</v>
      </c>
      <c r="AT226" s="155" t="s">
        <v>332</v>
      </c>
      <c r="AU226" s="155" t="s">
        <v>88</v>
      </c>
      <c r="AY226" s="16" t="s">
        <v>173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6" t="s">
        <v>88</v>
      </c>
      <c r="BK226" s="156">
        <f t="shared" si="39"/>
        <v>0</v>
      </c>
      <c r="BL226" s="16" t="s">
        <v>506</v>
      </c>
      <c r="BM226" s="155" t="s">
        <v>1064</v>
      </c>
    </row>
    <row r="227" spans="2:65" s="1" customFormat="1" ht="16.5" customHeight="1" x14ac:dyDescent="0.2">
      <c r="B227" s="142"/>
      <c r="C227" s="178" t="s">
        <v>317</v>
      </c>
      <c r="D227" s="178" t="s">
        <v>332</v>
      </c>
      <c r="E227" s="179" t="s">
        <v>1065</v>
      </c>
      <c r="F227" s="180" t="s">
        <v>1066</v>
      </c>
      <c r="G227" s="181" t="s">
        <v>379</v>
      </c>
      <c r="H227" s="182">
        <v>1</v>
      </c>
      <c r="I227" s="183"/>
      <c r="J227" s="184">
        <f t="shared" si="30"/>
        <v>0</v>
      </c>
      <c r="K227" s="185"/>
      <c r="L227" s="186"/>
      <c r="M227" s="187" t="s">
        <v>1</v>
      </c>
      <c r="N227" s="188" t="s">
        <v>41</v>
      </c>
      <c r="P227" s="153">
        <f t="shared" si="31"/>
        <v>0</v>
      </c>
      <c r="Q227" s="153">
        <v>3.0000000000000001E-5</v>
      </c>
      <c r="R227" s="153">
        <f t="shared" si="32"/>
        <v>3.0000000000000001E-5</v>
      </c>
      <c r="S227" s="153">
        <v>0</v>
      </c>
      <c r="T227" s="154">
        <f t="shared" si="33"/>
        <v>0</v>
      </c>
      <c r="AR227" s="155" t="s">
        <v>850</v>
      </c>
      <c r="AT227" s="155" t="s">
        <v>332</v>
      </c>
      <c r="AU227" s="155" t="s">
        <v>88</v>
      </c>
      <c r="AY227" s="16" t="s">
        <v>173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6" t="s">
        <v>88</v>
      </c>
      <c r="BK227" s="156">
        <f t="shared" si="39"/>
        <v>0</v>
      </c>
      <c r="BL227" s="16" t="s">
        <v>506</v>
      </c>
      <c r="BM227" s="155" t="s">
        <v>1067</v>
      </c>
    </row>
    <row r="228" spans="2:65" s="1" customFormat="1" ht="16.5" customHeight="1" x14ac:dyDescent="0.2">
      <c r="B228" s="142"/>
      <c r="C228" s="178" t="s">
        <v>1068</v>
      </c>
      <c r="D228" s="178" t="s">
        <v>332</v>
      </c>
      <c r="E228" s="179" t="s">
        <v>1069</v>
      </c>
      <c r="F228" s="180" t="s">
        <v>1070</v>
      </c>
      <c r="G228" s="181" t="s">
        <v>379</v>
      </c>
      <c r="H228" s="182">
        <v>2</v>
      </c>
      <c r="I228" s="183"/>
      <c r="J228" s="184">
        <f t="shared" si="30"/>
        <v>0</v>
      </c>
      <c r="K228" s="185"/>
      <c r="L228" s="186"/>
      <c r="M228" s="187" t="s">
        <v>1</v>
      </c>
      <c r="N228" s="188" t="s">
        <v>41</v>
      </c>
      <c r="P228" s="153">
        <f t="shared" si="31"/>
        <v>0</v>
      </c>
      <c r="Q228" s="153">
        <v>3.0000000000000001E-5</v>
      </c>
      <c r="R228" s="153">
        <f t="shared" si="32"/>
        <v>6.0000000000000002E-5</v>
      </c>
      <c r="S228" s="153">
        <v>0</v>
      </c>
      <c r="T228" s="154">
        <f t="shared" si="33"/>
        <v>0</v>
      </c>
      <c r="AR228" s="155" t="s">
        <v>850</v>
      </c>
      <c r="AT228" s="155" t="s">
        <v>332</v>
      </c>
      <c r="AU228" s="155" t="s">
        <v>88</v>
      </c>
      <c r="AY228" s="16" t="s">
        <v>173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6" t="s">
        <v>88</v>
      </c>
      <c r="BK228" s="156">
        <f t="shared" si="39"/>
        <v>0</v>
      </c>
      <c r="BL228" s="16" t="s">
        <v>506</v>
      </c>
      <c r="BM228" s="155" t="s">
        <v>1071</v>
      </c>
    </row>
    <row r="229" spans="2:65" s="1" customFormat="1" ht="16.5" customHeight="1" x14ac:dyDescent="0.2">
      <c r="B229" s="142"/>
      <c r="C229" s="178" t="s">
        <v>1072</v>
      </c>
      <c r="D229" s="178" t="s">
        <v>332</v>
      </c>
      <c r="E229" s="179" t="s">
        <v>1073</v>
      </c>
      <c r="F229" s="180" t="s">
        <v>1074</v>
      </c>
      <c r="G229" s="181" t="s">
        <v>379</v>
      </c>
      <c r="H229" s="182">
        <v>2</v>
      </c>
      <c r="I229" s="183"/>
      <c r="J229" s="184">
        <f t="shared" si="30"/>
        <v>0</v>
      </c>
      <c r="K229" s="185"/>
      <c r="L229" s="186"/>
      <c r="M229" s="187" t="s">
        <v>1</v>
      </c>
      <c r="N229" s="188" t="s">
        <v>41</v>
      </c>
      <c r="P229" s="153">
        <f t="shared" si="31"/>
        <v>0</v>
      </c>
      <c r="Q229" s="153">
        <v>3.0000000000000001E-5</v>
      </c>
      <c r="R229" s="153">
        <f t="shared" si="32"/>
        <v>6.0000000000000002E-5</v>
      </c>
      <c r="S229" s="153">
        <v>0</v>
      </c>
      <c r="T229" s="154">
        <f t="shared" si="33"/>
        <v>0</v>
      </c>
      <c r="AR229" s="155" t="s">
        <v>850</v>
      </c>
      <c r="AT229" s="155" t="s">
        <v>332</v>
      </c>
      <c r="AU229" s="155" t="s">
        <v>88</v>
      </c>
      <c r="AY229" s="16" t="s">
        <v>173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6" t="s">
        <v>88</v>
      </c>
      <c r="BK229" s="156">
        <f t="shared" si="39"/>
        <v>0</v>
      </c>
      <c r="BL229" s="16" t="s">
        <v>506</v>
      </c>
      <c r="BM229" s="155" t="s">
        <v>1075</v>
      </c>
    </row>
    <row r="230" spans="2:65" s="1" customFormat="1" ht="16.5" customHeight="1" x14ac:dyDescent="0.2">
      <c r="B230" s="142"/>
      <c r="C230" s="178" t="s">
        <v>1076</v>
      </c>
      <c r="D230" s="178" t="s">
        <v>332</v>
      </c>
      <c r="E230" s="179" t="s">
        <v>1077</v>
      </c>
      <c r="F230" s="180" t="s">
        <v>1078</v>
      </c>
      <c r="G230" s="181" t="s">
        <v>379</v>
      </c>
      <c r="H230" s="182">
        <v>2</v>
      </c>
      <c r="I230" s="183"/>
      <c r="J230" s="184">
        <f t="shared" si="30"/>
        <v>0</v>
      </c>
      <c r="K230" s="185"/>
      <c r="L230" s="186"/>
      <c r="M230" s="187" t="s">
        <v>1</v>
      </c>
      <c r="N230" s="188" t="s">
        <v>41</v>
      </c>
      <c r="P230" s="153">
        <f t="shared" si="31"/>
        <v>0</v>
      </c>
      <c r="Q230" s="153">
        <v>3.0000000000000001E-5</v>
      </c>
      <c r="R230" s="153">
        <f t="shared" si="32"/>
        <v>6.0000000000000002E-5</v>
      </c>
      <c r="S230" s="153">
        <v>0</v>
      </c>
      <c r="T230" s="154">
        <f t="shared" si="33"/>
        <v>0</v>
      </c>
      <c r="AR230" s="155" t="s">
        <v>850</v>
      </c>
      <c r="AT230" s="155" t="s">
        <v>332</v>
      </c>
      <c r="AU230" s="155" t="s">
        <v>88</v>
      </c>
      <c r="AY230" s="16" t="s">
        <v>173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6" t="s">
        <v>88</v>
      </c>
      <c r="BK230" s="156">
        <f t="shared" si="39"/>
        <v>0</v>
      </c>
      <c r="BL230" s="16" t="s">
        <v>506</v>
      </c>
      <c r="BM230" s="155" t="s">
        <v>1079</v>
      </c>
    </row>
    <row r="231" spans="2:65" s="1" customFormat="1" ht="16.5" customHeight="1" x14ac:dyDescent="0.2">
      <c r="B231" s="142"/>
      <c r="C231" s="178" t="s">
        <v>1080</v>
      </c>
      <c r="D231" s="178" t="s">
        <v>332</v>
      </c>
      <c r="E231" s="179" t="s">
        <v>1081</v>
      </c>
      <c r="F231" s="180" t="s">
        <v>1082</v>
      </c>
      <c r="G231" s="181" t="s">
        <v>379</v>
      </c>
      <c r="H231" s="182">
        <v>2</v>
      </c>
      <c r="I231" s="183"/>
      <c r="J231" s="184">
        <f t="shared" si="30"/>
        <v>0</v>
      </c>
      <c r="K231" s="185"/>
      <c r="L231" s="186"/>
      <c r="M231" s="187" t="s">
        <v>1</v>
      </c>
      <c r="N231" s="188" t="s">
        <v>41</v>
      </c>
      <c r="P231" s="153">
        <f t="shared" si="31"/>
        <v>0</v>
      </c>
      <c r="Q231" s="153">
        <v>3.0000000000000001E-5</v>
      </c>
      <c r="R231" s="153">
        <f t="shared" si="32"/>
        <v>6.0000000000000002E-5</v>
      </c>
      <c r="S231" s="153">
        <v>0</v>
      </c>
      <c r="T231" s="154">
        <f t="shared" si="33"/>
        <v>0</v>
      </c>
      <c r="AR231" s="155" t="s">
        <v>850</v>
      </c>
      <c r="AT231" s="155" t="s">
        <v>332</v>
      </c>
      <c r="AU231" s="155" t="s">
        <v>88</v>
      </c>
      <c r="AY231" s="16" t="s">
        <v>173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6" t="s">
        <v>88</v>
      </c>
      <c r="BK231" s="156">
        <f t="shared" si="39"/>
        <v>0</v>
      </c>
      <c r="BL231" s="16" t="s">
        <v>506</v>
      </c>
      <c r="BM231" s="155" t="s">
        <v>1083</v>
      </c>
    </row>
    <row r="232" spans="2:65" s="1" customFormat="1" ht="16.5" customHeight="1" x14ac:dyDescent="0.2">
      <c r="B232" s="142"/>
      <c r="C232" s="178" t="s">
        <v>1084</v>
      </c>
      <c r="D232" s="178" t="s">
        <v>332</v>
      </c>
      <c r="E232" s="179" t="s">
        <v>1085</v>
      </c>
      <c r="F232" s="180" t="s">
        <v>1086</v>
      </c>
      <c r="G232" s="181" t="s">
        <v>379</v>
      </c>
      <c r="H232" s="182">
        <v>1</v>
      </c>
      <c r="I232" s="183"/>
      <c r="J232" s="184">
        <f t="shared" si="30"/>
        <v>0</v>
      </c>
      <c r="K232" s="185"/>
      <c r="L232" s="186"/>
      <c r="M232" s="187" t="s">
        <v>1</v>
      </c>
      <c r="N232" s="188" t="s">
        <v>41</v>
      </c>
      <c r="P232" s="153">
        <f t="shared" si="31"/>
        <v>0</v>
      </c>
      <c r="Q232" s="153">
        <v>3.0000000000000001E-5</v>
      </c>
      <c r="R232" s="153">
        <f t="shared" si="32"/>
        <v>3.0000000000000001E-5</v>
      </c>
      <c r="S232" s="153">
        <v>0</v>
      </c>
      <c r="T232" s="154">
        <f t="shared" si="33"/>
        <v>0</v>
      </c>
      <c r="AR232" s="155" t="s">
        <v>850</v>
      </c>
      <c r="AT232" s="155" t="s">
        <v>332</v>
      </c>
      <c r="AU232" s="155" t="s">
        <v>88</v>
      </c>
      <c r="AY232" s="16" t="s">
        <v>173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6" t="s">
        <v>88</v>
      </c>
      <c r="BK232" s="156">
        <f t="shared" si="39"/>
        <v>0</v>
      </c>
      <c r="BL232" s="16" t="s">
        <v>506</v>
      </c>
      <c r="BM232" s="155" t="s">
        <v>1087</v>
      </c>
    </row>
    <row r="233" spans="2:65" s="1" customFormat="1" ht="16.5" customHeight="1" x14ac:dyDescent="0.2">
      <c r="B233" s="142"/>
      <c r="C233" s="178" t="s">
        <v>1088</v>
      </c>
      <c r="D233" s="178" t="s">
        <v>332</v>
      </c>
      <c r="E233" s="179" t="s">
        <v>1089</v>
      </c>
      <c r="F233" s="180" t="s">
        <v>1090</v>
      </c>
      <c r="G233" s="181" t="s">
        <v>379</v>
      </c>
      <c r="H233" s="182">
        <v>1</v>
      </c>
      <c r="I233" s="183"/>
      <c r="J233" s="184">
        <f t="shared" si="30"/>
        <v>0</v>
      </c>
      <c r="K233" s="185"/>
      <c r="L233" s="186"/>
      <c r="M233" s="187" t="s">
        <v>1</v>
      </c>
      <c r="N233" s="188" t="s">
        <v>41</v>
      </c>
      <c r="P233" s="153">
        <f t="shared" si="31"/>
        <v>0</v>
      </c>
      <c r="Q233" s="153">
        <v>3.0000000000000001E-5</v>
      </c>
      <c r="R233" s="153">
        <f t="shared" si="32"/>
        <v>3.0000000000000001E-5</v>
      </c>
      <c r="S233" s="153">
        <v>0</v>
      </c>
      <c r="T233" s="154">
        <f t="shared" si="33"/>
        <v>0</v>
      </c>
      <c r="AR233" s="155" t="s">
        <v>850</v>
      </c>
      <c r="AT233" s="155" t="s">
        <v>332</v>
      </c>
      <c r="AU233" s="155" t="s">
        <v>88</v>
      </c>
      <c r="AY233" s="16" t="s">
        <v>173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6" t="s">
        <v>88</v>
      </c>
      <c r="BK233" s="156">
        <f t="shared" si="39"/>
        <v>0</v>
      </c>
      <c r="BL233" s="16" t="s">
        <v>506</v>
      </c>
      <c r="BM233" s="155" t="s">
        <v>1091</v>
      </c>
    </row>
    <row r="234" spans="2:65" s="1" customFormat="1" ht="16.5" customHeight="1" x14ac:dyDescent="0.2">
      <c r="B234" s="142"/>
      <c r="C234" s="178" t="s">
        <v>1092</v>
      </c>
      <c r="D234" s="178" t="s">
        <v>332</v>
      </c>
      <c r="E234" s="179" t="s">
        <v>1093</v>
      </c>
      <c r="F234" s="180" t="s">
        <v>1094</v>
      </c>
      <c r="G234" s="181" t="s">
        <v>379</v>
      </c>
      <c r="H234" s="182">
        <v>2</v>
      </c>
      <c r="I234" s="183"/>
      <c r="J234" s="184">
        <f t="shared" si="30"/>
        <v>0</v>
      </c>
      <c r="K234" s="185"/>
      <c r="L234" s="186"/>
      <c r="M234" s="187" t="s">
        <v>1</v>
      </c>
      <c r="N234" s="188" t="s">
        <v>41</v>
      </c>
      <c r="P234" s="153">
        <f t="shared" si="31"/>
        <v>0</v>
      </c>
      <c r="Q234" s="153">
        <v>3.0000000000000001E-5</v>
      </c>
      <c r="R234" s="153">
        <f t="shared" si="32"/>
        <v>6.0000000000000002E-5</v>
      </c>
      <c r="S234" s="153">
        <v>0</v>
      </c>
      <c r="T234" s="154">
        <f t="shared" si="33"/>
        <v>0</v>
      </c>
      <c r="AR234" s="155" t="s">
        <v>850</v>
      </c>
      <c r="AT234" s="155" t="s">
        <v>332</v>
      </c>
      <c r="AU234" s="155" t="s">
        <v>88</v>
      </c>
      <c r="AY234" s="16" t="s">
        <v>173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6" t="s">
        <v>88</v>
      </c>
      <c r="BK234" s="156">
        <f t="shared" si="39"/>
        <v>0</v>
      </c>
      <c r="BL234" s="16" t="s">
        <v>506</v>
      </c>
      <c r="BM234" s="155" t="s">
        <v>1095</v>
      </c>
    </row>
    <row r="235" spans="2:65" s="1" customFormat="1" ht="24.15" customHeight="1" x14ac:dyDescent="0.2">
      <c r="B235" s="142"/>
      <c r="C235" s="143" t="s">
        <v>1096</v>
      </c>
      <c r="D235" s="143" t="s">
        <v>175</v>
      </c>
      <c r="E235" s="144" t="s">
        <v>1097</v>
      </c>
      <c r="F235" s="145" t="s">
        <v>1098</v>
      </c>
      <c r="G235" s="146" t="s">
        <v>379</v>
      </c>
      <c r="H235" s="147">
        <v>16</v>
      </c>
      <c r="I235" s="148"/>
      <c r="J235" s="149">
        <f t="shared" si="30"/>
        <v>0</v>
      </c>
      <c r="K235" s="150"/>
      <c r="L235" s="31"/>
      <c r="M235" s="151" t="s">
        <v>1</v>
      </c>
      <c r="N235" s="152" t="s">
        <v>41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506</v>
      </c>
      <c r="AT235" s="155" t="s">
        <v>175</v>
      </c>
      <c r="AU235" s="155" t="s">
        <v>88</v>
      </c>
      <c r="AY235" s="16" t="s">
        <v>173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6" t="s">
        <v>88</v>
      </c>
      <c r="BK235" s="156">
        <f t="shared" si="39"/>
        <v>0</v>
      </c>
      <c r="BL235" s="16" t="s">
        <v>506</v>
      </c>
      <c r="BM235" s="155" t="s">
        <v>1099</v>
      </c>
    </row>
    <row r="236" spans="2:65" s="1" customFormat="1" ht="21.75" customHeight="1" x14ac:dyDescent="0.2">
      <c r="B236" s="142"/>
      <c r="C236" s="143" t="s">
        <v>1100</v>
      </c>
      <c r="D236" s="143" t="s">
        <v>175</v>
      </c>
      <c r="E236" s="144" t="s">
        <v>1101</v>
      </c>
      <c r="F236" s="145" t="s">
        <v>1102</v>
      </c>
      <c r="G236" s="146" t="s">
        <v>379</v>
      </c>
      <c r="H236" s="147">
        <v>260</v>
      </c>
      <c r="I236" s="148"/>
      <c r="J236" s="149">
        <f t="shared" si="30"/>
        <v>0</v>
      </c>
      <c r="K236" s="150"/>
      <c r="L236" s="31"/>
      <c r="M236" s="151" t="s">
        <v>1</v>
      </c>
      <c r="N236" s="152" t="s">
        <v>41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506</v>
      </c>
      <c r="AT236" s="155" t="s">
        <v>175</v>
      </c>
      <c r="AU236" s="155" t="s">
        <v>88</v>
      </c>
      <c r="AY236" s="16" t="s">
        <v>173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6" t="s">
        <v>88</v>
      </c>
      <c r="BK236" s="156">
        <f t="shared" si="39"/>
        <v>0</v>
      </c>
      <c r="BL236" s="16" t="s">
        <v>506</v>
      </c>
      <c r="BM236" s="155" t="s">
        <v>1103</v>
      </c>
    </row>
    <row r="237" spans="2:65" s="1" customFormat="1" ht="24.15" customHeight="1" x14ac:dyDescent="0.2">
      <c r="B237" s="142"/>
      <c r="C237" s="178" t="s">
        <v>1104</v>
      </c>
      <c r="D237" s="178" t="s">
        <v>332</v>
      </c>
      <c r="E237" s="179" t="s">
        <v>1105</v>
      </c>
      <c r="F237" s="180" t="s">
        <v>1106</v>
      </c>
      <c r="G237" s="181" t="s">
        <v>379</v>
      </c>
      <c r="H237" s="182">
        <v>260</v>
      </c>
      <c r="I237" s="183"/>
      <c r="J237" s="184">
        <f t="shared" si="30"/>
        <v>0</v>
      </c>
      <c r="K237" s="185"/>
      <c r="L237" s="186"/>
      <c r="M237" s="187" t="s">
        <v>1</v>
      </c>
      <c r="N237" s="188" t="s">
        <v>41</v>
      </c>
      <c r="P237" s="153">
        <f t="shared" si="31"/>
        <v>0</v>
      </c>
      <c r="Q237" s="153">
        <v>1.9000000000000001E-4</v>
      </c>
      <c r="R237" s="153">
        <f t="shared" si="32"/>
        <v>4.9399999999999999E-2</v>
      </c>
      <c r="S237" s="153">
        <v>0</v>
      </c>
      <c r="T237" s="154">
        <f t="shared" si="33"/>
        <v>0</v>
      </c>
      <c r="AR237" s="155" t="s">
        <v>850</v>
      </c>
      <c r="AT237" s="155" t="s">
        <v>332</v>
      </c>
      <c r="AU237" s="155" t="s">
        <v>88</v>
      </c>
      <c r="AY237" s="16" t="s">
        <v>173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6" t="s">
        <v>88</v>
      </c>
      <c r="BK237" s="156">
        <f t="shared" si="39"/>
        <v>0</v>
      </c>
      <c r="BL237" s="16" t="s">
        <v>506</v>
      </c>
      <c r="BM237" s="155" t="s">
        <v>1107</v>
      </c>
    </row>
    <row r="238" spans="2:65" s="1" customFormat="1" ht="16.5" customHeight="1" x14ac:dyDescent="0.2">
      <c r="B238" s="142"/>
      <c r="C238" s="178" t="s">
        <v>1108</v>
      </c>
      <c r="D238" s="178" t="s">
        <v>332</v>
      </c>
      <c r="E238" s="179" t="s">
        <v>1109</v>
      </c>
      <c r="F238" s="180" t="s">
        <v>1110</v>
      </c>
      <c r="G238" s="181" t="s">
        <v>379</v>
      </c>
      <c r="H238" s="182">
        <v>260</v>
      </c>
      <c r="I238" s="183"/>
      <c r="J238" s="184">
        <f t="shared" si="30"/>
        <v>0</v>
      </c>
      <c r="K238" s="185"/>
      <c r="L238" s="186"/>
      <c r="M238" s="187" t="s">
        <v>1</v>
      </c>
      <c r="N238" s="188" t="s">
        <v>41</v>
      </c>
      <c r="P238" s="153">
        <f t="shared" si="31"/>
        <v>0</v>
      </c>
      <c r="Q238" s="153">
        <v>5.0000000000000002E-5</v>
      </c>
      <c r="R238" s="153">
        <f t="shared" si="32"/>
        <v>1.3000000000000001E-2</v>
      </c>
      <c r="S238" s="153">
        <v>0</v>
      </c>
      <c r="T238" s="154">
        <f t="shared" si="33"/>
        <v>0</v>
      </c>
      <c r="AR238" s="155" t="s">
        <v>850</v>
      </c>
      <c r="AT238" s="155" t="s">
        <v>332</v>
      </c>
      <c r="AU238" s="155" t="s">
        <v>88</v>
      </c>
      <c r="AY238" s="16" t="s">
        <v>173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6" t="s">
        <v>88</v>
      </c>
      <c r="BK238" s="156">
        <f t="shared" si="39"/>
        <v>0</v>
      </c>
      <c r="BL238" s="16" t="s">
        <v>506</v>
      </c>
      <c r="BM238" s="155" t="s">
        <v>1111</v>
      </c>
    </row>
    <row r="239" spans="2:65" s="1" customFormat="1" ht="24.15" customHeight="1" x14ac:dyDescent="0.2">
      <c r="B239" s="142"/>
      <c r="C239" s="143" t="s">
        <v>1112</v>
      </c>
      <c r="D239" s="143" t="s">
        <v>175</v>
      </c>
      <c r="E239" s="144" t="s">
        <v>1113</v>
      </c>
      <c r="F239" s="145" t="s">
        <v>1114</v>
      </c>
      <c r="G239" s="146" t="s">
        <v>1</v>
      </c>
      <c r="H239" s="147">
        <v>80</v>
      </c>
      <c r="I239" s="148"/>
      <c r="J239" s="149">
        <f t="shared" si="30"/>
        <v>0</v>
      </c>
      <c r="K239" s="150"/>
      <c r="L239" s="31"/>
      <c r="M239" s="151" t="s">
        <v>1</v>
      </c>
      <c r="N239" s="152" t="s">
        <v>41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506</v>
      </c>
      <c r="AT239" s="155" t="s">
        <v>175</v>
      </c>
      <c r="AU239" s="155" t="s">
        <v>88</v>
      </c>
      <c r="AY239" s="16" t="s">
        <v>173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6" t="s">
        <v>88</v>
      </c>
      <c r="BK239" s="156">
        <f t="shared" si="39"/>
        <v>0</v>
      </c>
      <c r="BL239" s="16" t="s">
        <v>506</v>
      </c>
      <c r="BM239" s="155" t="s">
        <v>1115</v>
      </c>
    </row>
    <row r="240" spans="2:65" s="1" customFormat="1" ht="24.15" customHeight="1" x14ac:dyDescent="0.2">
      <c r="B240" s="142"/>
      <c r="C240" s="178" t="s">
        <v>1116</v>
      </c>
      <c r="D240" s="178" t="s">
        <v>332</v>
      </c>
      <c r="E240" s="179" t="s">
        <v>1117</v>
      </c>
      <c r="F240" s="180" t="s">
        <v>1118</v>
      </c>
      <c r="G240" s="181" t="s">
        <v>379</v>
      </c>
      <c r="H240" s="182">
        <v>80</v>
      </c>
      <c r="I240" s="183"/>
      <c r="J240" s="184">
        <f t="shared" si="30"/>
        <v>0</v>
      </c>
      <c r="K240" s="185"/>
      <c r="L240" s="186"/>
      <c r="M240" s="187" t="s">
        <v>1</v>
      </c>
      <c r="N240" s="188" t="s">
        <v>41</v>
      </c>
      <c r="P240" s="153">
        <f t="shared" si="31"/>
        <v>0</v>
      </c>
      <c r="Q240" s="153">
        <v>2.0000000000000001E-4</v>
      </c>
      <c r="R240" s="153">
        <f t="shared" si="32"/>
        <v>1.6E-2</v>
      </c>
      <c r="S240" s="153">
        <v>0</v>
      </c>
      <c r="T240" s="154">
        <f t="shared" si="33"/>
        <v>0</v>
      </c>
      <c r="AR240" s="155" t="s">
        <v>850</v>
      </c>
      <c r="AT240" s="155" t="s">
        <v>332</v>
      </c>
      <c r="AU240" s="155" t="s">
        <v>88</v>
      </c>
      <c r="AY240" s="16" t="s">
        <v>173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6" t="s">
        <v>88</v>
      </c>
      <c r="BK240" s="156">
        <f t="shared" si="39"/>
        <v>0</v>
      </c>
      <c r="BL240" s="16" t="s">
        <v>506</v>
      </c>
      <c r="BM240" s="155" t="s">
        <v>1119</v>
      </c>
    </row>
    <row r="241" spans="2:65" s="1" customFormat="1" ht="21.75" customHeight="1" x14ac:dyDescent="0.2">
      <c r="B241" s="142"/>
      <c r="C241" s="143" t="s">
        <v>1120</v>
      </c>
      <c r="D241" s="143" t="s">
        <v>175</v>
      </c>
      <c r="E241" s="144" t="s">
        <v>1121</v>
      </c>
      <c r="F241" s="145" t="s">
        <v>1122</v>
      </c>
      <c r="G241" s="146" t="s">
        <v>379</v>
      </c>
      <c r="H241" s="147">
        <v>13</v>
      </c>
      <c r="I241" s="148"/>
      <c r="J241" s="149">
        <f t="shared" si="30"/>
        <v>0</v>
      </c>
      <c r="K241" s="150"/>
      <c r="L241" s="31"/>
      <c r="M241" s="151" t="s">
        <v>1</v>
      </c>
      <c r="N241" s="152" t="s">
        <v>41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506</v>
      </c>
      <c r="AT241" s="155" t="s">
        <v>175</v>
      </c>
      <c r="AU241" s="155" t="s">
        <v>88</v>
      </c>
      <c r="AY241" s="16" t="s">
        <v>173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6" t="s">
        <v>88</v>
      </c>
      <c r="BK241" s="156">
        <f t="shared" si="39"/>
        <v>0</v>
      </c>
      <c r="BL241" s="16" t="s">
        <v>506</v>
      </c>
      <c r="BM241" s="155" t="s">
        <v>1123</v>
      </c>
    </row>
    <row r="242" spans="2:65" s="1" customFormat="1" ht="21.75" customHeight="1" x14ac:dyDescent="0.2">
      <c r="B242" s="142"/>
      <c r="C242" s="178" t="s">
        <v>1124</v>
      </c>
      <c r="D242" s="178" t="s">
        <v>332</v>
      </c>
      <c r="E242" s="179" t="s">
        <v>1125</v>
      </c>
      <c r="F242" s="180" t="s">
        <v>1126</v>
      </c>
      <c r="G242" s="181" t="s">
        <v>379</v>
      </c>
      <c r="H242" s="182">
        <v>13</v>
      </c>
      <c r="I242" s="183"/>
      <c r="J242" s="184">
        <f t="shared" si="30"/>
        <v>0</v>
      </c>
      <c r="K242" s="185"/>
      <c r="L242" s="186"/>
      <c r="M242" s="187" t="s">
        <v>1</v>
      </c>
      <c r="N242" s="188" t="s">
        <v>41</v>
      </c>
      <c r="P242" s="153">
        <f t="shared" si="31"/>
        <v>0</v>
      </c>
      <c r="Q242" s="153">
        <v>4.0000000000000002E-4</v>
      </c>
      <c r="R242" s="153">
        <f t="shared" si="32"/>
        <v>5.2000000000000006E-3</v>
      </c>
      <c r="S242" s="153">
        <v>0</v>
      </c>
      <c r="T242" s="154">
        <f t="shared" si="33"/>
        <v>0</v>
      </c>
      <c r="AR242" s="155" t="s">
        <v>850</v>
      </c>
      <c r="AT242" s="155" t="s">
        <v>332</v>
      </c>
      <c r="AU242" s="155" t="s">
        <v>88</v>
      </c>
      <c r="AY242" s="16" t="s">
        <v>173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6" t="s">
        <v>88</v>
      </c>
      <c r="BK242" s="156">
        <f t="shared" si="39"/>
        <v>0</v>
      </c>
      <c r="BL242" s="16" t="s">
        <v>506</v>
      </c>
      <c r="BM242" s="155" t="s">
        <v>1127</v>
      </c>
    </row>
    <row r="243" spans="2:65" s="1" customFormat="1" ht="21.75" customHeight="1" x14ac:dyDescent="0.2">
      <c r="B243" s="142"/>
      <c r="C243" s="178" t="s">
        <v>1128</v>
      </c>
      <c r="D243" s="178" t="s">
        <v>332</v>
      </c>
      <c r="E243" s="179" t="s">
        <v>1129</v>
      </c>
      <c r="F243" s="180" t="s">
        <v>1130</v>
      </c>
      <c r="G243" s="181" t="s">
        <v>379</v>
      </c>
      <c r="H243" s="182">
        <v>13</v>
      </c>
      <c r="I243" s="183"/>
      <c r="J243" s="184">
        <f t="shared" si="30"/>
        <v>0</v>
      </c>
      <c r="K243" s="185"/>
      <c r="L243" s="186"/>
      <c r="M243" s="187" t="s">
        <v>1</v>
      </c>
      <c r="N243" s="188" t="s">
        <v>41</v>
      </c>
      <c r="P243" s="153">
        <f t="shared" si="31"/>
        <v>0</v>
      </c>
      <c r="Q243" s="153">
        <v>4.0000000000000002E-4</v>
      </c>
      <c r="R243" s="153">
        <f t="shared" si="32"/>
        <v>5.2000000000000006E-3</v>
      </c>
      <c r="S243" s="153">
        <v>0</v>
      </c>
      <c r="T243" s="154">
        <f t="shared" si="33"/>
        <v>0</v>
      </c>
      <c r="AR243" s="155" t="s">
        <v>850</v>
      </c>
      <c r="AT243" s="155" t="s">
        <v>332</v>
      </c>
      <c r="AU243" s="155" t="s">
        <v>88</v>
      </c>
      <c r="AY243" s="16" t="s">
        <v>173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6" t="s">
        <v>88</v>
      </c>
      <c r="BK243" s="156">
        <f t="shared" si="39"/>
        <v>0</v>
      </c>
      <c r="BL243" s="16" t="s">
        <v>506</v>
      </c>
      <c r="BM243" s="155" t="s">
        <v>1131</v>
      </c>
    </row>
    <row r="244" spans="2:65" s="1" customFormat="1" ht="21.75" customHeight="1" x14ac:dyDescent="0.2">
      <c r="B244" s="142"/>
      <c r="C244" s="143" t="s">
        <v>1132</v>
      </c>
      <c r="D244" s="143" t="s">
        <v>175</v>
      </c>
      <c r="E244" s="144" t="s">
        <v>1133</v>
      </c>
      <c r="F244" s="145" t="s">
        <v>1134</v>
      </c>
      <c r="G244" s="146" t="s">
        <v>379</v>
      </c>
      <c r="H244" s="147">
        <v>7</v>
      </c>
      <c r="I244" s="148"/>
      <c r="J244" s="149">
        <f t="shared" si="30"/>
        <v>0</v>
      </c>
      <c r="K244" s="150"/>
      <c r="L244" s="31"/>
      <c r="M244" s="151" t="s">
        <v>1</v>
      </c>
      <c r="N244" s="152" t="s">
        <v>41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506</v>
      </c>
      <c r="AT244" s="155" t="s">
        <v>175</v>
      </c>
      <c r="AU244" s="155" t="s">
        <v>88</v>
      </c>
      <c r="AY244" s="16" t="s">
        <v>173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6" t="s">
        <v>88</v>
      </c>
      <c r="BK244" s="156">
        <f t="shared" si="39"/>
        <v>0</v>
      </c>
      <c r="BL244" s="16" t="s">
        <v>506</v>
      </c>
      <c r="BM244" s="155" t="s">
        <v>1135</v>
      </c>
    </row>
    <row r="245" spans="2:65" s="1" customFormat="1" ht="16.5" customHeight="1" x14ac:dyDescent="0.2">
      <c r="B245" s="142"/>
      <c r="C245" s="178" t="s">
        <v>1136</v>
      </c>
      <c r="D245" s="178" t="s">
        <v>332</v>
      </c>
      <c r="E245" s="179" t="s">
        <v>1137</v>
      </c>
      <c r="F245" s="180" t="s">
        <v>1138</v>
      </c>
      <c r="G245" s="181" t="s">
        <v>379</v>
      </c>
      <c r="H245" s="182">
        <v>7</v>
      </c>
      <c r="I245" s="183"/>
      <c r="J245" s="184">
        <f t="shared" si="30"/>
        <v>0</v>
      </c>
      <c r="K245" s="185"/>
      <c r="L245" s="186"/>
      <c r="M245" s="187" t="s">
        <v>1</v>
      </c>
      <c r="N245" s="188" t="s">
        <v>41</v>
      </c>
      <c r="P245" s="153">
        <f t="shared" si="31"/>
        <v>0</v>
      </c>
      <c r="Q245" s="153">
        <v>2.2000000000000001E-4</v>
      </c>
      <c r="R245" s="153">
        <f t="shared" si="32"/>
        <v>1.5400000000000001E-3</v>
      </c>
      <c r="S245" s="153">
        <v>0</v>
      </c>
      <c r="T245" s="154">
        <f t="shared" si="33"/>
        <v>0</v>
      </c>
      <c r="AR245" s="155" t="s">
        <v>850</v>
      </c>
      <c r="AT245" s="155" t="s">
        <v>332</v>
      </c>
      <c r="AU245" s="155" t="s">
        <v>88</v>
      </c>
      <c r="AY245" s="16" t="s">
        <v>173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6" t="s">
        <v>88</v>
      </c>
      <c r="BK245" s="156">
        <f t="shared" si="39"/>
        <v>0</v>
      </c>
      <c r="BL245" s="16" t="s">
        <v>506</v>
      </c>
      <c r="BM245" s="155" t="s">
        <v>1139</v>
      </c>
    </row>
    <row r="246" spans="2:65" s="1" customFormat="1" ht="16.5" customHeight="1" x14ac:dyDescent="0.2">
      <c r="B246" s="142"/>
      <c r="C246" s="143" t="s">
        <v>1140</v>
      </c>
      <c r="D246" s="143" t="s">
        <v>175</v>
      </c>
      <c r="E246" s="144" t="s">
        <v>1141</v>
      </c>
      <c r="F246" s="145" t="s">
        <v>1142</v>
      </c>
      <c r="G246" s="146" t="s">
        <v>379</v>
      </c>
      <c r="H246" s="147">
        <v>12</v>
      </c>
      <c r="I246" s="148"/>
      <c r="J246" s="149">
        <f t="shared" si="30"/>
        <v>0</v>
      </c>
      <c r="K246" s="150"/>
      <c r="L246" s="31"/>
      <c r="M246" s="151" t="s">
        <v>1</v>
      </c>
      <c r="N246" s="152" t="s">
        <v>41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506</v>
      </c>
      <c r="AT246" s="155" t="s">
        <v>175</v>
      </c>
      <c r="AU246" s="155" t="s">
        <v>88</v>
      </c>
      <c r="AY246" s="16" t="s">
        <v>173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6" t="s">
        <v>88</v>
      </c>
      <c r="BK246" s="156">
        <f t="shared" si="39"/>
        <v>0</v>
      </c>
      <c r="BL246" s="16" t="s">
        <v>506</v>
      </c>
      <c r="BM246" s="155" t="s">
        <v>1143</v>
      </c>
    </row>
    <row r="247" spans="2:65" s="1" customFormat="1" ht="24.15" customHeight="1" x14ac:dyDescent="0.2">
      <c r="B247" s="142"/>
      <c r="C247" s="178" t="s">
        <v>1144</v>
      </c>
      <c r="D247" s="178" t="s">
        <v>332</v>
      </c>
      <c r="E247" s="179" t="s">
        <v>1145</v>
      </c>
      <c r="F247" s="180" t="s">
        <v>1146</v>
      </c>
      <c r="G247" s="181" t="s">
        <v>379</v>
      </c>
      <c r="H247" s="182">
        <v>12</v>
      </c>
      <c r="I247" s="183"/>
      <c r="J247" s="184">
        <f t="shared" si="30"/>
        <v>0</v>
      </c>
      <c r="K247" s="185"/>
      <c r="L247" s="186"/>
      <c r="M247" s="187" t="s">
        <v>1</v>
      </c>
      <c r="N247" s="188" t="s">
        <v>41</v>
      </c>
      <c r="P247" s="153">
        <f t="shared" si="31"/>
        <v>0</v>
      </c>
      <c r="Q247" s="153">
        <v>1.6000000000000001E-4</v>
      </c>
      <c r="R247" s="153">
        <f t="shared" si="32"/>
        <v>1.9200000000000003E-3</v>
      </c>
      <c r="S247" s="153">
        <v>0</v>
      </c>
      <c r="T247" s="154">
        <f t="shared" si="33"/>
        <v>0</v>
      </c>
      <c r="AR247" s="155" t="s">
        <v>850</v>
      </c>
      <c r="AT247" s="155" t="s">
        <v>332</v>
      </c>
      <c r="AU247" s="155" t="s">
        <v>88</v>
      </c>
      <c r="AY247" s="16" t="s">
        <v>173</v>
      </c>
      <c r="BE247" s="156">
        <f t="shared" si="34"/>
        <v>0</v>
      </c>
      <c r="BF247" s="156">
        <f t="shared" si="35"/>
        <v>0</v>
      </c>
      <c r="BG247" s="156">
        <f t="shared" si="36"/>
        <v>0</v>
      </c>
      <c r="BH247" s="156">
        <f t="shared" si="37"/>
        <v>0</v>
      </c>
      <c r="BI247" s="156">
        <f t="shared" si="38"/>
        <v>0</v>
      </c>
      <c r="BJ247" s="16" t="s">
        <v>88</v>
      </c>
      <c r="BK247" s="156">
        <f t="shared" si="39"/>
        <v>0</v>
      </c>
      <c r="BL247" s="16" t="s">
        <v>506</v>
      </c>
      <c r="BM247" s="155" t="s">
        <v>1147</v>
      </c>
    </row>
    <row r="248" spans="2:65" s="1" customFormat="1" ht="16.5" customHeight="1" x14ac:dyDescent="0.2">
      <c r="B248" s="142"/>
      <c r="C248" s="143" t="s">
        <v>1148</v>
      </c>
      <c r="D248" s="143" t="s">
        <v>175</v>
      </c>
      <c r="E248" s="144" t="s">
        <v>1149</v>
      </c>
      <c r="F248" s="145" t="s">
        <v>1150</v>
      </c>
      <c r="G248" s="146" t="s">
        <v>379</v>
      </c>
      <c r="H248" s="147">
        <v>16</v>
      </c>
      <c r="I248" s="148"/>
      <c r="J248" s="149">
        <f t="shared" si="30"/>
        <v>0</v>
      </c>
      <c r="K248" s="150"/>
      <c r="L248" s="31"/>
      <c r="M248" s="151" t="s">
        <v>1</v>
      </c>
      <c r="N248" s="152" t="s">
        <v>41</v>
      </c>
      <c r="P248" s="153">
        <f t="shared" si="31"/>
        <v>0</v>
      </c>
      <c r="Q248" s="153">
        <v>0</v>
      </c>
      <c r="R248" s="153">
        <f t="shared" si="32"/>
        <v>0</v>
      </c>
      <c r="S248" s="153">
        <v>0</v>
      </c>
      <c r="T248" s="154">
        <f t="shared" si="33"/>
        <v>0</v>
      </c>
      <c r="AR248" s="155" t="s">
        <v>506</v>
      </c>
      <c r="AT248" s="155" t="s">
        <v>175</v>
      </c>
      <c r="AU248" s="155" t="s">
        <v>88</v>
      </c>
      <c r="AY248" s="16" t="s">
        <v>173</v>
      </c>
      <c r="BE248" s="156">
        <f t="shared" si="34"/>
        <v>0</v>
      </c>
      <c r="BF248" s="156">
        <f t="shared" si="35"/>
        <v>0</v>
      </c>
      <c r="BG248" s="156">
        <f t="shared" si="36"/>
        <v>0</v>
      </c>
      <c r="BH248" s="156">
        <f t="shared" si="37"/>
        <v>0</v>
      </c>
      <c r="BI248" s="156">
        <f t="shared" si="38"/>
        <v>0</v>
      </c>
      <c r="BJ248" s="16" t="s">
        <v>88</v>
      </c>
      <c r="BK248" s="156">
        <f t="shared" si="39"/>
        <v>0</v>
      </c>
      <c r="BL248" s="16" t="s">
        <v>506</v>
      </c>
      <c r="BM248" s="155" t="s">
        <v>1151</v>
      </c>
    </row>
    <row r="249" spans="2:65" s="1" customFormat="1" ht="16.5" customHeight="1" x14ac:dyDescent="0.2">
      <c r="B249" s="142"/>
      <c r="C249" s="178" t="s">
        <v>1152</v>
      </c>
      <c r="D249" s="178" t="s">
        <v>332</v>
      </c>
      <c r="E249" s="179" t="s">
        <v>1153</v>
      </c>
      <c r="F249" s="180" t="s">
        <v>1154</v>
      </c>
      <c r="G249" s="181" t="s">
        <v>379</v>
      </c>
      <c r="H249" s="182">
        <v>16</v>
      </c>
      <c r="I249" s="183"/>
      <c r="J249" s="184">
        <f t="shared" si="30"/>
        <v>0</v>
      </c>
      <c r="K249" s="185"/>
      <c r="L249" s="186"/>
      <c r="M249" s="187" t="s">
        <v>1</v>
      </c>
      <c r="N249" s="188" t="s">
        <v>41</v>
      </c>
      <c r="P249" s="153">
        <f t="shared" si="31"/>
        <v>0</v>
      </c>
      <c r="Q249" s="153">
        <v>1.7000000000000001E-4</v>
      </c>
      <c r="R249" s="153">
        <f t="shared" si="32"/>
        <v>2.7200000000000002E-3</v>
      </c>
      <c r="S249" s="153">
        <v>0</v>
      </c>
      <c r="T249" s="154">
        <f t="shared" si="33"/>
        <v>0</v>
      </c>
      <c r="AR249" s="155" t="s">
        <v>850</v>
      </c>
      <c r="AT249" s="155" t="s">
        <v>332</v>
      </c>
      <c r="AU249" s="155" t="s">
        <v>88</v>
      </c>
      <c r="AY249" s="16" t="s">
        <v>173</v>
      </c>
      <c r="BE249" s="156">
        <f t="shared" si="34"/>
        <v>0</v>
      </c>
      <c r="BF249" s="156">
        <f t="shared" si="35"/>
        <v>0</v>
      </c>
      <c r="BG249" s="156">
        <f t="shared" si="36"/>
        <v>0</v>
      </c>
      <c r="BH249" s="156">
        <f t="shared" si="37"/>
        <v>0</v>
      </c>
      <c r="BI249" s="156">
        <f t="shared" si="38"/>
        <v>0</v>
      </c>
      <c r="BJ249" s="16" t="s">
        <v>88</v>
      </c>
      <c r="BK249" s="156">
        <f t="shared" si="39"/>
        <v>0</v>
      </c>
      <c r="BL249" s="16" t="s">
        <v>506</v>
      </c>
      <c r="BM249" s="155" t="s">
        <v>1155</v>
      </c>
    </row>
    <row r="250" spans="2:65" s="1" customFormat="1" ht="16.5" customHeight="1" x14ac:dyDescent="0.2">
      <c r="B250" s="142"/>
      <c r="C250" s="143" t="s">
        <v>1156</v>
      </c>
      <c r="D250" s="143" t="s">
        <v>175</v>
      </c>
      <c r="E250" s="144" t="s">
        <v>1157</v>
      </c>
      <c r="F250" s="145" t="s">
        <v>1158</v>
      </c>
      <c r="G250" s="146" t="s">
        <v>379</v>
      </c>
      <c r="H250" s="147">
        <v>8</v>
      </c>
      <c r="I250" s="148"/>
      <c r="J250" s="149">
        <f t="shared" si="30"/>
        <v>0</v>
      </c>
      <c r="K250" s="150"/>
      <c r="L250" s="31"/>
      <c r="M250" s="151" t="s">
        <v>1</v>
      </c>
      <c r="N250" s="152" t="s">
        <v>41</v>
      </c>
      <c r="P250" s="153">
        <f t="shared" si="31"/>
        <v>0</v>
      </c>
      <c r="Q250" s="153">
        <v>0</v>
      </c>
      <c r="R250" s="153">
        <f t="shared" si="32"/>
        <v>0</v>
      </c>
      <c r="S250" s="153">
        <v>0</v>
      </c>
      <c r="T250" s="154">
        <f t="shared" si="33"/>
        <v>0</v>
      </c>
      <c r="AR250" s="155" t="s">
        <v>506</v>
      </c>
      <c r="AT250" s="155" t="s">
        <v>175</v>
      </c>
      <c r="AU250" s="155" t="s">
        <v>88</v>
      </c>
      <c r="AY250" s="16" t="s">
        <v>173</v>
      </c>
      <c r="BE250" s="156">
        <f t="shared" si="34"/>
        <v>0</v>
      </c>
      <c r="BF250" s="156">
        <f t="shared" si="35"/>
        <v>0</v>
      </c>
      <c r="BG250" s="156">
        <f t="shared" si="36"/>
        <v>0</v>
      </c>
      <c r="BH250" s="156">
        <f t="shared" si="37"/>
        <v>0</v>
      </c>
      <c r="BI250" s="156">
        <f t="shared" si="38"/>
        <v>0</v>
      </c>
      <c r="BJ250" s="16" t="s">
        <v>88</v>
      </c>
      <c r="BK250" s="156">
        <f t="shared" si="39"/>
        <v>0</v>
      </c>
      <c r="BL250" s="16" t="s">
        <v>506</v>
      </c>
      <c r="BM250" s="155" t="s">
        <v>1159</v>
      </c>
    </row>
    <row r="251" spans="2:65" s="1" customFormat="1" ht="24.15" customHeight="1" x14ac:dyDescent="0.2">
      <c r="B251" s="142"/>
      <c r="C251" s="178" t="s">
        <v>1160</v>
      </c>
      <c r="D251" s="178" t="s">
        <v>332</v>
      </c>
      <c r="E251" s="179" t="s">
        <v>1161</v>
      </c>
      <c r="F251" s="180" t="s">
        <v>1162</v>
      </c>
      <c r="G251" s="181" t="s">
        <v>379</v>
      </c>
      <c r="H251" s="182">
        <v>8</v>
      </c>
      <c r="I251" s="183"/>
      <c r="J251" s="184">
        <f t="shared" si="30"/>
        <v>0</v>
      </c>
      <c r="K251" s="185"/>
      <c r="L251" s="186"/>
      <c r="M251" s="187" t="s">
        <v>1</v>
      </c>
      <c r="N251" s="188" t="s">
        <v>41</v>
      </c>
      <c r="P251" s="153">
        <f t="shared" si="31"/>
        <v>0</v>
      </c>
      <c r="Q251" s="153">
        <v>1.2999999999999999E-4</v>
      </c>
      <c r="R251" s="153">
        <f t="shared" si="32"/>
        <v>1.0399999999999999E-3</v>
      </c>
      <c r="S251" s="153">
        <v>0</v>
      </c>
      <c r="T251" s="154">
        <f t="shared" si="33"/>
        <v>0</v>
      </c>
      <c r="AR251" s="155" t="s">
        <v>850</v>
      </c>
      <c r="AT251" s="155" t="s">
        <v>332</v>
      </c>
      <c r="AU251" s="155" t="s">
        <v>88</v>
      </c>
      <c r="AY251" s="16" t="s">
        <v>173</v>
      </c>
      <c r="BE251" s="156">
        <f t="shared" si="34"/>
        <v>0</v>
      </c>
      <c r="BF251" s="156">
        <f t="shared" si="35"/>
        <v>0</v>
      </c>
      <c r="BG251" s="156">
        <f t="shared" si="36"/>
        <v>0</v>
      </c>
      <c r="BH251" s="156">
        <f t="shared" si="37"/>
        <v>0</v>
      </c>
      <c r="BI251" s="156">
        <f t="shared" si="38"/>
        <v>0</v>
      </c>
      <c r="BJ251" s="16" t="s">
        <v>88</v>
      </c>
      <c r="BK251" s="156">
        <f t="shared" si="39"/>
        <v>0</v>
      </c>
      <c r="BL251" s="16" t="s">
        <v>506</v>
      </c>
      <c r="BM251" s="155" t="s">
        <v>1163</v>
      </c>
    </row>
    <row r="252" spans="2:65" s="1" customFormat="1" ht="24.15" customHeight="1" x14ac:dyDescent="0.2">
      <c r="B252" s="142"/>
      <c r="C252" s="143" t="s">
        <v>1164</v>
      </c>
      <c r="D252" s="143" t="s">
        <v>175</v>
      </c>
      <c r="E252" s="144" t="s">
        <v>1165</v>
      </c>
      <c r="F252" s="145" t="s">
        <v>1166</v>
      </c>
      <c r="G252" s="146" t="s">
        <v>379</v>
      </c>
      <c r="H252" s="147">
        <v>16</v>
      </c>
      <c r="I252" s="148"/>
      <c r="J252" s="149">
        <f t="shared" si="30"/>
        <v>0</v>
      </c>
      <c r="K252" s="150"/>
      <c r="L252" s="31"/>
      <c r="M252" s="151" t="s">
        <v>1</v>
      </c>
      <c r="N252" s="152" t="s">
        <v>41</v>
      </c>
      <c r="P252" s="153">
        <f t="shared" si="31"/>
        <v>0</v>
      </c>
      <c r="Q252" s="153">
        <v>0</v>
      </c>
      <c r="R252" s="153">
        <f t="shared" si="32"/>
        <v>0</v>
      </c>
      <c r="S252" s="153">
        <v>0</v>
      </c>
      <c r="T252" s="154">
        <f t="shared" si="33"/>
        <v>0</v>
      </c>
      <c r="AR252" s="155" t="s">
        <v>506</v>
      </c>
      <c r="AT252" s="155" t="s">
        <v>175</v>
      </c>
      <c r="AU252" s="155" t="s">
        <v>88</v>
      </c>
      <c r="AY252" s="16" t="s">
        <v>173</v>
      </c>
      <c r="BE252" s="156">
        <f t="shared" si="34"/>
        <v>0</v>
      </c>
      <c r="BF252" s="156">
        <f t="shared" si="35"/>
        <v>0</v>
      </c>
      <c r="BG252" s="156">
        <f t="shared" si="36"/>
        <v>0</v>
      </c>
      <c r="BH252" s="156">
        <f t="shared" si="37"/>
        <v>0</v>
      </c>
      <c r="BI252" s="156">
        <f t="shared" si="38"/>
        <v>0</v>
      </c>
      <c r="BJ252" s="16" t="s">
        <v>88</v>
      </c>
      <c r="BK252" s="156">
        <f t="shared" si="39"/>
        <v>0</v>
      </c>
      <c r="BL252" s="16" t="s">
        <v>506</v>
      </c>
      <c r="BM252" s="155" t="s">
        <v>1167</v>
      </c>
    </row>
    <row r="253" spans="2:65" s="1" customFormat="1" ht="21.75" customHeight="1" x14ac:dyDescent="0.2">
      <c r="B253" s="142"/>
      <c r="C253" s="178" t="s">
        <v>1168</v>
      </c>
      <c r="D253" s="178" t="s">
        <v>332</v>
      </c>
      <c r="E253" s="179" t="s">
        <v>1169</v>
      </c>
      <c r="F253" s="180" t="s">
        <v>1170</v>
      </c>
      <c r="G253" s="181" t="s">
        <v>379</v>
      </c>
      <c r="H253" s="182">
        <v>16</v>
      </c>
      <c r="I253" s="183"/>
      <c r="J253" s="184">
        <f t="shared" si="30"/>
        <v>0</v>
      </c>
      <c r="K253" s="185"/>
      <c r="L253" s="186"/>
      <c r="M253" s="187" t="s">
        <v>1</v>
      </c>
      <c r="N253" s="188" t="s">
        <v>41</v>
      </c>
      <c r="P253" s="153">
        <f t="shared" si="31"/>
        <v>0</v>
      </c>
      <c r="Q253" s="153">
        <v>1.6000000000000001E-4</v>
      </c>
      <c r="R253" s="153">
        <f t="shared" si="32"/>
        <v>2.5600000000000002E-3</v>
      </c>
      <c r="S253" s="153">
        <v>0</v>
      </c>
      <c r="T253" s="154">
        <f t="shared" si="33"/>
        <v>0</v>
      </c>
      <c r="AR253" s="155" t="s">
        <v>850</v>
      </c>
      <c r="AT253" s="155" t="s">
        <v>332</v>
      </c>
      <c r="AU253" s="155" t="s">
        <v>88</v>
      </c>
      <c r="AY253" s="16" t="s">
        <v>173</v>
      </c>
      <c r="BE253" s="156">
        <f t="shared" si="34"/>
        <v>0</v>
      </c>
      <c r="BF253" s="156">
        <f t="shared" si="35"/>
        <v>0</v>
      </c>
      <c r="BG253" s="156">
        <f t="shared" si="36"/>
        <v>0</v>
      </c>
      <c r="BH253" s="156">
        <f t="shared" si="37"/>
        <v>0</v>
      </c>
      <c r="BI253" s="156">
        <f t="shared" si="38"/>
        <v>0</v>
      </c>
      <c r="BJ253" s="16" t="s">
        <v>88</v>
      </c>
      <c r="BK253" s="156">
        <f t="shared" si="39"/>
        <v>0</v>
      </c>
      <c r="BL253" s="16" t="s">
        <v>506</v>
      </c>
      <c r="BM253" s="155" t="s">
        <v>1171</v>
      </c>
    </row>
    <row r="254" spans="2:65" s="1" customFormat="1" ht="21.75" customHeight="1" x14ac:dyDescent="0.2">
      <c r="B254" s="142"/>
      <c r="C254" s="143" t="s">
        <v>1172</v>
      </c>
      <c r="D254" s="143" t="s">
        <v>175</v>
      </c>
      <c r="E254" s="144" t="s">
        <v>1173</v>
      </c>
      <c r="F254" s="145" t="s">
        <v>1174</v>
      </c>
      <c r="G254" s="146" t="s">
        <v>379</v>
      </c>
      <c r="H254" s="147">
        <v>32</v>
      </c>
      <c r="I254" s="148"/>
      <c r="J254" s="149">
        <f t="shared" si="30"/>
        <v>0</v>
      </c>
      <c r="K254" s="150"/>
      <c r="L254" s="31"/>
      <c r="M254" s="151" t="s">
        <v>1</v>
      </c>
      <c r="N254" s="152" t="s">
        <v>41</v>
      </c>
      <c r="P254" s="153">
        <f t="shared" si="31"/>
        <v>0</v>
      </c>
      <c r="Q254" s="153">
        <v>0</v>
      </c>
      <c r="R254" s="153">
        <f t="shared" si="32"/>
        <v>0</v>
      </c>
      <c r="S254" s="153">
        <v>0</v>
      </c>
      <c r="T254" s="154">
        <f t="shared" si="33"/>
        <v>0</v>
      </c>
      <c r="AR254" s="155" t="s">
        <v>506</v>
      </c>
      <c r="AT254" s="155" t="s">
        <v>175</v>
      </c>
      <c r="AU254" s="155" t="s">
        <v>88</v>
      </c>
      <c r="AY254" s="16" t="s">
        <v>173</v>
      </c>
      <c r="BE254" s="156">
        <f t="shared" si="34"/>
        <v>0</v>
      </c>
      <c r="BF254" s="156">
        <f t="shared" si="35"/>
        <v>0</v>
      </c>
      <c r="BG254" s="156">
        <f t="shared" si="36"/>
        <v>0</v>
      </c>
      <c r="BH254" s="156">
        <f t="shared" si="37"/>
        <v>0</v>
      </c>
      <c r="BI254" s="156">
        <f t="shared" si="38"/>
        <v>0</v>
      </c>
      <c r="BJ254" s="16" t="s">
        <v>88</v>
      </c>
      <c r="BK254" s="156">
        <f t="shared" si="39"/>
        <v>0</v>
      </c>
      <c r="BL254" s="16" t="s">
        <v>506</v>
      </c>
      <c r="BM254" s="155" t="s">
        <v>1175</v>
      </c>
    </row>
    <row r="255" spans="2:65" s="1" customFormat="1" ht="24.15" customHeight="1" x14ac:dyDescent="0.2">
      <c r="B255" s="142"/>
      <c r="C255" s="178" t="s">
        <v>1176</v>
      </c>
      <c r="D255" s="178" t="s">
        <v>332</v>
      </c>
      <c r="E255" s="179" t="s">
        <v>1177</v>
      </c>
      <c r="F255" s="180" t="s">
        <v>1178</v>
      </c>
      <c r="G255" s="181" t="s">
        <v>379</v>
      </c>
      <c r="H255" s="182">
        <v>32</v>
      </c>
      <c r="I255" s="183"/>
      <c r="J255" s="184">
        <f t="shared" ref="J255:J286" si="40">ROUND(I255*H255,2)</f>
        <v>0</v>
      </c>
      <c r="K255" s="185"/>
      <c r="L255" s="186"/>
      <c r="M255" s="187" t="s">
        <v>1</v>
      </c>
      <c r="N255" s="188" t="s">
        <v>41</v>
      </c>
      <c r="P255" s="153">
        <f t="shared" ref="P255:P286" si="41">O255*H255</f>
        <v>0</v>
      </c>
      <c r="Q255" s="153">
        <v>2.4000000000000001E-4</v>
      </c>
      <c r="R255" s="153">
        <f t="shared" ref="R255:R286" si="42">Q255*H255</f>
        <v>7.6800000000000002E-3</v>
      </c>
      <c r="S255" s="153">
        <v>0</v>
      </c>
      <c r="T255" s="154">
        <f t="shared" ref="T255:T286" si="43">S255*H255</f>
        <v>0</v>
      </c>
      <c r="AR255" s="155" t="s">
        <v>850</v>
      </c>
      <c r="AT255" s="155" t="s">
        <v>332</v>
      </c>
      <c r="AU255" s="155" t="s">
        <v>88</v>
      </c>
      <c r="AY255" s="16" t="s">
        <v>173</v>
      </c>
      <c r="BE255" s="156">
        <f t="shared" ref="BE255:BE286" si="44">IF(N255="základná",J255,0)</f>
        <v>0</v>
      </c>
      <c r="BF255" s="156">
        <f t="shared" ref="BF255:BF286" si="45">IF(N255="znížená",J255,0)</f>
        <v>0</v>
      </c>
      <c r="BG255" s="156">
        <f t="shared" ref="BG255:BG286" si="46">IF(N255="zákl. prenesená",J255,0)</f>
        <v>0</v>
      </c>
      <c r="BH255" s="156">
        <f t="shared" ref="BH255:BH286" si="47">IF(N255="zníž. prenesená",J255,0)</f>
        <v>0</v>
      </c>
      <c r="BI255" s="156">
        <f t="shared" ref="BI255:BI286" si="48">IF(N255="nulová",J255,0)</f>
        <v>0</v>
      </c>
      <c r="BJ255" s="16" t="s">
        <v>88</v>
      </c>
      <c r="BK255" s="156">
        <f t="shared" ref="BK255:BK286" si="49">ROUND(I255*H255,2)</f>
        <v>0</v>
      </c>
      <c r="BL255" s="16" t="s">
        <v>506</v>
      </c>
      <c r="BM255" s="155" t="s">
        <v>1179</v>
      </c>
    </row>
    <row r="256" spans="2:65" s="1" customFormat="1" ht="16.5" customHeight="1" x14ac:dyDescent="0.2">
      <c r="B256" s="142"/>
      <c r="C256" s="143" t="s">
        <v>552</v>
      </c>
      <c r="D256" s="143" t="s">
        <v>175</v>
      </c>
      <c r="E256" s="144" t="s">
        <v>1180</v>
      </c>
      <c r="F256" s="145" t="s">
        <v>1181</v>
      </c>
      <c r="G256" s="146" t="s">
        <v>370</v>
      </c>
      <c r="H256" s="147">
        <v>8</v>
      </c>
      <c r="I256" s="148"/>
      <c r="J256" s="149">
        <f t="shared" si="40"/>
        <v>0</v>
      </c>
      <c r="K256" s="150"/>
      <c r="L256" s="31"/>
      <c r="M256" s="151" t="s">
        <v>1</v>
      </c>
      <c r="N256" s="152" t="s">
        <v>41</v>
      </c>
      <c r="P256" s="153">
        <f t="shared" si="41"/>
        <v>0</v>
      </c>
      <c r="Q256" s="153">
        <v>0</v>
      </c>
      <c r="R256" s="153">
        <f t="shared" si="42"/>
        <v>0</v>
      </c>
      <c r="S256" s="153">
        <v>0</v>
      </c>
      <c r="T256" s="154">
        <f t="shared" si="43"/>
        <v>0</v>
      </c>
      <c r="AR256" s="155" t="s">
        <v>506</v>
      </c>
      <c r="AT256" s="155" t="s">
        <v>175</v>
      </c>
      <c r="AU256" s="155" t="s">
        <v>88</v>
      </c>
      <c r="AY256" s="16" t="s">
        <v>173</v>
      </c>
      <c r="BE256" s="156">
        <f t="shared" si="44"/>
        <v>0</v>
      </c>
      <c r="BF256" s="156">
        <f t="shared" si="45"/>
        <v>0</v>
      </c>
      <c r="BG256" s="156">
        <f t="shared" si="46"/>
        <v>0</v>
      </c>
      <c r="BH256" s="156">
        <f t="shared" si="47"/>
        <v>0</v>
      </c>
      <c r="BI256" s="156">
        <f t="shared" si="48"/>
        <v>0</v>
      </c>
      <c r="BJ256" s="16" t="s">
        <v>88</v>
      </c>
      <c r="BK256" s="156">
        <f t="shared" si="49"/>
        <v>0</v>
      </c>
      <c r="BL256" s="16" t="s">
        <v>506</v>
      </c>
      <c r="BM256" s="155" t="s">
        <v>1182</v>
      </c>
    </row>
    <row r="257" spans="2:65" s="1" customFormat="1" ht="16.5" customHeight="1" x14ac:dyDescent="0.2">
      <c r="B257" s="142"/>
      <c r="C257" s="178" t="s">
        <v>1183</v>
      </c>
      <c r="D257" s="178" t="s">
        <v>332</v>
      </c>
      <c r="E257" s="179" t="s">
        <v>1184</v>
      </c>
      <c r="F257" s="180" t="s">
        <v>1185</v>
      </c>
      <c r="G257" s="181" t="s">
        <v>379</v>
      </c>
      <c r="H257" s="182">
        <v>8</v>
      </c>
      <c r="I257" s="183"/>
      <c r="J257" s="184">
        <f t="shared" si="40"/>
        <v>0</v>
      </c>
      <c r="K257" s="185"/>
      <c r="L257" s="186"/>
      <c r="M257" s="187" t="s">
        <v>1</v>
      </c>
      <c r="N257" s="188" t="s">
        <v>41</v>
      </c>
      <c r="P257" s="153">
        <f t="shared" si="41"/>
        <v>0</v>
      </c>
      <c r="Q257" s="153">
        <v>7.9299999999999995E-3</v>
      </c>
      <c r="R257" s="153">
        <f t="shared" si="42"/>
        <v>6.3439999999999996E-2</v>
      </c>
      <c r="S257" s="153">
        <v>0</v>
      </c>
      <c r="T257" s="154">
        <f t="shared" si="43"/>
        <v>0</v>
      </c>
      <c r="AR257" s="155" t="s">
        <v>850</v>
      </c>
      <c r="AT257" s="155" t="s">
        <v>332</v>
      </c>
      <c r="AU257" s="155" t="s">
        <v>88</v>
      </c>
      <c r="AY257" s="16" t="s">
        <v>173</v>
      </c>
      <c r="BE257" s="156">
        <f t="shared" si="44"/>
        <v>0</v>
      </c>
      <c r="BF257" s="156">
        <f t="shared" si="45"/>
        <v>0</v>
      </c>
      <c r="BG257" s="156">
        <f t="shared" si="46"/>
        <v>0</v>
      </c>
      <c r="BH257" s="156">
        <f t="shared" si="47"/>
        <v>0</v>
      </c>
      <c r="BI257" s="156">
        <f t="shared" si="48"/>
        <v>0</v>
      </c>
      <c r="BJ257" s="16" t="s">
        <v>88</v>
      </c>
      <c r="BK257" s="156">
        <f t="shared" si="49"/>
        <v>0</v>
      </c>
      <c r="BL257" s="16" t="s">
        <v>506</v>
      </c>
      <c r="BM257" s="155" t="s">
        <v>1186</v>
      </c>
    </row>
    <row r="258" spans="2:65" s="1" customFormat="1" ht="21.75" customHeight="1" x14ac:dyDescent="0.2">
      <c r="B258" s="142"/>
      <c r="C258" s="143" t="s">
        <v>1187</v>
      </c>
      <c r="D258" s="143" t="s">
        <v>175</v>
      </c>
      <c r="E258" s="144" t="s">
        <v>1188</v>
      </c>
      <c r="F258" s="145" t="s">
        <v>1189</v>
      </c>
      <c r="G258" s="146" t="s">
        <v>379</v>
      </c>
      <c r="H258" s="147">
        <v>18</v>
      </c>
      <c r="I258" s="148"/>
      <c r="J258" s="149">
        <f t="shared" si="40"/>
        <v>0</v>
      </c>
      <c r="K258" s="150"/>
      <c r="L258" s="31"/>
      <c r="M258" s="151" t="s">
        <v>1</v>
      </c>
      <c r="N258" s="152" t="s">
        <v>41</v>
      </c>
      <c r="P258" s="153">
        <f t="shared" si="41"/>
        <v>0</v>
      </c>
      <c r="Q258" s="153">
        <v>0</v>
      </c>
      <c r="R258" s="153">
        <f t="shared" si="42"/>
        <v>0</v>
      </c>
      <c r="S258" s="153">
        <v>0</v>
      </c>
      <c r="T258" s="154">
        <f t="shared" si="43"/>
        <v>0</v>
      </c>
      <c r="AR258" s="155" t="s">
        <v>506</v>
      </c>
      <c r="AT258" s="155" t="s">
        <v>175</v>
      </c>
      <c r="AU258" s="155" t="s">
        <v>88</v>
      </c>
      <c r="AY258" s="16" t="s">
        <v>173</v>
      </c>
      <c r="BE258" s="156">
        <f t="shared" si="44"/>
        <v>0</v>
      </c>
      <c r="BF258" s="156">
        <f t="shared" si="45"/>
        <v>0</v>
      </c>
      <c r="BG258" s="156">
        <f t="shared" si="46"/>
        <v>0</v>
      </c>
      <c r="BH258" s="156">
        <f t="shared" si="47"/>
        <v>0</v>
      </c>
      <c r="BI258" s="156">
        <f t="shared" si="48"/>
        <v>0</v>
      </c>
      <c r="BJ258" s="16" t="s">
        <v>88</v>
      </c>
      <c r="BK258" s="156">
        <f t="shared" si="49"/>
        <v>0</v>
      </c>
      <c r="BL258" s="16" t="s">
        <v>506</v>
      </c>
      <c r="BM258" s="155" t="s">
        <v>1190</v>
      </c>
    </row>
    <row r="259" spans="2:65" s="1" customFormat="1" ht="24.15" customHeight="1" x14ac:dyDescent="0.2">
      <c r="B259" s="142"/>
      <c r="C259" s="178" t="s">
        <v>1191</v>
      </c>
      <c r="D259" s="178" t="s">
        <v>332</v>
      </c>
      <c r="E259" s="179" t="s">
        <v>1192</v>
      </c>
      <c r="F259" s="180" t="s">
        <v>1193</v>
      </c>
      <c r="G259" s="181" t="s">
        <v>379</v>
      </c>
      <c r="H259" s="182">
        <v>18</v>
      </c>
      <c r="I259" s="183"/>
      <c r="J259" s="184">
        <f t="shared" si="40"/>
        <v>0</v>
      </c>
      <c r="K259" s="185"/>
      <c r="L259" s="186"/>
      <c r="M259" s="187" t="s">
        <v>1</v>
      </c>
      <c r="N259" s="188" t="s">
        <v>41</v>
      </c>
      <c r="P259" s="153">
        <f t="shared" si="41"/>
        <v>0</v>
      </c>
      <c r="Q259" s="153">
        <v>9.0000000000000006E-5</v>
      </c>
      <c r="R259" s="153">
        <f t="shared" si="42"/>
        <v>1.6200000000000001E-3</v>
      </c>
      <c r="S259" s="153">
        <v>0</v>
      </c>
      <c r="T259" s="154">
        <f t="shared" si="43"/>
        <v>0</v>
      </c>
      <c r="AR259" s="155" t="s">
        <v>850</v>
      </c>
      <c r="AT259" s="155" t="s">
        <v>332</v>
      </c>
      <c r="AU259" s="155" t="s">
        <v>88</v>
      </c>
      <c r="AY259" s="16" t="s">
        <v>173</v>
      </c>
      <c r="BE259" s="156">
        <f t="shared" si="44"/>
        <v>0</v>
      </c>
      <c r="BF259" s="156">
        <f t="shared" si="45"/>
        <v>0</v>
      </c>
      <c r="BG259" s="156">
        <f t="shared" si="46"/>
        <v>0</v>
      </c>
      <c r="BH259" s="156">
        <f t="shared" si="47"/>
        <v>0</v>
      </c>
      <c r="BI259" s="156">
        <f t="shared" si="48"/>
        <v>0</v>
      </c>
      <c r="BJ259" s="16" t="s">
        <v>88</v>
      </c>
      <c r="BK259" s="156">
        <f t="shared" si="49"/>
        <v>0</v>
      </c>
      <c r="BL259" s="16" t="s">
        <v>506</v>
      </c>
      <c r="BM259" s="155" t="s">
        <v>1194</v>
      </c>
    </row>
    <row r="260" spans="2:65" s="1" customFormat="1" ht="24.15" customHeight="1" x14ac:dyDescent="0.2">
      <c r="B260" s="142"/>
      <c r="C260" s="143" t="s">
        <v>1195</v>
      </c>
      <c r="D260" s="143" t="s">
        <v>175</v>
      </c>
      <c r="E260" s="144" t="s">
        <v>1196</v>
      </c>
      <c r="F260" s="145" t="s">
        <v>1197</v>
      </c>
      <c r="G260" s="146" t="s">
        <v>379</v>
      </c>
      <c r="H260" s="147">
        <v>29</v>
      </c>
      <c r="I260" s="148"/>
      <c r="J260" s="149">
        <f t="shared" si="40"/>
        <v>0</v>
      </c>
      <c r="K260" s="150"/>
      <c r="L260" s="31"/>
      <c r="M260" s="151" t="s">
        <v>1</v>
      </c>
      <c r="N260" s="152" t="s">
        <v>41</v>
      </c>
      <c r="P260" s="153">
        <f t="shared" si="41"/>
        <v>0</v>
      </c>
      <c r="Q260" s="153">
        <v>0</v>
      </c>
      <c r="R260" s="153">
        <f t="shared" si="42"/>
        <v>0</v>
      </c>
      <c r="S260" s="153">
        <v>0</v>
      </c>
      <c r="T260" s="154">
        <f t="shared" si="43"/>
        <v>0</v>
      </c>
      <c r="AR260" s="155" t="s">
        <v>506</v>
      </c>
      <c r="AT260" s="155" t="s">
        <v>175</v>
      </c>
      <c r="AU260" s="155" t="s">
        <v>88</v>
      </c>
      <c r="AY260" s="16" t="s">
        <v>173</v>
      </c>
      <c r="BE260" s="156">
        <f t="shared" si="44"/>
        <v>0</v>
      </c>
      <c r="BF260" s="156">
        <f t="shared" si="45"/>
        <v>0</v>
      </c>
      <c r="BG260" s="156">
        <f t="shared" si="46"/>
        <v>0</v>
      </c>
      <c r="BH260" s="156">
        <f t="shared" si="47"/>
        <v>0</v>
      </c>
      <c r="BI260" s="156">
        <f t="shared" si="48"/>
        <v>0</v>
      </c>
      <c r="BJ260" s="16" t="s">
        <v>88</v>
      </c>
      <c r="BK260" s="156">
        <f t="shared" si="49"/>
        <v>0</v>
      </c>
      <c r="BL260" s="16" t="s">
        <v>506</v>
      </c>
      <c r="BM260" s="155" t="s">
        <v>1198</v>
      </c>
    </row>
    <row r="261" spans="2:65" s="1" customFormat="1" ht="16.5" customHeight="1" x14ac:dyDescent="0.2">
      <c r="B261" s="142"/>
      <c r="C261" s="143" t="s">
        <v>1199</v>
      </c>
      <c r="D261" s="143" t="s">
        <v>175</v>
      </c>
      <c r="E261" s="144" t="s">
        <v>1200</v>
      </c>
      <c r="F261" s="145" t="s">
        <v>1201</v>
      </c>
      <c r="G261" s="146" t="s">
        <v>379</v>
      </c>
      <c r="H261" s="147">
        <v>16</v>
      </c>
      <c r="I261" s="148"/>
      <c r="J261" s="149">
        <f t="shared" si="40"/>
        <v>0</v>
      </c>
      <c r="K261" s="150"/>
      <c r="L261" s="31"/>
      <c r="M261" s="151" t="s">
        <v>1</v>
      </c>
      <c r="N261" s="152" t="s">
        <v>41</v>
      </c>
      <c r="P261" s="153">
        <f t="shared" si="41"/>
        <v>0</v>
      </c>
      <c r="Q261" s="153">
        <v>0</v>
      </c>
      <c r="R261" s="153">
        <f t="shared" si="42"/>
        <v>0</v>
      </c>
      <c r="S261" s="153">
        <v>0</v>
      </c>
      <c r="T261" s="154">
        <f t="shared" si="43"/>
        <v>0</v>
      </c>
      <c r="AR261" s="155" t="s">
        <v>506</v>
      </c>
      <c r="AT261" s="155" t="s">
        <v>175</v>
      </c>
      <c r="AU261" s="155" t="s">
        <v>88</v>
      </c>
      <c r="AY261" s="16" t="s">
        <v>173</v>
      </c>
      <c r="BE261" s="156">
        <f t="shared" si="44"/>
        <v>0</v>
      </c>
      <c r="BF261" s="156">
        <f t="shared" si="45"/>
        <v>0</v>
      </c>
      <c r="BG261" s="156">
        <f t="shared" si="46"/>
        <v>0</v>
      </c>
      <c r="BH261" s="156">
        <f t="shared" si="47"/>
        <v>0</v>
      </c>
      <c r="BI261" s="156">
        <f t="shared" si="48"/>
        <v>0</v>
      </c>
      <c r="BJ261" s="16" t="s">
        <v>88</v>
      </c>
      <c r="BK261" s="156">
        <f t="shared" si="49"/>
        <v>0</v>
      </c>
      <c r="BL261" s="16" t="s">
        <v>506</v>
      </c>
      <c r="BM261" s="155" t="s">
        <v>1202</v>
      </c>
    </row>
    <row r="262" spans="2:65" s="1" customFormat="1" ht="24.15" customHeight="1" x14ac:dyDescent="0.2">
      <c r="B262" s="142"/>
      <c r="C262" s="143" t="s">
        <v>1203</v>
      </c>
      <c r="D262" s="143" t="s">
        <v>175</v>
      </c>
      <c r="E262" s="144" t="s">
        <v>1204</v>
      </c>
      <c r="F262" s="145" t="s">
        <v>1205</v>
      </c>
      <c r="G262" s="146" t="s">
        <v>370</v>
      </c>
      <c r="H262" s="147">
        <v>360</v>
      </c>
      <c r="I262" s="148"/>
      <c r="J262" s="149">
        <f t="shared" si="40"/>
        <v>0</v>
      </c>
      <c r="K262" s="150"/>
      <c r="L262" s="31"/>
      <c r="M262" s="151" t="s">
        <v>1</v>
      </c>
      <c r="N262" s="152" t="s">
        <v>41</v>
      </c>
      <c r="P262" s="153">
        <f t="shared" si="41"/>
        <v>0</v>
      </c>
      <c r="Q262" s="153">
        <v>0</v>
      </c>
      <c r="R262" s="153">
        <f t="shared" si="42"/>
        <v>0</v>
      </c>
      <c r="S262" s="153">
        <v>0</v>
      </c>
      <c r="T262" s="154">
        <f t="shared" si="43"/>
        <v>0</v>
      </c>
      <c r="AR262" s="155" t="s">
        <v>506</v>
      </c>
      <c r="AT262" s="155" t="s">
        <v>175</v>
      </c>
      <c r="AU262" s="155" t="s">
        <v>88</v>
      </c>
      <c r="AY262" s="16" t="s">
        <v>173</v>
      </c>
      <c r="BE262" s="156">
        <f t="shared" si="44"/>
        <v>0</v>
      </c>
      <c r="BF262" s="156">
        <f t="shared" si="45"/>
        <v>0</v>
      </c>
      <c r="BG262" s="156">
        <f t="shared" si="46"/>
        <v>0</v>
      </c>
      <c r="BH262" s="156">
        <f t="shared" si="47"/>
        <v>0</v>
      </c>
      <c r="BI262" s="156">
        <f t="shared" si="48"/>
        <v>0</v>
      </c>
      <c r="BJ262" s="16" t="s">
        <v>88</v>
      </c>
      <c r="BK262" s="156">
        <f t="shared" si="49"/>
        <v>0</v>
      </c>
      <c r="BL262" s="16" t="s">
        <v>506</v>
      </c>
      <c r="BM262" s="155" t="s">
        <v>1206</v>
      </c>
    </row>
    <row r="263" spans="2:65" s="1" customFormat="1" ht="16.5" customHeight="1" x14ac:dyDescent="0.2">
      <c r="B263" s="142"/>
      <c r="C263" s="178" t="s">
        <v>1207</v>
      </c>
      <c r="D263" s="178" t="s">
        <v>332</v>
      </c>
      <c r="E263" s="179" t="s">
        <v>1208</v>
      </c>
      <c r="F263" s="180" t="s">
        <v>1209</v>
      </c>
      <c r="G263" s="181" t="s">
        <v>499</v>
      </c>
      <c r="H263" s="182">
        <v>50.4</v>
      </c>
      <c r="I263" s="183"/>
      <c r="J263" s="184">
        <f t="shared" si="40"/>
        <v>0</v>
      </c>
      <c r="K263" s="185"/>
      <c r="L263" s="186"/>
      <c r="M263" s="187" t="s">
        <v>1</v>
      </c>
      <c r="N263" s="188" t="s">
        <v>41</v>
      </c>
      <c r="P263" s="153">
        <f t="shared" si="41"/>
        <v>0</v>
      </c>
      <c r="Q263" s="153">
        <v>1E-3</v>
      </c>
      <c r="R263" s="153">
        <f t="shared" si="42"/>
        <v>5.04E-2</v>
      </c>
      <c r="S263" s="153">
        <v>0</v>
      </c>
      <c r="T263" s="154">
        <f t="shared" si="43"/>
        <v>0</v>
      </c>
      <c r="AR263" s="155" t="s">
        <v>850</v>
      </c>
      <c r="AT263" s="155" t="s">
        <v>332</v>
      </c>
      <c r="AU263" s="155" t="s">
        <v>88</v>
      </c>
      <c r="AY263" s="16" t="s">
        <v>173</v>
      </c>
      <c r="BE263" s="156">
        <f t="shared" si="44"/>
        <v>0</v>
      </c>
      <c r="BF263" s="156">
        <f t="shared" si="45"/>
        <v>0</v>
      </c>
      <c r="BG263" s="156">
        <f t="shared" si="46"/>
        <v>0</v>
      </c>
      <c r="BH263" s="156">
        <f t="shared" si="47"/>
        <v>0</v>
      </c>
      <c r="BI263" s="156">
        <f t="shared" si="48"/>
        <v>0</v>
      </c>
      <c r="BJ263" s="16" t="s">
        <v>88</v>
      </c>
      <c r="BK263" s="156">
        <f t="shared" si="49"/>
        <v>0</v>
      </c>
      <c r="BL263" s="16" t="s">
        <v>506</v>
      </c>
      <c r="BM263" s="155" t="s">
        <v>1210</v>
      </c>
    </row>
    <row r="264" spans="2:65" s="1" customFormat="1" ht="16.5" customHeight="1" x14ac:dyDescent="0.2">
      <c r="B264" s="142"/>
      <c r="C264" s="143" t="s">
        <v>1211</v>
      </c>
      <c r="D264" s="143" t="s">
        <v>175</v>
      </c>
      <c r="E264" s="144" t="s">
        <v>1212</v>
      </c>
      <c r="F264" s="145" t="s">
        <v>1213</v>
      </c>
      <c r="G264" s="146" t="s">
        <v>370</v>
      </c>
      <c r="H264" s="147">
        <v>4</v>
      </c>
      <c r="I264" s="148"/>
      <c r="J264" s="149">
        <f t="shared" si="40"/>
        <v>0</v>
      </c>
      <c r="K264" s="150"/>
      <c r="L264" s="31"/>
      <c r="M264" s="151" t="s">
        <v>1</v>
      </c>
      <c r="N264" s="152" t="s">
        <v>41</v>
      </c>
      <c r="P264" s="153">
        <f t="shared" si="41"/>
        <v>0</v>
      </c>
      <c r="Q264" s="153">
        <v>0</v>
      </c>
      <c r="R264" s="153">
        <f t="shared" si="42"/>
        <v>0</v>
      </c>
      <c r="S264" s="153">
        <v>0</v>
      </c>
      <c r="T264" s="154">
        <f t="shared" si="43"/>
        <v>0</v>
      </c>
      <c r="AR264" s="155" t="s">
        <v>506</v>
      </c>
      <c r="AT264" s="155" t="s">
        <v>175</v>
      </c>
      <c r="AU264" s="155" t="s">
        <v>88</v>
      </c>
      <c r="AY264" s="16" t="s">
        <v>173</v>
      </c>
      <c r="BE264" s="156">
        <f t="shared" si="44"/>
        <v>0</v>
      </c>
      <c r="BF264" s="156">
        <f t="shared" si="45"/>
        <v>0</v>
      </c>
      <c r="BG264" s="156">
        <f t="shared" si="46"/>
        <v>0</v>
      </c>
      <c r="BH264" s="156">
        <f t="shared" si="47"/>
        <v>0</v>
      </c>
      <c r="BI264" s="156">
        <f t="shared" si="48"/>
        <v>0</v>
      </c>
      <c r="BJ264" s="16" t="s">
        <v>88</v>
      </c>
      <c r="BK264" s="156">
        <f t="shared" si="49"/>
        <v>0</v>
      </c>
      <c r="BL264" s="16" t="s">
        <v>506</v>
      </c>
      <c r="BM264" s="155" t="s">
        <v>1214</v>
      </c>
    </row>
    <row r="265" spans="2:65" s="1" customFormat="1" ht="24.15" customHeight="1" x14ac:dyDescent="0.2">
      <c r="B265" s="142"/>
      <c r="C265" s="143" t="s">
        <v>1215</v>
      </c>
      <c r="D265" s="143" t="s">
        <v>175</v>
      </c>
      <c r="E265" s="144" t="s">
        <v>1216</v>
      </c>
      <c r="F265" s="145" t="s">
        <v>1217</v>
      </c>
      <c r="G265" s="146" t="s">
        <v>379</v>
      </c>
      <c r="H265" s="147">
        <v>13</v>
      </c>
      <c r="I265" s="148"/>
      <c r="J265" s="149">
        <f t="shared" si="40"/>
        <v>0</v>
      </c>
      <c r="K265" s="150"/>
      <c r="L265" s="31"/>
      <c r="M265" s="151" t="s">
        <v>1</v>
      </c>
      <c r="N265" s="152" t="s">
        <v>41</v>
      </c>
      <c r="P265" s="153">
        <f t="shared" si="41"/>
        <v>0</v>
      </c>
      <c r="Q265" s="153">
        <v>0</v>
      </c>
      <c r="R265" s="153">
        <f t="shared" si="42"/>
        <v>0</v>
      </c>
      <c r="S265" s="153">
        <v>0</v>
      </c>
      <c r="T265" s="154">
        <f t="shared" si="43"/>
        <v>0</v>
      </c>
      <c r="AR265" s="155" t="s">
        <v>506</v>
      </c>
      <c r="AT265" s="155" t="s">
        <v>175</v>
      </c>
      <c r="AU265" s="155" t="s">
        <v>88</v>
      </c>
      <c r="AY265" s="16" t="s">
        <v>173</v>
      </c>
      <c r="BE265" s="156">
        <f t="shared" si="44"/>
        <v>0</v>
      </c>
      <c r="BF265" s="156">
        <f t="shared" si="45"/>
        <v>0</v>
      </c>
      <c r="BG265" s="156">
        <f t="shared" si="46"/>
        <v>0</v>
      </c>
      <c r="BH265" s="156">
        <f t="shared" si="47"/>
        <v>0</v>
      </c>
      <c r="BI265" s="156">
        <f t="shared" si="48"/>
        <v>0</v>
      </c>
      <c r="BJ265" s="16" t="s">
        <v>88</v>
      </c>
      <c r="BK265" s="156">
        <f t="shared" si="49"/>
        <v>0</v>
      </c>
      <c r="BL265" s="16" t="s">
        <v>506</v>
      </c>
      <c r="BM265" s="155" t="s">
        <v>1218</v>
      </c>
    </row>
    <row r="266" spans="2:65" s="1" customFormat="1" ht="21.75" customHeight="1" x14ac:dyDescent="0.2">
      <c r="B266" s="142"/>
      <c r="C266" s="178" t="s">
        <v>1219</v>
      </c>
      <c r="D266" s="178" t="s">
        <v>332</v>
      </c>
      <c r="E266" s="179" t="s">
        <v>1220</v>
      </c>
      <c r="F266" s="180" t="s">
        <v>1221</v>
      </c>
      <c r="G266" s="181" t="s">
        <v>379</v>
      </c>
      <c r="H266" s="182">
        <v>13</v>
      </c>
      <c r="I266" s="183"/>
      <c r="J266" s="184">
        <f t="shared" si="40"/>
        <v>0</v>
      </c>
      <c r="K266" s="185"/>
      <c r="L266" s="186"/>
      <c r="M266" s="187" t="s">
        <v>1</v>
      </c>
      <c r="N266" s="188" t="s">
        <v>41</v>
      </c>
      <c r="P266" s="153">
        <f t="shared" si="41"/>
        <v>0</v>
      </c>
      <c r="Q266" s="153">
        <v>1.17E-3</v>
      </c>
      <c r="R266" s="153">
        <f t="shared" si="42"/>
        <v>1.5210000000000001E-2</v>
      </c>
      <c r="S266" s="153">
        <v>0</v>
      </c>
      <c r="T266" s="154">
        <f t="shared" si="43"/>
        <v>0</v>
      </c>
      <c r="AR266" s="155" t="s">
        <v>850</v>
      </c>
      <c r="AT266" s="155" t="s">
        <v>332</v>
      </c>
      <c r="AU266" s="155" t="s">
        <v>88</v>
      </c>
      <c r="AY266" s="16" t="s">
        <v>173</v>
      </c>
      <c r="BE266" s="156">
        <f t="shared" si="44"/>
        <v>0</v>
      </c>
      <c r="BF266" s="156">
        <f t="shared" si="45"/>
        <v>0</v>
      </c>
      <c r="BG266" s="156">
        <f t="shared" si="46"/>
        <v>0</v>
      </c>
      <c r="BH266" s="156">
        <f t="shared" si="47"/>
        <v>0</v>
      </c>
      <c r="BI266" s="156">
        <f t="shared" si="48"/>
        <v>0</v>
      </c>
      <c r="BJ266" s="16" t="s">
        <v>88</v>
      </c>
      <c r="BK266" s="156">
        <f t="shared" si="49"/>
        <v>0</v>
      </c>
      <c r="BL266" s="16" t="s">
        <v>506</v>
      </c>
      <c r="BM266" s="155" t="s">
        <v>1222</v>
      </c>
    </row>
    <row r="267" spans="2:65" s="1" customFormat="1" ht="16.5" customHeight="1" x14ac:dyDescent="0.2">
      <c r="B267" s="142"/>
      <c r="C267" s="143" t="s">
        <v>1223</v>
      </c>
      <c r="D267" s="143" t="s">
        <v>175</v>
      </c>
      <c r="E267" s="144" t="s">
        <v>1224</v>
      </c>
      <c r="F267" s="145" t="s">
        <v>1225</v>
      </c>
      <c r="G267" s="146" t="s">
        <v>379</v>
      </c>
      <c r="H267" s="147">
        <v>16</v>
      </c>
      <c r="I267" s="148"/>
      <c r="J267" s="149">
        <f t="shared" si="40"/>
        <v>0</v>
      </c>
      <c r="K267" s="150"/>
      <c r="L267" s="31"/>
      <c r="M267" s="151" t="s">
        <v>1</v>
      </c>
      <c r="N267" s="152" t="s">
        <v>41</v>
      </c>
      <c r="P267" s="153">
        <f t="shared" si="41"/>
        <v>0</v>
      </c>
      <c r="Q267" s="153">
        <v>0</v>
      </c>
      <c r="R267" s="153">
        <f t="shared" si="42"/>
        <v>0</v>
      </c>
      <c r="S267" s="153">
        <v>0</v>
      </c>
      <c r="T267" s="154">
        <f t="shared" si="43"/>
        <v>0</v>
      </c>
      <c r="AR267" s="155" t="s">
        <v>506</v>
      </c>
      <c r="AT267" s="155" t="s">
        <v>175</v>
      </c>
      <c r="AU267" s="155" t="s">
        <v>88</v>
      </c>
      <c r="AY267" s="16" t="s">
        <v>173</v>
      </c>
      <c r="BE267" s="156">
        <f t="shared" si="44"/>
        <v>0</v>
      </c>
      <c r="BF267" s="156">
        <f t="shared" si="45"/>
        <v>0</v>
      </c>
      <c r="BG267" s="156">
        <f t="shared" si="46"/>
        <v>0</v>
      </c>
      <c r="BH267" s="156">
        <f t="shared" si="47"/>
        <v>0</v>
      </c>
      <c r="BI267" s="156">
        <f t="shared" si="48"/>
        <v>0</v>
      </c>
      <c r="BJ267" s="16" t="s">
        <v>88</v>
      </c>
      <c r="BK267" s="156">
        <f t="shared" si="49"/>
        <v>0</v>
      </c>
      <c r="BL267" s="16" t="s">
        <v>506</v>
      </c>
      <c r="BM267" s="155" t="s">
        <v>1226</v>
      </c>
    </row>
    <row r="268" spans="2:65" s="1" customFormat="1" ht="16.5" customHeight="1" x14ac:dyDescent="0.2">
      <c r="B268" s="142"/>
      <c r="C268" s="178" t="s">
        <v>1227</v>
      </c>
      <c r="D268" s="178" t="s">
        <v>332</v>
      </c>
      <c r="E268" s="179" t="s">
        <v>1228</v>
      </c>
      <c r="F268" s="180" t="s">
        <v>1229</v>
      </c>
      <c r="G268" s="181" t="s">
        <v>379</v>
      </c>
      <c r="H268" s="182">
        <v>16</v>
      </c>
      <c r="I268" s="183"/>
      <c r="J268" s="184">
        <f t="shared" si="40"/>
        <v>0</v>
      </c>
      <c r="K268" s="185"/>
      <c r="L268" s="186"/>
      <c r="M268" s="187" t="s">
        <v>1</v>
      </c>
      <c r="N268" s="188" t="s">
        <v>41</v>
      </c>
      <c r="P268" s="153">
        <f t="shared" si="41"/>
        <v>0</v>
      </c>
      <c r="Q268" s="153">
        <v>1.7000000000000001E-4</v>
      </c>
      <c r="R268" s="153">
        <f t="shared" si="42"/>
        <v>2.7200000000000002E-3</v>
      </c>
      <c r="S268" s="153">
        <v>0</v>
      </c>
      <c r="T268" s="154">
        <f t="shared" si="43"/>
        <v>0</v>
      </c>
      <c r="AR268" s="155" t="s">
        <v>850</v>
      </c>
      <c r="AT268" s="155" t="s">
        <v>332</v>
      </c>
      <c r="AU268" s="155" t="s">
        <v>88</v>
      </c>
      <c r="AY268" s="16" t="s">
        <v>173</v>
      </c>
      <c r="BE268" s="156">
        <f t="shared" si="44"/>
        <v>0</v>
      </c>
      <c r="BF268" s="156">
        <f t="shared" si="45"/>
        <v>0</v>
      </c>
      <c r="BG268" s="156">
        <f t="shared" si="46"/>
        <v>0</v>
      </c>
      <c r="BH268" s="156">
        <f t="shared" si="47"/>
        <v>0</v>
      </c>
      <c r="BI268" s="156">
        <f t="shared" si="48"/>
        <v>0</v>
      </c>
      <c r="BJ268" s="16" t="s">
        <v>88</v>
      </c>
      <c r="BK268" s="156">
        <f t="shared" si="49"/>
        <v>0</v>
      </c>
      <c r="BL268" s="16" t="s">
        <v>506</v>
      </c>
      <c r="BM268" s="155" t="s">
        <v>1230</v>
      </c>
    </row>
    <row r="269" spans="2:65" s="1" customFormat="1" ht="16.5" customHeight="1" x14ac:dyDescent="0.2">
      <c r="B269" s="142"/>
      <c r="C269" s="143" t="s">
        <v>1231</v>
      </c>
      <c r="D269" s="143" t="s">
        <v>175</v>
      </c>
      <c r="E269" s="144" t="s">
        <v>1232</v>
      </c>
      <c r="F269" s="145" t="s">
        <v>1233</v>
      </c>
      <c r="G269" s="146" t="s">
        <v>379</v>
      </c>
      <c r="H269" s="147">
        <v>16</v>
      </c>
      <c r="I269" s="148"/>
      <c r="J269" s="149">
        <f t="shared" si="40"/>
        <v>0</v>
      </c>
      <c r="K269" s="150"/>
      <c r="L269" s="31"/>
      <c r="M269" s="151" t="s">
        <v>1</v>
      </c>
      <c r="N269" s="152" t="s">
        <v>41</v>
      </c>
      <c r="P269" s="153">
        <f t="shared" si="41"/>
        <v>0</v>
      </c>
      <c r="Q269" s="153">
        <v>0</v>
      </c>
      <c r="R269" s="153">
        <f t="shared" si="42"/>
        <v>0</v>
      </c>
      <c r="S269" s="153">
        <v>0</v>
      </c>
      <c r="T269" s="154">
        <f t="shared" si="43"/>
        <v>0</v>
      </c>
      <c r="AR269" s="155" t="s">
        <v>506</v>
      </c>
      <c r="AT269" s="155" t="s">
        <v>175</v>
      </c>
      <c r="AU269" s="155" t="s">
        <v>88</v>
      </c>
      <c r="AY269" s="16" t="s">
        <v>173</v>
      </c>
      <c r="BE269" s="156">
        <f t="shared" si="44"/>
        <v>0</v>
      </c>
      <c r="BF269" s="156">
        <f t="shared" si="45"/>
        <v>0</v>
      </c>
      <c r="BG269" s="156">
        <f t="shared" si="46"/>
        <v>0</v>
      </c>
      <c r="BH269" s="156">
        <f t="shared" si="47"/>
        <v>0</v>
      </c>
      <c r="BI269" s="156">
        <f t="shared" si="48"/>
        <v>0</v>
      </c>
      <c r="BJ269" s="16" t="s">
        <v>88</v>
      </c>
      <c r="BK269" s="156">
        <f t="shared" si="49"/>
        <v>0</v>
      </c>
      <c r="BL269" s="16" t="s">
        <v>506</v>
      </c>
      <c r="BM269" s="155" t="s">
        <v>1234</v>
      </c>
    </row>
    <row r="270" spans="2:65" s="1" customFormat="1" ht="24.15" customHeight="1" x14ac:dyDescent="0.2">
      <c r="B270" s="142"/>
      <c r="C270" s="178" t="s">
        <v>1235</v>
      </c>
      <c r="D270" s="178" t="s">
        <v>332</v>
      </c>
      <c r="E270" s="179" t="s">
        <v>1236</v>
      </c>
      <c r="F270" s="180" t="s">
        <v>1237</v>
      </c>
      <c r="G270" s="181" t="s">
        <v>379</v>
      </c>
      <c r="H270" s="182">
        <v>16</v>
      </c>
      <c r="I270" s="183"/>
      <c r="J270" s="184">
        <f t="shared" si="40"/>
        <v>0</v>
      </c>
      <c r="K270" s="185"/>
      <c r="L270" s="186"/>
      <c r="M270" s="187" t="s">
        <v>1</v>
      </c>
      <c r="N270" s="188" t="s">
        <v>41</v>
      </c>
      <c r="P270" s="153">
        <f t="shared" si="41"/>
        <v>0</v>
      </c>
      <c r="Q270" s="153">
        <v>6.9999999999999994E-5</v>
      </c>
      <c r="R270" s="153">
        <f t="shared" si="42"/>
        <v>1.1199999999999999E-3</v>
      </c>
      <c r="S270" s="153">
        <v>0</v>
      </c>
      <c r="T270" s="154">
        <f t="shared" si="43"/>
        <v>0</v>
      </c>
      <c r="AR270" s="155" t="s">
        <v>850</v>
      </c>
      <c r="AT270" s="155" t="s">
        <v>332</v>
      </c>
      <c r="AU270" s="155" t="s">
        <v>88</v>
      </c>
      <c r="AY270" s="16" t="s">
        <v>173</v>
      </c>
      <c r="BE270" s="156">
        <f t="shared" si="44"/>
        <v>0</v>
      </c>
      <c r="BF270" s="156">
        <f t="shared" si="45"/>
        <v>0</v>
      </c>
      <c r="BG270" s="156">
        <f t="shared" si="46"/>
        <v>0</v>
      </c>
      <c r="BH270" s="156">
        <f t="shared" si="47"/>
        <v>0</v>
      </c>
      <c r="BI270" s="156">
        <f t="shared" si="48"/>
        <v>0</v>
      </c>
      <c r="BJ270" s="16" t="s">
        <v>88</v>
      </c>
      <c r="BK270" s="156">
        <f t="shared" si="49"/>
        <v>0</v>
      </c>
      <c r="BL270" s="16" t="s">
        <v>506</v>
      </c>
      <c r="BM270" s="155" t="s">
        <v>1238</v>
      </c>
    </row>
    <row r="271" spans="2:65" s="1" customFormat="1" ht="16.5" customHeight="1" x14ac:dyDescent="0.2">
      <c r="B271" s="142"/>
      <c r="C271" s="143" t="s">
        <v>1239</v>
      </c>
      <c r="D271" s="143" t="s">
        <v>175</v>
      </c>
      <c r="E271" s="144" t="s">
        <v>1240</v>
      </c>
      <c r="F271" s="145" t="s">
        <v>1241</v>
      </c>
      <c r="G271" s="146" t="s">
        <v>379</v>
      </c>
      <c r="H271" s="147">
        <v>16</v>
      </c>
      <c r="I271" s="148"/>
      <c r="J271" s="149">
        <f t="shared" si="40"/>
        <v>0</v>
      </c>
      <c r="K271" s="150"/>
      <c r="L271" s="31"/>
      <c r="M271" s="151" t="s">
        <v>1</v>
      </c>
      <c r="N271" s="152" t="s">
        <v>41</v>
      </c>
      <c r="P271" s="153">
        <f t="shared" si="41"/>
        <v>0</v>
      </c>
      <c r="Q271" s="153">
        <v>0</v>
      </c>
      <c r="R271" s="153">
        <f t="shared" si="42"/>
        <v>0</v>
      </c>
      <c r="S271" s="153">
        <v>0</v>
      </c>
      <c r="T271" s="154">
        <f t="shared" si="43"/>
        <v>0</v>
      </c>
      <c r="AR271" s="155" t="s">
        <v>506</v>
      </c>
      <c r="AT271" s="155" t="s">
        <v>175</v>
      </c>
      <c r="AU271" s="155" t="s">
        <v>88</v>
      </c>
      <c r="AY271" s="16" t="s">
        <v>173</v>
      </c>
      <c r="BE271" s="156">
        <f t="shared" si="44"/>
        <v>0</v>
      </c>
      <c r="BF271" s="156">
        <f t="shared" si="45"/>
        <v>0</v>
      </c>
      <c r="BG271" s="156">
        <f t="shared" si="46"/>
        <v>0</v>
      </c>
      <c r="BH271" s="156">
        <f t="shared" si="47"/>
        <v>0</v>
      </c>
      <c r="BI271" s="156">
        <f t="shared" si="48"/>
        <v>0</v>
      </c>
      <c r="BJ271" s="16" t="s">
        <v>88</v>
      </c>
      <c r="BK271" s="156">
        <f t="shared" si="49"/>
        <v>0</v>
      </c>
      <c r="BL271" s="16" t="s">
        <v>506</v>
      </c>
      <c r="BM271" s="155" t="s">
        <v>1242</v>
      </c>
    </row>
    <row r="272" spans="2:65" s="1" customFormat="1" ht="24.15" customHeight="1" x14ac:dyDescent="0.2">
      <c r="B272" s="142"/>
      <c r="C272" s="178" t="s">
        <v>1243</v>
      </c>
      <c r="D272" s="178" t="s">
        <v>332</v>
      </c>
      <c r="E272" s="179" t="s">
        <v>1244</v>
      </c>
      <c r="F272" s="180" t="s">
        <v>1245</v>
      </c>
      <c r="G272" s="181" t="s">
        <v>379</v>
      </c>
      <c r="H272" s="182">
        <v>16</v>
      </c>
      <c r="I272" s="183"/>
      <c r="J272" s="184">
        <f t="shared" si="40"/>
        <v>0</v>
      </c>
      <c r="K272" s="185"/>
      <c r="L272" s="186"/>
      <c r="M272" s="187" t="s">
        <v>1</v>
      </c>
      <c r="N272" s="188" t="s">
        <v>41</v>
      </c>
      <c r="P272" s="153">
        <f t="shared" si="41"/>
        <v>0</v>
      </c>
      <c r="Q272" s="153">
        <v>6.4000000000000005E-4</v>
      </c>
      <c r="R272" s="153">
        <f t="shared" si="42"/>
        <v>1.0240000000000001E-2</v>
      </c>
      <c r="S272" s="153">
        <v>0</v>
      </c>
      <c r="T272" s="154">
        <f t="shared" si="43"/>
        <v>0</v>
      </c>
      <c r="AR272" s="155" t="s">
        <v>850</v>
      </c>
      <c r="AT272" s="155" t="s">
        <v>332</v>
      </c>
      <c r="AU272" s="155" t="s">
        <v>88</v>
      </c>
      <c r="AY272" s="16" t="s">
        <v>173</v>
      </c>
      <c r="BE272" s="156">
        <f t="shared" si="44"/>
        <v>0</v>
      </c>
      <c r="BF272" s="156">
        <f t="shared" si="45"/>
        <v>0</v>
      </c>
      <c r="BG272" s="156">
        <f t="shared" si="46"/>
        <v>0</v>
      </c>
      <c r="BH272" s="156">
        <f t="shared" si="47"/>
        <v>0</v>
      </c>
      <c r="BI272" s="156">
        <f t="shared" si="48"/>
        <v>0</v>
      </c>
      <c r="BJ272" s="16" t="s">
        <v>88</v>
      </c>
      <c r="BK272" s="156">
        <f t="shared" si="49"/>
        <v>0</v>
      </c>
      <c r="BL272" s="16" t="s">
        <v>506</v>
      </c>
      <c r="BM272" s="155" t="s">
        <v>1246</v>
      </c>
    </row>
    <row r="273" spans="2:65" s="1" customFormat="1" ht="21.75" customHeight="1" x14ac:dyDescent="0.2">
      <c r="B273" s="142"/>
      <c r="C273" s="143" t="s">
        <v>1247</v>
      </c>
      <c r="D273" s="143" t="s">
        <v>175</v>
      </c>
      <c r="E273" s="144" t="s">
        <v>1248</v>
      </c>
      <c r="F273" s="145" t="s">
        <v>1249</v>
      </c>
      <c r="G273" s="146" t="s">
        <v>370</v>
      </c>
      <c r="H273" s="147">
        <v>45</v>
      </c>
      <c r="I273" s="148"/>
      <c r="J273" s="149">
        <f t="shared" si="40"/>
        <v>0</v>
      </c>
      <c r="K273" s="150"/>
      <c r="L273" s="31"/>
      <c r="M273" s="151" t="s">
        <v>1</v>
      </c>
      <c r="N273" s="152" t="s">
        <v>41</v>
      </c>
      <c r="P273" s="153">
        <f t="shared" si="41"/>
        <v>0</v>
      </c>
      <c r="Q273" s="153">
        <v>0</v>
      </c>
      <c r="R273" s="153">
        <f t="shared" si="42"/>
        <v>0</v>
      </c>
      <c r="S273" s="153">
        <v>0</v>
      </c>
      <c r="T273" s="154">
        <f t="shared" si="43"/>
        <v>0</v>
      </c>
      <c r="AR273" s="155" t="s">
        <v>506</v>
      </c>
      <c r="AT273" s="155" t="s">
        <v>175</v>
      </c>
      <c r="AU273" s="155" t="s">
        <v>88</v>
      </c>
      <c r="AY273" s="16" t="s">
        <v>173</v>
      </c>
      <c r="BE273" s="156">
        <f t="shared" si="44"/>
        <v>0</v>
      </c>
      <c r="BF273" s="156">
        <f t="shared" si="45"/>
        <v>0</v>
      </c>
      <c r="BG273" s="156">
        <f t="shared" si="46"/>
        <v>0</v>
      </c>
      <c r="BH273" s="156">
        <f t="shared" si="47"/>
        <v>0</v>
      </c>
      <c r="BI273" s="156">
        <f t="shared" si="48"/>
        <v>0</v>
      </c>
      <c r="BJ273" s="16" t="s">
        <v>88</v>
      </c>
      <c r="BK273" s="156">
        <f t="shared" si="49"/>
        <v>0</v>
      </c>
      <c r="BL273" s="16" t="s">
        <v>506</v>
      </c>
      <c r="BM273" s="155" t="s">
        <v>1250</v>
      </c>
    </row>
    <row r="274" spans="2:65" s="1" customFormat="1" ht="16.5" customHeight="1" x14ac:dyDescent="0.2">
      <c r="B274" s="142"/>
      <c r="C274" s="178" t="s">
        <v>1251</v>
      </c>
      <c r="D274" s="178" t="s">
        <v>332</v>
      </c>
      <c r="E274" s="179" t="s">
        <v>1252</v>
      </c>
      <c r="F274" s="180" t="s">
        <v>1253</v>
      </c>
      <c r="G274" s="181" t="s">
        <v>370</v>
      </c>
      <c r="H274" s="182">
        <v>45</v>
      </c>
      <c r="I274" s="183"/>
      <c r="J274" s="184">
        <f t="shared" si="40"/>
        <v>0</v>
      </c>
      <c r="K274" s="185"/>
      <c r="L274" s="186"/>
      <c r="M274" s="187" t="s">
        <v>1</v>
      </c>
      <c r="N274" s="188" t="s">
        <v>41</v>
      </c>
      <c r="P274" s="153">
        <f t="shared" si="41"/>
        <v>0</v>
      </c>
      <c r="Q274" s="153">
        <v>1.2E-4</v>
      </c>
      <c r="R274" s="153">
        <f t="shared" si="42"/>
        <v>5.4000000000000003E-3</v>
      </c>
      <c r="S274" s="153">
        <v>0</v>
      </c>
      <c r="T274" s="154">
        <f t="shared" si="43"/>
        <v>0</v>
      </c>
      <c r="AR274" s="155" t="s">
        <v>850</v>
      </c>
      <c r="AT274" s="155" t="s">
        <v>332</v>
      </c>
      <c r="AU274" s="155" t="s">
        <v>88</v>
      </c>
      <c r="AY274" s="16" t="s">
        <v>173</v>
      </c>
      <c r="BE274" s="156">
        <f t="shared" si="44"/>
        <v>0</v>
      </c>
      <c r="BF274" s="156">
        <f t="shared" si="45"/>
        <v>0</v>
      </c>
      <c r="BG274" s="156">
        <f t="shared" si="46"/>
        <v>0</v>
      </c>
      <c r="BH274" s="156">
        <f t="shared" si="47"/>
        <v>0</v>
      </c>
      <c r="BI274" s="156">
        <f t="shared" si="48"/>
        <v>0</v>
      </c>
      <c r="BJ274" s="16" t="s">
        <v>88</v>
      </c>
      <c r="BK274" s="156">
        <f t="shared" si="49"/>
        <v>0</v>
      </c>
      <c r="BL274" s="16" t="s">
        <v>506</v>
      </c>
      <c r="BM274" s="155" t="s">
        <v>1254</v>
      </c>
    </row>
    <row r="275" spans="2:65" s="1" customFormat="1" ht="21.75" customHeight="1" x14ac:dyDescent="0.2">
      <c r="B275" s="142"/>
      <c r="C275" s="143" t="s">
        <v>1255</v>
      </c>
      <c r="D275" s="143" t="s">
        <v>175</v>
      </c>
      <c r="E275" s="144" t="s">
        <v>1256</v>
      </c>
      <c r="F275" s="145" t="s">
        <v>1257</v>
      </c>
      <c r="G275" s="146" t="s">
        <v>370</v>
      </c>
      <c r="H275" s="147">
        <v>55</v>
      </c>
      <c r="I275" s="148"/>
      <c r="J275" s="149">
        <f t="shared" si="40"/>
        <v>0</v>
      </c>
      <c r="K275" s="150"/>
      <c r="L275" s="31"/>
      <c r="M275" s="151" t="s">
        <v>1</v>
      </c>
      <c r="N275" s="152" t="s">
        <v>41</v>
      </c>
      <c r="P275" s="153">
        <f t="shared" si="41"/>
        <v>0</v>
      </c>
      <c r="Q275" s="153">
        <v>0</v>
      </c>
      <c r="R275" s="153">
        <f t="shared" si="42"/>
        <v>0</v>
      </c>
      <c r="S275" s="153">
        <v>0</v>
      </c>
      <c r="T275" s="154">
        <f t="shared" si="43"/>
        <v>0</v>
      </c>
      <c r="AR275" s="155" t="s">
        <v>506</v>
      </c>
      <c r="AT275" s="155" t="s">
        <v>175</v>
      </c>
      <c r="AU275" s="155" t="s">
        <v>88</v>
      </c>
      <c r="AY275" s="16" t="s">
        <v>173</v>
      </c>
      <c r="BE275" s="156">
        <f t="shared" si="44"/>
        <v>0</v>
      </c>
      <c r="BF275" s="156">
        <f t="shared" si="45"/>
        <v>0</v>
      </c>
      <c r="BG275" s="156">
        <f t="shared" si="46"/>
        <v>0</v>
      </c>
      <c r="BH275" s="156">
        <f t="shared" si="47"/>
        <v>0</v>
      </c>
      <c r="BI275" s="156">
        <f t="shared" si="48"/>
        <v>0</v>
      </c>
      <c r="BJ275" s="16" t="s">
        <v>88</v>
      </c>
      <c r="BK275" s="156">
        <f t="shared" si="49"/>
        <v>0</v>
      </c>
      <c r="BL275" s="16" t="s">
        <v>506</v>
      </c>
      <c r="BM275" s="155" t="s">
        <v>1258</v>
      </c>
    </row>
    <row r="276" spans="2:65" s="1" customFormat="1" ht="16.5" customHeight="1" x14ac:dyDescent="0.2">
      <c r="B276" s="142"/>
      <c r="C276" s="178" t="s">
        <v>1259</v>
      </c>
      <c r="D276" s="178" t="s">
        <v>332</v>
      </c>
      <c r="E276" s="179" t="s">
        <v>1260</v>
      </c>
      <c r="F276" s="180" t="s">
        <v>1261</v>
      </c>
      <c r="G276" s="181" t="s">
        <v>370</v>
      </c>
      <c r="H276" s="182">
        <v>55</v>
      </c>
      <c r="I276" s="183"/>
      <c r="J276" s="184">
        <f t="shared" si="40"/>
        <v>0</v>
      </c>
      <c r="K276" s="185"/>
      <c r="L276" s="186"/>
      <c r="M276" s="187" t="s">
        <v>1</v>
      </c>
      <c r="N276" s="188" t="s">
        <v>41</v>
      </c>
      <c r="P276" s="153">
        <f t="shared" si="41"/>
        <v>0</v>
      </c>
      <c r="Q276" s="153">
        <v>1.3999999999999999E-4</v>
      </c>
      <c r="R276" s="153">
        <f t="shared" si="42"/>
        <v>7.6999999999999994E-3</v>
      </c>
      <c r="S276" s="153">
        <v>0</v>
      </c>
      <c r="T276" s="154">
        <f t="shared" si="43"/>
        <v>0</v>
      </c>
      <c r="AR276" s="155" t="s">
        <v>850</v>
      </c>
      <c r="AT276" s="155" t="s">
        <v>332</v>
      </c>
      <c r="AU276" s="155" t="s">
        <v>88</v>
      </c>
      <c r="AY276" s="16" t="s">
        <v>173</v>
      </c>
      <c r="BE276" s="156">
        <f t="shared" si="44"/>
        <v>0</v>
      </c>
      <c r="BF276" s="156">
        <f t="shared" si="45"/>
        <v>0</v>
      </c>
      <c r="BG276" s="156">
        <f t="shared" si="46"/>
        <v>0</v>
      </c>
      <c r="BH276" s="156">
        <f t="shared" si="47"/>
        <v>0</v>
      </c>
      <c r="BI276" s="156">
        <f t="shared" si="48"/>
        <v>0</v>
      </c>
      <c r="BJ276" s="16" t="s">
        <v>88</v>
      </c>
      <c r="BK276" s="156">
        <f t="shared" si="49"/>
        <v>0</v>
      </c>
      <c r="BL276" s="16" t="s">
        <v>506</v>
      </c>
      <c r="BM276" s="155" t="s">
        <v>1262</v>
      </c>
    </row>
    <row r="277" spans="2:65" s="1" customFormat="1" ht="21.75" customHeight="1" x14ac:dyDescent="0.2">
      <c r="B277" s="142"/>
      <c r="C277" s="143" t="s">
        <v>1263</v>
      </c>
      <c r="D277" s="143" t="s">
        <v>175</v>
      </c>
      <c r="E277" s="144" t="s">
        <v>1256</v>
      </c>
      <c r="F277" s="145" t="s">
        <v>1257</v>
      </c>
      <c r="G277" s="146" t="s">
        <v>370</v>
      </c>
      <c r="H277" s="147">
        <v>290</v>
      </c>
      <c r="I277" s="148"/>
      <c r="J277" s="149">
        <f t="shared" si="40"/>
        <v>0</v>
      </c>
      <c r="K277" s="150"/>
      <c r="L277" s="31"/>
      <c r="M277" s="151" t="s">
        <v>1</v>
      </c>
      <c r="N277" s="152" t="s">
        <v>41</v>
      </c>
      <c r="P277" s="153">
        <f t="shared" si="41"/>
        <v>0</v>
      </c>
      <c r="Q277" s="153">
        <v>0</v>
      </c>
      <c r="R277" s="153">
        <f t="shared" si="42"/>
        <v>0</v>
      </c>
      <c r="S277" s="153">
        <v>0</v>
      </c>
      <c r="T277" s="154">
        <f t="shared" si="43"/>
        <v>0</v>
      </c>
      <c r="AR277" s="155" t="s">
        <v>506</v>
      </c>
      <c r="AT277" s="155" t="s">
        <v>175</v>
      </c>
      <c r="AU277" s="155" t="s">
        <v>88</v>
      </c>
      <c r="AY277" s="16" t="s">
        <v>173</v>
      </c>
      <c r="BE277" s="156">
        <f t="shared" si="44"/>
        <v>0</v>
      </c>
      <c r="BF277" s="156">
        <f t="shared" si="45"/>
        <v>0</v>
      </c>
      <c r="BG277" s="156">
        <f t="shared" si="46"/>
        <v>0</v>
      </c>
      <c r="BH277" s="156">
        <f t="shared" si="47"/>
        <v>0</v>
      </c>
      <c r="BI277" s="156">
        <f t="shared" si="48"/>
        <v>0</v>
      </c>
      <c r="BJ277" s="16" t="s">
        <v>88</v>
      </c>
      <c r="BK277" s="156">
        <f t="shared" si="49"/>
        <v>0</v>
      </c>
      <c r="BL277" s="16" t="s">
        <v>506</v>
      </c>
      <c r="BM277" s="155" t="s">
        <v>1264</v>
      </c>
    </row>
    <row r="278" spans="2:65" s="1" customFormat="1" ht="16.5" customHeight="1" x14ac:dyDescent="0.2">
      <c r="B278" s="142"/>
      <c r="C278" s="178" t="s">
        <v>1265</v>
      </c>
      <c r="D278" s="178" t="s">
        <v>332</v>
      </c>
      <c r="E278" s="179" t="s">
        <v>1260</v>
      </c>
      <c r="F278" s="180" t="s">
        <v>1261</v>
      </c>
      <c r="G278" s="181" t="s">
        <v>370</v>
      </c>
      <c r="H278" s="182">
        <v>290</v>
      </c>
      <c r="I278" s="183"/>
      <c r="J278" s="184">
        <f t="shared" si="40"/>
        <v>0</v>
      </c>
      <c r="K278" s="185"/>
      <c r="L278" s="186"/>
      <c r="M278" s="187" t="s">
        <v>1</v>
      </c>
      <c r="N278" s="188" t="s">
        <v>41</v>
      </c>
      <c r="P278" s="153">
        <f t="shared" si="41"/>
        <v>0</v>
      </c>
      <c r="Q278" s="153">
        <v>1.3999999999999999E-4</v>
      </c>
      <c r="R278" s="153">
        <f t="shared" si="42"/>
        <v>4.0599999999999997E-2</v>
      </c>
      <c r="S278" s="153">
        <v>0</v>
      </c>
      <c r="T278" s="154">
        <f t="shared" si="43"/>
        <v>0</v>
      </c>
      <c r="AR278" s="155" t="s">
        <v>850</v>
      </c>
      <c r="AT278" s="155" t="s">
        <v>332</v>
      </c>
      <c r="AU278" s="155" t="s">
        <v>88</v>
      </c>
      <c r="AY278" s="16" t="s">
        <v>173</v>
      </c>
      <c r="BE278" s="156">
        <f t="shared" si="44"/>
        <v>0</v>
      </c>
      <c r="BF278" s="156">
        <f t="shared" si="45"/>
        <v>0</v>
      </c>
      <c r="BG278" s="156">
        <f t="shared" si="46"/>
        <v>0</v>
      </c>
      <c r="BH278" s="156">
        <f t="shared" si="47"/>
        <v>0</v>
      </c>
      <c r="BI278" s="156">
        <f t="shared" si="48"/>
        <v>0</v>
      </c>
      <c r="BJ278" s="16" t="s">
        <v>88</v>
      </c>
      <c r="BK278" s="156">
        <f t="shared" si="49"/>
        <v>0</v>
      </c>
      <c r="BL278" s="16" t="s">
        <v>506</v>
      </c>
      <c r="BM278" s="155" t="s">
        <v>1266</v>
      </c>
    </row>
    <row r="279" spans="2:65" s="1" customFormat="1" ht="21.75" customHeight="1" x14ac:dyDescent="0.2">
      <c r="B279" s="142"/>
      <c r="C279" s="143" t="s">
        <v>1267</v>
      </c>
      <c r="D279" s="143" t="s">
        <v>175</v>
      </c>
      <c r="E279" s="144" t="s">
        <v>1268</v>
      </c>
      <c r="F279" s="145" t="s">
        <v>1269</v>
      </c>
      <c r="G279" s="146" t="s">
        <v>370</v>
      </c>
      <c r="H279" s="147">
        <v>625</v>
      </c>
      <c r="I279" s="148"/>
      <c r="J279" s="149">
        <f t="shared" si="40"/>
        <v>0</v>
      </c>
      <c r="K279" s="150"/>
      <c r="L279" s="31"/>
      <c r="M279" s="151" t="s">
        <v>1</v>
      </c>
      <c r="N279" s="152" t="s">
        <v>41</v>
      </c>
      <c r="P279" s="153">
        <f t="shared" si="41"/>
        <v>0</v>
      </c>
      <c r="Q279" s="153">
        <v>0</v>
      </c>
      <c r="R279" s="153">
        <f t="shared" si="42"/>
        <v>0</v>
      </c>
      <c r="S279" s="153">
        <v>0</v>
      </c>
      <c r="T279" s="154">
        <f t="shared" si="43"/>
        <v>0</v>
      </c>
      <c r="AR279" s="155" t="s">
        <v>506</v>
      </c>
      <c r="AT279" s="155" t="s">
        <v>175</v>
      </c>
      <c r="AU279" s="155" t="s">
        <v>88</v>
      </c>
      <c r="AY279" s="16" t="s">
        <v>173</v>
      </c>
      <c r="BE279" s="156">
        <f t="shared" si="44"/>
        <v>0</v>
      </c>
      <c r="BF279" s="156">
        <f t="shared" si="45"/>
        <v>0</v>
      </c>
      <c r="BG279" s="156">
        <f t="shared" si="46"/>
        <v>0</v>
      </c>
      <c r="BH279" s="156">
        <f t="shared" si="47"/>
        <v>0</v>
      </c>
      <c r="BI279" s="156">
        <f t="shared" si="48"/>
        <v>0</v>
      </c>
      <c r="BJ279" s="16" t="s">
        <v>88</v>
      </c>
      <c r="BK279" s="156">
        <f t="shared" si="49"/>
        <v>0</v>
      </c>
      <c r="BL279" s="16" t="s">
        <v>506</v>
      </c>
      <c r="BM279" s="155" t="s">
        <v>1270</v>
      </c>
    </row>
    <row r="280" spans="2:65" s="1" customFormat="1" ht="16.5" customHeight="1" x14ac:dyDescent="0.2">
      <c r="B280" s="142"/>
      <c r="C280" s="178" t="s">
        <v>1271</v>
      </c>
      <c r="D280" s="178" t="s">
        <v>332</v>
      </c>
      <c r="E280" s="179" t="s">
        <v>1272</v>
      </c>
      <c r="F280" s="180" t="s">
        <v>1273</v>
      </c>
      <c r="G280" s="181" t="s">
        <v>370</v>
      </c>
      <c r="H280" s="182">
        <v>625</v>
      </c>
      <c r="I280" s="183"/>
      <c r="J280" s="184">
        <f t="shared" si="40"/>
        <v>0</v>
      </c>
      <c r="K280" s="185"/>
      <c r="L280" s="186"/>
      <c r="M280" s="187" t="s">
        <v>1</v>
      </c>
      <c r="N280" s="188" t="s">
        <v>41</v>
      </c>
      <c r="P280" s="153">
        <f t="shared" si="41"/>
        <v>0</v>
      </c>
      <c r="Q280" s="153">
        <v>1.9000000000000001E-4</v>
      </c>
      <c r="R280" s="153">
        <f t="shared" si="42"/>
        <v>0.11875000000000001</v>
      </c>
      <c r="S280" s="153">
        <v>0</v>
      </c>
      <c r="T280" s="154">
        <f t="shared" si="43"/>
        <v>0</v>
      </c>
      <c r="AR280" s="155" t="s">
        <v>850</v>
      </c>
      <c r="AT280" s="155" t="s">
        <v>332</v>
      </c>
      <c r="AU280" s="155" t="s">
        <v>88</v>
      </c>
      <c r="AY280" s="16" t="s">
        <v>173</v>
      </c>
      <c r="BE280" s="156">
        <f t="shared" si="44"/>
        <v>0</v>
      </c>
      <c r="BF280" s="156">
        <f t="shared" si="45"/>
        <v>0</v>
      </c>
      <c r="BG280" s="156">
        <f t="shared" si="46"/>
        <v>0</v>
      </c>
      <c r="BH280" s="156">
        <f t="shared" si="47"/>
        <v>0</v>
      </c>
      <c r="BI280" s="156">
        <f t="shared" si="48"/>
        <v>0</v>
      </c>
      <c r="BJ280" s="16" t="s">
        <v>88</v>
      </c>
      <c r="BK280" s="156">
        <f t="shared" si="49"/>
        <v>0</v>
      </c>
      <c r="BL280" s="16" t="s">
        <v>506</v>
      </c>
      <c r="BM280" s="155" t="s">
        <v>1274</v>
      </c>
    </row>
    <row r="281" spans="2:65" s="1" customFormat="1" ht="21.75" customHeight="1" x14ac:dyDescent="0.2">
      <c r="B281" s="142"/>
      <c r="C281" s="143" t="s">
        <v>1275</v>
      </c>
      <c r="D281" s="143" t="s">
        <v>175</v>
      </c>
      <c r="E281" s="144" t="s">
        <v>1268</v>
      </c>
      <c r="F281" s="145" t="s">
        <v>1269</v>
      </c>
      <c r="G281" s="146" t="s">
        <v>370</v>
      </c>
      <c r="H281" s="147">
        <v>230</v>
      </c>
      <c r="I281" s="148"/>
      <c r="J281" s="149">
        <f t="shared" si="40"/>
        <v>0</v>
      </c>
      <c r="K281" s="150"/>
      <c r="L281" s="31"/>
      <c r="M281" s="151" t="s">
        <v>1</v>
      </c>
      <c r="N281" s="152" t="s">
        <v>41</v>
      </c>
      <c r="P281" s="153">
        <f t="shared" si="41"/>
        <v>0</v>
      </c>
      <c r="Q281" s="153">
        <v>0</v>
      </c>
      <c r="R281" s="153">
        <f t="shared" si="42"/>
        <v>0</v>
      </c>
      <c r="S281" s="153">
        <v>0</v>
      </c>
      <c r="T281" s="154">
        <f t="shared" si="43"/>
        <v>0</v>
      </c>
      <c r="AR281" s="155" t="s">
        <v>506</v>
      </c>
      <c r="AT281" s="155" t="s">
        <v>175</v>
      </c>
      <c r="AU281" s="155" t="s">
        <v>88</v>
      </c>
      <c r="AY281" s="16" t="s">
        <v>173</v>
      </c>
      <c r="BE281" s="156">
        <f t="shared" si="44"/>
        <v>0</v>
      </c>
      <c r="BF281" s="156">
        <f t="shared" si="45"/>
        <v>0</v>
      </c>
      <c r="BG281" s="156">
        <f t="shared" si="46"/>
        <v>0</v>
      </c>
      <c r="BH281" s="156">
        <f t="shared" si="47"/>
        <v>0</v>
      </c>
      <c r="BI281" s="156">
        <f t="shared" si="48"/>
        <v>0</v>
      </c>
      <c r="BJ281" s="16" t="s">
        <v>88</v>
      </c>
      <c r="BK281" s="156">
        <f t="shared" si="49"/>
        <v>0</v>
      </c>
      <c r="BL281" s="16" t="s">
        <v>506</v>
      </c>
      <c r="BM281" s="155" t="s">
        <v>1276</v>
      </c>
    </row>
    <row r="282" spans="2:65" s="1" customFormat="1" ht="16.5" customHeight="1" x14ac:dyDescent="0.2">
      <c r="B282" s="142"/>
      <c r="C282" s="178" t="s">
        <v>1277</v>
      </c>
      <c r="D282" s="178" t="s">
        <v>332</v>
      </c>
      <c r="E282" s="179" t="s">
        <v>1272</v>
      </c>
      <c r="F282" s="180" t="s">
        <v>1273</v>
      </c>
      <c r="G282" s="181" t="s">
        <v>370</v>
      </c>
      <c r="H282" s="182">
        <v>230</v>
      </c>
      <c r="I282" s="183"/>
      <c r="J282" s="184">
        <f t="shared" si="40"/>
        <v>0</v>
      </c>
      <c r="K282" s="185"/>
      <c r="L282" s="186"/>
      <c r="M282" s="187" t="s">
        <v>1</v>
      </c>
      <c r="N282" s="188" t="s">
        <v>41</v>
      </c>
      <c r="P282" s="153">
        <f t="shared" si="41"/>
        <v>0</v>
      </c>
      <c r="Q282" s="153">
        <v>1.9000000000000001E-4</v>
      </c>
      <c r="R282" s="153">
        <f t="shared" si="42"/>
        <v>4.3700000000000003E-2</v>
      </c>
      <c r="S282" s="153">
        <v>0</v>
      </c>
      <c r="T282" s="154">
        <f t="shared" si="43"/>
        <v>0</v>
      </c>
      <c r="AR282" s="155" t="s">
        <v>850</v>
      </c>
      <c r="AT282" s="155" t="s">
        <v>332</v>
      </c>
      <c r="AU282" s="155" t="s">
        <v>88</v>
      </c>
      <c r="AY282" s="16" t="s">
        <v>173</v>
      </c>
      <c r="BE282" s="156">
        <f t="shared" si="44"/>
        <v>0</v>
      </c>
      <c r="BF282" s="156">
        <f t="shared" si="45"/>
        <v>0</v>
      </c>
      <c r="BG282" s="156">
        <f t="shared" si="46"/>
        <v>0</v>
      </c>
      <c r="BH282" s="156">
        <f t="shared" si="47"/>
        <v>0</v>
      </c>
      <c r="BI282" s="156">
        <f t="shared" si="48"/>
        <v>0</v>
      </c>
      <c r="BJ282" s="16" t="s">
        <v>88</v>
      </c>
      <c r="BK282" s="156">
        <f t="shared" si="49"/>
        <v>0</v>
      </c>
      <c r="BL282" s="16" t="s">
        <v>506</v>
      </c>
      <c r="BM282" s="155" t="s">
        <v>1278</v>
      </c>
    </row>
    <row r="283" spans="2:65" s="1" customFormat="1" ht="21.75" customHeight="1" x14ac:dyDescent="0.2">
      <c r="B283" s="142"/>
      <c r="C283" s="143" t="s">
        <v>1279</v>
      </c>
      <c r="D283" s="143" t="s">
        <v>175</v>
      </c>
      <c r="E283" s="144" t="s">
        <v>1268</v>
      </c>
      <c r="F283" s="145" t="s">
        <v>1269</v>
      </c>
      <c r="G283" s="146" t="s">
        <v>370</v>
      </c>
      <c r="H283" s="147">
        <v>55</v>
      </c>
      <c r="I283" s="148"/>
      <c r="J283" s="149">
        <f t="shared" si="40"/>
        <v>0</v>
      </c>
      <c r="K283" s="150"/>
      <c r="L283" s="31"/>
      <c r="M283" s="151" t="s">
        <v>1</v>
      </c>
      <c r="N283" s="152" t="s">
        <v>41</v>
      </c>
      <c r="P283" s="153">
        <f t="shared" si="41"/>
        <v>0</v>
      </c>
      <c r="Q283" s="153">
        <v>0</v>
      </c>
      <c r="R283" s="153">
        <f t="shared" si="42"/>
        <v>0</v>
      </c>
      <c r="S283" s="153">
        <v>0</v>
      </c>
      <c r="T283" s="154">
        <f t="shared" si="43"/>
        <v>0</v>
      </c>
      <c r="AR283" s="155" t="s">
        <v>506</v>
      </c>
      <c r="AT283" s="155" t="s">
        <v>175</v>
      </c>
      <c r="AU283" s="155" t="s">
        <v>88</v>
      </c>
      <c r="AY283" s="16" t="s">
        <v>173</v>
      </c>
      <c r="BE283" s="156">
        <f t="shared" si="44"/>
        <v>0</v>
      </c>
      <c r="BF283" s="156">
        <f t="shared" si="45"/>
        <v>0</v>
      </c>
      <c r="BG283" s="156">
        <f t="shared" si="46"/>
        <v>0</v>
      </c>
      <c r="BH283" s="156">
        <f t="shared" si="47"/>
        <v>0</v>
      </c>
      <c r="BI283" s="156">
        <f t="shared" si="48"/>
        <v>0</v>
      </c>
      <c r="BJ283" s="16" t="s">
        <v>88</v>
      </c>
      <c r="BK283" s="156">
        <f t="shared" si="49"/>
        <v>0</v>
      </c>
      <c r="BL283" s="16" t="s">
        <v>506</v>
      </c>
      <c r="BM283" s="155" t="s">
        <v>1280</v>
      </c>
    </row>
    <row r="284" spans="2:65" s="1" customFormat="1" ht="16.5" customHeight="1" x14ac:dyDescent="0.2">
      <c r="B284" s="142"/>
      <c r="C284" s="178" t="s">
        <v>1281</v>
      </c>
      <c r="D284" s="178" t="s">
        <v>332</v>
      </c>
      <c r="E284" s="179" t="s">
        <v>1272</v>
      </c>
      <c r="F284" s="180" t="s">
        <v>1273</v>
      </c>
      <c r="G284" s="181" t="s">
        <v>370</v>
      </c>
      <c r="H284" s="182">
        <v>55</v>
      </c>
      <c r="I284" s="183"/>
      <c r="J284" s="184">
        <f t="shared" si="40"/>
        <v>0</v>
      </c>
      <c r="K284" s="185"/>
      <c r="L284" s="186"/>
      <c r="M284" s="187" t="s">
        <v>1</v>
      </c>
      <c r="N284" s="188" t="s">
        <v>41</v>
      </c>
      <c r="P284" s="153">
        <f t="shared" si="41"/>
        <v>0</v>
      </c>
      <c r="Q284" s="153">
        <v>1.9000000000000001E-4</v>
      </c>
      <c r="R284" s="153">
        <f t="shared" si="42"/>
        <v>1.0450000000000001E-2</v>
      </c>
      <c r="S284" s="153">
        <v>0</v>
      </c>
      <c r="T284" s="154">
        <f t="shared" si="43"/>
        <v>0</v>
      </c>
      <c r="AR284" s="155" t="s">
        <v>850</v>
      </c>
      <c r="AT284" s="155" t="s">
        <v>332</v>
      </c>
      <c r="AU284" s="155" t="s">
        <v>88</v>
      </c>
      <c r="AY284" s="16" t="s">
        <v>173</v>
      </c>
      <c r="BE284" s="156">
        <f t="shared" si="44"/>
        <v>0</v>
      </c>
      <c r="BF284" s="156">
        <f t="shared" si="45"/>
        <v>0</v>
      </c>
      <c r="BG284" s="156">
        <f t="shared" si="46"/>
        <v>0</v>
      </c>
      <c r="BH284" s="156">
        <f t="shared" si="47"/>
        <v>0</v>
      </c>
      <c r="BI284" s="156">
        <f t="shared" si="48"/>
        <v>0</v>
      </c>
      <c r="BJ284" s="16" t="s">
        <v>88</v>
      </c>
      <c r="BK284" s="156">
        <f t="shared" si="49"/>
        <v>0</v>
      </c>
      <c r="BL284" s="16" t="s">
        <v>506</v>
      </c>
      <c r="BM284" s="155" t="s">
        <v>1282</v>
      </c>
    </row>
    <row r="285" spans="2:65" s="1" customFormat="1" ht="21.75" customHeight="1" x14ac:dyDescent="0.2">
      <c r="B285" s="142"/>
      <c r="C285" s="143" t="s">
        <v>1283</v>
      </c>
      <c r="D285" s="143" t="s">
        <v>175</v>
      </c>
      <c r="E285" s="144" t="s">
        <v>1284</v>
      </c>
      <c r="F285" s="145" t="s">
        <v>1285</v>
      </c>
      <c r="G285" s="146" t="s">
        <v>370</v>
      </c>
      <c r="H285" s="147">
        <v>665</v>
      </c>
      <c r="I285" s="148"/>
      <c r="J285" s="149">
        <f t="shared" si="40"/>
        <v>0</v>
      </c>
      <c r="K285" s="150"/>
      <c r="L285" s="31"/>
      <c r="M285" s="151" t="s">
        <v>1</v>
      </c>
      <c r="N285" s="152" t="s">
        <v>41</v>
      </c>
      <c r="P285" s="153">
        <f t="shared" si="41"/>
        <v>0</v>
      </c>
      <c r="Q285" s="153">
        <v>0</v>
      </c>
      <c r="R285" s="153">
        <f t="shared" si="42"/>
        <v>0</v>
      </c>
      <c r="S285" s="153">
        <v>0</v>
      </c>
      <c r="T285" s="154">
        <f t="shared" si="43"/>
        <v>0</v>
      </c>
      <c r="AR285" s="155" t="s">
        <v>506</v>
      </c>
      <c r="AT285" s="155" t="s">
        <v>175</v>
      </c>
      <c r="AU285" s="155" t="s">
        <v>88</v>
      </c>
      <c r="AY285" s="16" t="s">
        <v>173</v>
      </c>
      <c r="BE285" s="156">
        <f t="shared" si="44"/>
        <v>0</v>
      </c>
      <c r="BF285" s="156">
        <f t="shared" si="45"/>
        <v>0</v>
      </c>
      <c r="BG285" s="156">
        <f t="shared" si="46"/>
        <v>0</v>
      </c>
      <c r="BH285" s="156">
        <f t="shared" si="47"/>
        <v>0</v>
      </c>
      <c r="BI285" s="156">
        <f t="shared" si="48"/>
        <v>0</v>
      </c>
      <c r="BJ285" s="16" t="s">
        <v>88</v>
      </c>
      <c r="BK285" s="156">
        <f t="shared" si="49"/>
        <v>0</v>
      </c>
      <c r="BL285" s="16" t="s">
        <v>506</v>
      </c>
      <c r="BM285" s="155" t="s">
        <v>1286</v>
      </c>
    </row>
    <row r="286" spans="2:65" s="1" customFormat="1" ht="16.5" customHeight="1" x14ac:dyDescent="0.2">
      <c r="B286" s="142"/>
      <c r="C286" s="178" t="s">
        <v>1287</v>
      </c>
      <c r="D286" s="178" t="s">
        <v>332</v>
      </c>
      <c r="E286" s="179" t="s">
        <v>1288</v>
      </c>
      <c r="F286" s="180" t="s">
        <v>1289</v>
      </c>
      <c r="G286" s="181" t="s">
        <v>370</v>
      </c>
      <c r="H286" s="182">
        <v>665</v>
      </c>
      <c r="I286" s="183"/>
      <c r="J286" s="184">
        <f t="shared" si="40"/>
        <v>0</v>
      </c>
      <c r="K286" s="185"/>
      <c r="L286" s="186"/>
      <c r="M286" s="187" t="s">
        <v>1</v>
      </c>
      <c r="N286" s="188" t="s">
        <v>41</v>
      </c>
      <c r="P286" s="153">
        <f t="shared" si="41"/>
        <v>0</v>
      </c>
      <c r="Q286" s="153">
        <v>1.9000000000000001E-4</v>
      </c>
      <c r="R286" s="153">
        <f t="shared" si="42"/>
        <v>0.12635000000000002</v>
      </c>
      <c r="S286" s="153">
        <v>0</v>
      </c>
      <c r="T286" s="154">
        <f t="shared" si="43"/>
        <v>0</v>
      </c>
      <c r="AR286" s="155" t="s">
        <v>850</v>
      </c>
      <c r="AT286" s="155" t="s">
        <v>332</v>
      </c>
      <c r="AU286" s="155" t="s">
        <v>88</v>
      </c>
      <c r="AY286" s="16" t="s">
        <v>173</v>
      </c>
      <c r="BE286" s="156">
        <f t="shared" si="44"/>
        <v>0</v>
      </c>
      <c r="BF286" s="156">
        <f t="shared" si="45"/>
        <v>0</v>
      </c>
      <c r="BG286" s="156">
        <f t="shared" si="46"/>
        <v>0</v>
      </c>
      <c r="BH286" s="156">
        <f t="shared" si="47"/>
        <v>0</v>
      </c>
      <c r="BI286" s="156">
        <f t="shared" si="48"/>
        <v>0</v>
      </c>
      <c r="BJ286" s="16" t="s">
        <v>88</v>
      </c>
      <c r="BK286" s="156">
        <f t="shared" si="49"/>
        <v>0</v>
      </c>
      <c r="BL286" s="16" t="s">
        <v>506</v>
      </c>
      <c r="BM286" s="155" t="s">
        <v>1290</v>
      </c>
    </row>
    <row r="287" spans="2:65" s="1" customFormat="1" ht="21.75" customHeight="1" x14ac:dyDescent="0.2">
      <c r="B287" s="142"/>
      <c r="C287" s="143" t="s">
        <v>1291</v>
      </c>
      <c r="D287" s="143" t="s">
        <v>175</v>
      </c>
      <c r="E287" s="144" t="s">
        <v>1292</v>
      </c>
      <c r="F287" s="145" t="s">
        <v>1293</v>
      </c>
      <c r="G287" s="146" t="s">
        <v>370</v>
      </c>
      <c r="H287" s="147">
        <v>1370</v>
      </c>
      <c r="I287" s="148"/>
      <c r="J287" s="149">
        <f t="shared" ref="J287:J318" si="50">ROUND(I287*H287,2)</f>
        <v>0</v>
      </c>
      <c r="K287" s="150"/>
      <c r="L287" s="31"/>
      <c r="M287" s="151" t="s">
        <v>1</v>
      </c>
      <c r="N287" s="152" t="s">
        <v>41</v>
      </c>
      <c r="P287" s="153">
        <f t="shared" ref="P287:P318" si="51">O287*H287</f>
        <v>0</v>
      </c>
      <c r="Q287" s="153">
        <v>0</v>
      </c>
      <c r="R287" s="153">
        <f t="shared" ref="R287:R318" si="52">Q287*H287</f>
        <v>0</v>
      </c>
      <c r="S287" s="153">
        <v>0</v>
      </c>
      <c r="T287" s="154">
        <f t="shared" ref="T287:T318" si="53">S287*H287</f>
        <v>0</v>
      </c>
      <c r="AR287" s="155" t="s">
        <v>506</v>
      </c>
      <c r="AT287" s="155" t="s">
        <v>175</v>
      </c>
      <c r="AU287" s="155" t="s">
        <v>88</v>
      </c>
      <c r="AY287" s="16" t="s">
        <v>173</v>
      </c>
      <c r="BE287" s="156">
        <f t="shared" ref="BE287:BE304" si="54">IF(N287="základná",J287,0)</f>
        <v>0</v>
      </c>
      <c r="BF287" s="156">
        <f t="shared" ref="BF287:BF304" si="55">IF(N287="znížená",J287,0)</f>
        <v>0</v>
      </c>
      <c r="BG287" s="156">
        <f t="shared" ref="BG287:BG304" si="56">IF(N287="zákl. prenesená",J287,0)</f>
        <v>0</v>
      </c>
      <c r="BH287" s="156">
        <f t="shared" ref="BH287:BH304" si="57">IF(N287="zníž. prenesená",J287,0)</f>
        <v>0</v>
      </c>
      <c r="BI287" s="156">
        <f t="shared" ref="BI287:BI304" si="58">IF(N287="nulová",J287,0)</f>
        <v>0</v>
      </c>
      <c r="BJ287" s="16" t="s">
        <v>88</v>
      </c>
      <c r="BK287" s="156">
        <f t="shared" ref="BK287:BK304" si="59">ROUND(I287*H287,2)</f>
        <v>0</v>
      </c>
      <c r="BL287" s="16" t="s">
        <v>506</v>
      </c>
      <c r="BM287" s="155" t="s">
        <v>1294</v>
      </c>
    </row>
    <row r="288" spans="2:65" s="1" customFormat="1" ht="16.5" customHeight="1" x14ac:dyDescent="0.2">
      <c r="B288" s="142"/>
      <c r="C288" s="178" t="s">
        <v>1295</v>
      </c>
      <c r="D288" s="178" t="s">
        <v>332</v>
      </c>
      <c r="E288" s="179" t="s">
        <v>1296</v>
      </c>
      <c r="F288" s="180" t="s">
        <v>1297</v>
      </c>
      <c r="G288" s="181" t="s">
        <v>370</v>
      </c>
      <c r="H288" s="182">
        <v>1370</v>
      </c>
      <c r="I288" s="183"/>
      <c r="J288" s="184">
        <f t="shared" si="50"/>
        <v>0</v>
      </c>
      <c r="K288" s="185"/>
      <c r="L288" s="186"/>
      <c r="M288" s="187" t="s">
        <v>1</v>
      </c>
      <c r="N288" s="188" t="s">
        <v>41</v>
      </c>
      <c r="P288" s="153">
        <f t="shared" si="51"/>
        <v>0</v>
      </c>
      <c r="Q288" s="153">
        <v>2.7999999999999998E-4</v>
      </c>
      <c r="R288" s="153">
        <f t="shared" si="52"/>
        <v>0.38359999999999994</v>
      </c>
      <c r="S288" s="153">
        <v>0</v>
      </c>
      <c r="T288" s="154">
        <f t="shared" si="53"/>
        <v>0</v>
      </c>
      <c r="AR288" s="155" t="s">
        <v>850</v>
      </c>
      <c r="AT288" s="155" t="s">
        <v>332</v>
      </c>
      <c r="AU288" s="155" t="s">
        <v>88</v>
      </c>
      <c r="AY288" s="16" t="s">
        <v>173</v>
      </c>
      <c r="BE288" s="156">
        <f t="shared" si="54"/>
        <v>0</v>
      </c>
      <c r="BF288" s="156">
        <f t="shared" si="55"/>
        <v>0</v>
      </c>
      <c r="BG288" s="156">
        <f t="shared" si="56"/>
        <v>0</v>
      </c>
      <c r="BH288" s="156">
        <f t="shared" si="57"/>
        <v>0</v>
      </c>
      <c r="BI288" s="156">
        <f t="shared" si="58"/>
        <v>0</v>
      </c>
      <c r="BJ288" s="16" t="s">
        <v>88</v>
      </c>
      <c r="BK288" s="156">
        <f t="shared" si="59"/>
        <v>0</v>
      </c>
      <c r="BL288" s="16" t="s">
        <v>506</v>
      </c>
      <c r="BM288" s="155" t="s">
        <v>1298</v>
      </c>
    </row>
    <row r="289" spans="2:65" s="1" customFormat="1" ht="21.75" customHeight="1" x14ac:dyDescent="0.2">
      <c r="B289" s="142"/>
      <c r="C289" s="143" t="s">
        <v>1299</v>
      </c>
      <c r="D289" s="143" t="s">
        <v>175</v>
      </c>
      <c r="E289" s="144" t="s">
        <v>1292</v>
      </c>
      <c r="F289" s="145" t="s">
        <v>1293</v>
      </c>
      <c r="G289" s="146" t="s">
        <v>370</v>
      </c>
      <c r="H289" s="147">
        <v>450</v>
      </c>
      <c r="I289" s="148"/>
      <c r="J289" s="149">
        <f t="shared" si="50"/>
        <v>0</v>
      </c>
      <c r="K289" s="150"/>
      <c r="L289" s="31"/>
      <c r="M289" s="151" t="s">
        <v>1</v>
      </c>
      <c r="N289" s="152" t="s">
        <v>41</v>
      </c>
      <c r="P289" s="153">
        <f t="shared" si="51"/>
        <v>0</v>
      </c>
      <c r="Q289" s="153">
        <v>0</v>
      </c>
      <c r="R289" s="153">
        <f t="shared" si="52"/>
        <v>0</v>
      </c>
      <c r="S289" s="153">
        <v>0</v>
      </c>
      <c r="T289" s="154">
        <f t="shared" si="53"/>
        <v>0</v>
      </c>
      <c r="AR289" s="155" t="s">
        <v>506</v>
      </c>
      <c r="AT289" s="155" t="s">
        <v>175</v>
      </c>
      <c r="AU289" s="155" t="s">
        <v>88</v>
      </c>
      <c r="AY289" s="16" t="s">
        <v>173</v>
      </c>
      <c r="BE289" s="156">
        <f t="shared" si="54"/>
        <v>0</v>
      </c>
      <c r="BF289" s="156">
        <f t="shared" si="55"/>
        <v>0</v>
      </c>
      <c r="BG289" s="156">
        <f t="shared" si="56"/>
        <v>0</v>
      </c>
      <c r="BH289" s="156">
        <f t="shared" si="57"/>
        <v>0</v>
      </c>
      <c r="BI289" s="156">
        <f t="shared" si="58"/>
        <v>0</v>
      </c>
      <c r="BJ289" s="16" t="s">
        <v>88</v>
      </c>
      <c r="BK289" s="156">
        <f t="shared" si="59"/>
        <v>0</v>
      </c>
      <c r="BL289" s="16" t="s">
        <v>506</v>
      </c>
      <c r="BM289" s="155" t="s">
        <v>1300</v>
      </c>
    </row>
    <row r="290" spans="2:65" s="1" customFormat="1" ht="16.5" customHeight="1" x14ac:dyDescent="0.2">
      <c r="B290" s="142"/>
      <c r="C290" s="178" t="s">
        <v>1301</v>
      </c>
      <c r="D290" s="178" t="s">
        <v>332</v>
      </c>
      <c r="E290" s="179" t="s">
        <v>1296</v>
      </c>
      <c r="F290" s="180" t="s">
        <v>1297</v>
      </c>
      <c r="G290" s="181" t="s">
        <v>370</v>
      </c>
      <c r="H290" s="182">
        <v>450</v>
      </c>
      <c r="I290" s="183"/>
      <c r="J290" s="184">
        <f t="shared" si="50"/>
        <v>0</v>
      </c>
      <c r="K290" s="185"/>
      <c r="L290" s="186"/>
      <c r="M290" s="187" t="s">
        <v>1</v>
      </c>
      <c r="N290" s="188" t="s">
        <v>41</v>
      </c>
      <c r="P290" s="153">
        <f t="shared" si="51"/>
        <v>0</v>
      </c>
      <c r="Q290" s="153">
        <v>2.7999999999999998E-4</v>
      </c>
      <c r="R290" s="153">
        <f t="shared" si="52"/>
        <v>0.126</v>
      </c>
      <c r="S290" s="153">
        <v>0</v>
      </c>
      <c r="T290" s="154">
        <f t="shared" si="53"/>
        <v>0</v>
      </c>
      <c r="AR290" s="155" t="s">
        <v>850</v>
      </c>
      <c r="AT290" s="155" t="s">
        <v>332</v>
      </c>
      <c r="AU290" s="155" t="s">
        <v>88</v>
      </c>
      <c r="AY290" s="16" t="s">
        <v>173</v>
      </c>
      <c r="BE290" s="156">
        <f t="shared" si="54"/>
        <v>0</v>
      </c>
      <c r="BF290" s="156">
        <f t="shared" si="55"/>
        <v>0</v>
      </c>
      <c r="BG290" s="156">
        <f t="shared" si="56"/>
        <v>0</v>
      </c>
      <c r="BH290" s="156">
        <f t="shared" si="57"/>
        <v>0</v>
      </c>
      <c r="BI290" s="156">
        <f t="shared" si="58"/>
        <v>0</v>
      </c>
      <c r="BJ290" s="16" t="s">
        <v>88</v>
      </c>
      <c r="BK290" s="156">
        <f t="shared" si="59"/>
        <v>0</v>
      </c>
      <c r="BL290" s="16" t="s">
        <v>506</v>
      </c>
      <c r="BM290" s="155" t="s">
        <v>1302</v>
      </c>
    </row>
    <row r="291" spans="2:65" s="1" customFormat="1" ht="21.75" customHeight="1" x14ac:dyDescent="0.2">
      <c r="B291" s="142"/>
      <c r="C291" s="143" t="s">
        <v>1303</v>
      </c>
      <c r="D291" s="143" t="s">
        <v>175</v>
      </c>
      <c r="E291" s="144" t="s">
        <v>1304</v>
      </c>
      <c r="F291" s="145" t="s">
        <v>1305</v>
      </c>
      <c r="G291" s="146" t="s">
        <v>370</v>
      </c>
      <c r="H291" s="147">
        <v>15</v>
      </c>
      <c r="I291" s="148"/>
      <c r="J291" s="149">
        <f t="shared" si="50"/>
        <v>0</v>
      </c>
      <c r="K291" s="150"/>
      <c r="L291" s="31"/>
      <c r="M291" s="151" t="s">
        <v>1</v>
      </c>
      <c r="N291" s="152" t="s">
        <v>41</v>
      </c>
      <c r="P291" s="153">
        <f t="shared" si="51"/>
        <v>0</v>
      </c>
      <c r="Q291" s="153">
        <v>0</v>
      </c>
      <c r="R291" s="153">
        <f t="shared" si="52"/>
        <v>0</v>
      </c>
      <c r="S291" s="153">
        <v>0</v>
      </c>
      <c r="T291" s="154">
        <f t="shared" si="53"/>
        <v>0</v>
      </c>
      <c r="AR291" s="155" t="s">
        <v>506</v>
      </c>
      <c r="AT291" s="155" t="s">
        <v>175</v>
      </c>
      <c r="AU291" s="155" t="s">
        <v>88</v>
      </c>
      <c r="AY291" s="16" t="s">
        <v>173</v>
      </c>
      <c r="BE291" s="156">
        <f t="shared" si="54"/>
        <v>0</v>
      </c>
      <c r="BF291" s="156">
        <f t="shared" si="55"/>
        <v>0</v>
      </c>
      <c r="BG291" s="156">
        <f t="shared" si="56"/>
        <v>0</v>
      </c>
      <c r="BH291" s="156">
        <f t="shared" si="57"/>
        <v>0</v>
      </c>
      <c r="BI291" s="156">
        <f t="shared" si="58"/>
        <v>0</v>
      </c>
      <c r="BJ291" s="16" t="s">
        <v>88</v>
      </c>
      <c r="BK291" s="156">
        <f t="shared" si="59"/>
        <v>0</v>
      </c>
      <c r="BL291" s="16" t="s">
        <v>506</v>
      </c>
      <c r="BM291" s="155" t="s">
        <v>1306</v>
      </c>
    </row>
    <row r="292" spans="2:65" s="1" customFormat="1" ht="16.5" customHeight="1" x14ac:dyDescent="0.2">
      <c r="B292" s="142"/>
      <c r="C292" s="178" t="s">
        <v>1307</v>
      </c>
      <c r="D292" s="178" t="s">
        <v>332</v>
      </c>
      <c r="E292" s="179" t="s">
        <v>1308</v>
      </c>
      <c r="F292" s="180" t="s">
        <v>1309</v>
      </c>
      <c r="G292" s="181" t="s">
        <v>370</v>
      </c>
      <c r="H292" s="182">
        <v>15</v>
      </c>
      <c r="I292" s="183"/>
      <c r="J292" s="184">
        <f t="shared" si="50"/>
        <v>0</v>
      </c>
      <c r="K292" s="185"/>
      <c r="L292" s="186"/>
      <c r="M292" s="187" t="s">
        <v>1</v>
      </c>
      <c r="N292" s="188" t="s">
        <v>41</v>
      </c>
      <c r="P292" s="153">
        <f t="shared" si="51"/>
        <v>0</v>
      </c>
      <c r="Q292" s="153">
        <v>2.4000000000000001E-4</v>
      </c>
      <c r="R292" s="153">
        <f t="shared" si="52"/>
        <v>3.5999999999999999E-3</v>
      </c>
      <c r="S292" s="153">
        <v>0</v>
      </c>
      <c r="T292" s="154">
        <f t="shared" si="53"/>
        <v>0</v>
      </c>
      <c r="AR292" s="155" t="s">
        <v>850</v>
      </c>
      <c r="AT292" s="155" t="s">
        <v>332</v>
      </c>
      <c r="AU292" s="155" t="s">
        <v>88</v>
      </c>
      <c r="AY292" s="16" t="s">
        <v>173</v>
      </c>
      <c r="BE292" s="156">
        <f t="shared" si="54"/>
        <v>0</v>
      </c>
      <c r="BF292" s="156">
        <f t="shared" si="55"/>
        <v>0</v>
      </c>
      <c r="BG292" s="156">
        <f t="shared" si="56"/>
        <v>0</v>
      </c>
      <c r="BH292" s="156">
        <f t="shared" si="57"/>
        <v>0</v>
      </c>
      <c r="BI292" s="156">
        <f t="shared" si="58"/>
        <v>0</v>
      </c>
      <c r="BJ292" s="16" t="s">
        <v>88</v>
      </c>
      <c r="BK292" s="156">
        <f t="shared" si="59"/>
        <v>0</v>
      </c>
      <c r="BL292" s="16" t="s">
        <v>506</v>
      </c>
      <c r="BM292" s="155" t="s">
        <v>1310</v>
      </c>
    </row>
    <row r="293" spans="2:65" s="1" customFormat="1" ht="21.75" customHeight="1" x14ac:dyDescent="0.2">
      <c r="B293" s="142"/>
      <c r="C293" s="143" t="s">
        <v>1311</v>
      </c>
      <c r="D293" s="143" t="s">
        <v>175</v>
      </c>
      <c r="E293" s="144" t="s">
        <v>1312</v>
      </c>
      <c r="F293" s="145" t="s">
        <v>1313</v>
      </c>
      <c r="G293" s="146" t="s">
        <v>370</v>
      </c>
      <c r="H293" s="147">
        <v>15</v>
      </c>
      <c r="I293" s="148"/>
      <c r="J293" s="149">
        <f t="shared" si="50"/>
        <v>0</v>
      </c>
      <c r="K293" s="150"/>
      <c r="L293" s="31"/>
      <c r="M293" s="151" t="s">
        <v>1</v>
      </c>
      <c r="N293" s="152" t="s">
        <v>41</v>
      </c>
      <c r="P293" s="153">
        <f t="shared" si="51"/>
        <v>0</v>
      </c>
      <c r="Q293" s="153">
        <v>0</v>
      </c>
      <c r="R293" s="153">
        <f t="shared" si="52"/>
        <v>0</v>
      </c>
      <c r="S293" s="153">
        <v>0</v>
      </c>
      <c r="T293" s="154">
        <f t="shared" si="53"/>
        <v>0</v>
      </c>
      <c r="AR293" s="155" t="s">
        <v>506</v>
      </c>
      <c r="AT293" s="155" t="s">
        <v>175</v>
      </c>
      <c r="AU293" s="155" t="s">
        <v>88</v>
      </c>
      <c r="AY293" s="16" t="s">
        <v>173</v>
      </c>
      <c r="BE293" s="156">
        <f t="shared" si="54"/>
        <v>0</v>
      </c>
      <c r="BF293" s="156">
        <f t="shared" si="55"/>
        <v>0</v>
      </c>
      <c r="BG293" s="156">
        <f t="shared" si="56"/>
        <v>0</v>
      </c>
      <c r="BH293" s="156">
        <f t="shared" si="57"/>
        <v>0</v>
      </c>
      <c r="BI293" s="156">
        <f t="shared" si="58"/>
        <v>0</v>
      </c>
      <c r="BJ293" s="16" t="s">
        <v>88</v>
      </c>
      <c r="BK293" s="156">
        <f t="shared" si="59"/>
        <v>0</v>
      </c>
      <c r="BL293" s="16" t="s">
        <v>506</v>
      </c>
      <c r="BM293" s="155" t="s">
        <v>1314</v>
      </c>
    </row>
    <row r="294" spans="2:65" s="1" customFormat="1" ht="16.5" customHeight="1" x14ac:dyDescent="0.2">
      <c r="B294" s="142"/>
      <c r="C294" s="178" t="s">
        <v>1315</v>
      </c>
      <c r="D294" s="178" t="s">
        <v>332</v>
      </c>
      <c r="E294" s="179" t="s">
        <v>1316</v>
      </c>
      <c r="F294" s="180" t="s">
        <v>1317</v>
      </c>
      <c r="G294" s="181" t="s">
        <v>370</v>
      </c>
      <c r="H294" s="182">
        <v>15</v>
      </c>
      <c r="I294" s="183"/>
      <c r="J294" s="184">
        <f t="shared" si="50"/>
        <v>0</v>
      </c>
      <c r="K294" s="185"/>
      <c r="L294" s="186"/>
      <c r="M294" s="187" t="s">
        <v>1</v>
      </c>
      <c r="N294" s="188" t="s">
        <v>41</v>
      </c>
      <c r="P294" s="153">
        <f t="shared" si="51"/>
        <v>0</v>
      </c>
      <c r="Q294" s="153">
        <v>5.9000000000000003E-4</v>
      </c>
      <c r="R294" s="153">
        <f t="shared" si="52"/>
        <v>8.8500000000000002E-3</v>
      </c>
      <c r="S294" s="153">
        <v>0</v>
      </c>
      <c r="T294" s="154">
        <f t="shared" si="53"/>
        <v>0</v>
      </c>
      <c r="AR294" s="155" t="s">
        <v>850</v>
      </c>
      <c r="AT294" s="155" t="s">
        <v>332</v>
      </c>
      <c r="AU294" s="155" t="s">
        <v>88</v>
      </c>
      <c r="AY294" s="16" t="s">
        <v>173</v>
      </c>
      <c r="BE294" s="156">
        <f t="shared" si="54"/>
        <v>0</v>
      </c>
      <c r="BF294" s="156">
        <f t="shared" si="55"/>
        <v>0</v>
      </c>
      <c r="BG294" s="156">
        <f t="shared" si="56"/>
        <v>0</v>
      </c>
      <c r="BH294" s="156">
        <f t="shared" si="57"/>
        <v>0</v>
      </c>
      <c r="BI294" s="156">
        <f t="shared" si="58"/>
        <v>0</v>
      </c>
      <c r="BJ294" s="16" t="s">
        <v>88</v>
      </c>
      <c r="BK294" s="156">
        <f t="shared" si="59"/>
        <v>0</v>
      </c>
      <c r="BL294" s="16" t="s">
        <v>506</v>
      </c>
      <c r="BM294" s="155" t="s">
        <v>1318</v>
      </c>
    </row>
    <row r="295" spans="2:65" s="1" customFormat="1" ht="24.15" customHeight="1" x14ac:dyDescent="0.2">
      <c r="B295" s="142"/>
      <c r="C295" s="143" t="s">
        <v>1319</v>
      </c>
      <c r="D295" s="143" t="s">
        <v>175</v>
      </c>
      <c r="E295" s="144" t="s">
        <v>1320</v>
      </c>
      <c r="F295" s="145" t="s">
        <v>1321</v>
      </c>
      <c r="G295" s="146" t="s">
        <v>370</v>
      </c>
      <c r="H295" s="147">
        <v>350</v>
      </c>
      <c r="I295" s="148"/>
      <c r="J295" s="149">
        <f t="shared" si="50"/>
        <v>0</v>
      </c>
      <c r="K295" s="150"/>
      <c r="L295" s="31"/>
      <c r="M295" s="151" t="s">
        <v>1</v>
      </c>
      <c r="N295" s="152" t="s">
        <v>41</v>
      </c>
      <c r="P295" s="153">
        <f t="shared" si="51"/>
        <v>0</v>
      </c>
      <c r="Q295" s="153">
        <v>0</v>
      </c>
      <c r="R295" s="153">
        <f t="shared" si="52"/>
        <v>0</v>
      </c>
      <c r="S295" s="153">
        <v>0</v>
      </c>
      <c r="T295" s="154">
        <f t="shared" si="53"/>
        <v>0</v>
      </c>
      <c r="AR295" s="155" t="s">
        <v>506</v>
      </c>
      <c r="AT295" s="155" t="s">
        <v>175</v>
      </c>
      <c r="AU295" s="155" t="s">
        <v>88</v>
      </c>
      <c r="AY295" s="16" t="s">
        <v>173</v>
      </c>
      <c r="BE295" s="156">
        <f t="shared" si="54"/>
        <v>0</v>
      </c>
      <c r="BF295" s="156">
        <f t="shared" si="55"/>
        <v>0</v>
      </c>
      <c r="BG295" s="156">
        <f t="shared" si="56"/>
        <v>0</v>
      </c>
      <c r="BH295" s="156">
        <f t="shared" si="57"/>
        <v>0</v>
      </c>
      <c r="BI295" s="156">
        <f t="shared" si="58"/>
        <v>0</v>
      </c>
      <c r="BJ295" s="16" t="s">
        <v>88</v>
      </c>
      <c r="BK295" s="156">
        <f t="shared" si="59"/>
        <v>0</v>
      </c>
      <c r="BL295" s="16" t="s">
        <v>506</v>
      </c>
      <c r="BM295" s="155" t="s">
        <v>1322</v>
      </c>
    </row>
    <row r="296" spans="2:65" s="1" customFormat="1" ht="16.5" customHeight="1" x14ac:dyDescent="0.2">
      <c r="B296" s="142"/>
      <c r="C296" s="178" t="s">
        <v>1323</v>
      </c>
      <c r="D296" s="178" t="s">
        <v>332</v>
      </c>
      <c r="E296" s="179" t="s">
        <v>1324</v>
      </c>
      <c r="F296" s="180" t="s">
        <v>1325</v>
      </c>
      <c r="G296" s="181" t="s">
        <v>370</v>
      </c>
      <c r="H296" s="182">
        <v>350</v>
      </c>
      <c r="I296" s="183"/>
      <c r="J296" s="184">
        <f t="shared" si="50"/>
        <v>0</v>
      </c>
      <c r="K296" s="185"/>
      <c r="L296" s="186"/>
      <c r="M296" s="187" t="s">
        <v>1</v>
      </c>
      <c r="N296" s="188" t="s">
        <v>41</v>
      </c>
      <c r="P296" s="153">
        <f t="shared" si="51"/>
        <v>0</v>
      </c>
      <c r="Q296" s="153">
        <v>8.0000000000000007E-5</v>
      </c>
      <c r="R296" s="153">
        <f t="shared" si="52"/>
        <v>2.8000000000000001E-2</v>
      </c>
      <c r="S296" s="153">
        <v>0</v>
      </c>
      <c r="T296" s="154">
        <f t="shared" si="53"/>
        <v>0</v>
      </c>
      <c r="AR296" s="155" t="s">
        <v>850</v>
      </c>
      <c r="AT296" s="155" t="s">
        <v>332</v>
      </c>
      <c r="AU296" s="155" t="s">
        <v>88</v>
      </c>
      <c r="AY296" s="16" t="s">
        <v>173</v>
      </c>
      <c r="BE296" s="156">
        <f t="shared" si="54"/>
        <v>0</v>
      </c>
      <c r="BF296" s="156">
        <f t="shared" si="55"/>
        <v>0</v>
      </c>
      <c r="BG296" s="156">
        <f t="shared" si="56"/>
        <v>0</v>
      </c>
      <c r="BH296" s="156">
        <f t="shared" si="57"/>
        <v>0</v>
      </c>
      <c r="BI296" s="156">
        <f t="shared" si="58"/>
        <v>0</v>
      </c>
      <c r="BJ296" s="16" t="s">
        <v>88</v>
      </c>
      <c r="BK296" s="156">
        <f t="shared" si="59"/>
        <v>0</v>
      </c>
      <c r="BL296" s="16" t="s">
        <v>506</v>
      </c>
      <c r="BM296" s="155" t="s">
        <v>1326</v>
      </c>
    </row>
    <row r="297" spans="2:65" s="1" customFormat="1" ht="24.15" customHeight="1" x14ac:dyDescent="0.2">
      <c r="B297" s="142"/>
      <c r="C297" s="143" t="s">
        <v>1327</v>
      </c>
      <c r="D297" s="143" t="s">
        <v>175</v>
      </c>
      <c r="E297" s="144" t="s">
        <v>1328</v>
      </c>
      <c r="F297" s="145" t="s">
        <v>1329</v>
      </c>
      <c r="G297" s="146" t="s">
        <v>370</v>
      </c>
      <c r="H297" s="147">
        <v>50</v>
      </c>
      <c r="I297" s="148"/>
      <c r="J297" s="149">
        <f t="shared" si="50"/>
        <v>0</v>
      </c>
      <c r="K297" s="150"/>
      <c r="L297" s="31"/>
      <c r="M297" s="151" t="s">
        <v>1</v>
      </c>
      <c r="N297" s="152" t="s">
        <v>41</v>
      </c>
      <c r="P297" s="153">
        <f t="shared" si="51"/>
        <v>0</v>
      </c>
      <c r="Q297" s="153">
        <v>0</v>
      </c>
      <c r="R297" s="153">
        <f t="shared" si="52"/>
        <v>0</v>
      </c>
      <c r="S297" s="153">
        <v>0</v>
      </c>
      <c r="T297" s="154">
        <f t="shared" si="53"/>
        <v>0</v>
      </c>
      <c r="AR297" s="155" t="s">
        <v>506</v>
      </c>
      <c r="AT297" s="155" t="s">
        <v>175</v>
      </c>
      <c r="AU297" s="155" t="s">
        <v>88</v>
      </c>
      <c r="AY297" s="16" t="s">
        <v>173</v>
      </c>
      <c r="BE297" s="156">
        <f t="shared" si="54"/>
        <v>0</v>
      </c>
      <c r="BF297" s="156">
        <f t="shared" si="55"/>
        <v>0</v>
      </c>
      <c r="BG297" s="156">
        <f t="shared" si="56"/>
        <v>0</v>
      </c>
      <c r="BH297" s="156">
        <f t="shared" si="57"/>
        <v>0</v>
      </c>
      <c r="BI297" s="156">
        <f t="shared" si="58"/>
        <v>0</v>
      </c>
      <c r="BJ297" s="16" t="s">
        <v>88</v>
      </c>
      <c r="BK297" s="156">
        <f t="shared" si="59"/>
        <v>0</v>
      </c>
      <c r="BL297" s="16" t="s">
        <v>506</v>
      </c>
      <c r="BM297" s="155" t="s">
        <v>1330</v>
      </c>
    </row>
    <row r="298" spans="2:65" s="1" customFormat="1" ht="16.5" customHeight="1" x14ac:dyDescent="0.2">
      <c r="B298" s="142"/>
      <c r="C298" s="178" t="s">
        <v>1331</v>
      </c>
      <c r="D298" s="178" t="s">
        <v>332</v>
      </c>
      <c r="E298" s="179" t="s">
        <v>1332</v>
      </c>
      <c r="F298" s="180" t="s">
        <v>1333</v>
      </c>
      <c r="G298" s="181" t="s">
        <v>370</v>
      </c>
      <c r="H298" s="182">
        <v>50</v>
      </c>
      <c r="I298" s="183"/>
      <c r="J298" s="184">
        <f t="shared" si="50"/>
        <v>0</v>
      </c>
      <c r="K298" s="185"/>
      <c r="L298" s="186"/>
      <c r="M298" s="187" t="s">
        <v>1</v>
      </c>
      <c r="N298" s="188" t="s">
        <v>41</v>
      </c>
      <c r="P298" s="153">
        <f t="shared" si="51"/>
        <v>0</v>
      </c>
      <c r="Q298" s="153">
        <v>2.0000000000000001E-4</v>
      </c>
      <c r="R298" s="153">
        <f t="shared" si="52"/>
        <v>0.01</v>
      </c>
      <c r="S298" s="153">
        <v>0</v>
      </c>
      <c r="T298" s="154">
        <f t="shared" si="53"/>
        <v>0</v>
      </c>
      <c r="AR298" s="155" t="s">
        <v>850</v>
      </c>
      <c r="AT298" s="155" t="s">
        <v>332</v>
      </c>
      <c r="AU298" s="155" t="s">
        <v>88</v>
      </c>
      <c r="AY298" s="16" t="s">
        <v>173</v>
      </c>
      <c r="BE298" s="156">
        <f t="shared" si="54"/>
        <v>0</v>
      </c>
      <c r="BF298" s="156">
        <f t="shared" si="55"/>
        <v>0</v>
      </c>
      <c r="BG298" s="156">
        <f t="shared" si="56"/>
        <v>0</v>
      </c>
      <c r="BH298" s="156">
        <f t="shared" si="57"/>
        <v>0</v>
      </c>
      <c r="BI298" s="156">
        <f t="shared" si="58"/>
        <v>0</v>
      </c>
      <c r="BJ298" s="16" t="s">
        <v>88</v>
      </c>
      <c r="BK298" s="156">
        <f t="shared" si="59"/>
        <v>0</v>
      </c>
      <c r="BL298" s="16" t="s">
        <v>506</v>
      </c>
      <c r="BM298" s="155" t="s">
        <v>1334</v>
      </c>
    </row>
    <row r="299" spans="2:65" s="1" customFormat="1" ht="16.5" customHeight="1" x14ac:dyDescent="0.2">
      <c r="B299" s="142"/>
      <c r="C299" s="143" t="s">
        <v>1335</v>
      </c>
      <c r="D299" s="143" t="s">
        <v>175</v>
      </c>
      <c r="E299" s="144" t="s">
        <v>1336</v>
      </c>
      <c r="F299" s="145" t="s">
        <v>1337</v>
      </c>
      <c r="G299" s="146" t="s">
        <v>370</v>
      </c>
      <c r="H299" s="147">
        <v>230</v>
      </c>
      <c r="I299" s="148"/>
      <c r="J299" s="149">
        <f t="shared" si="50"/>
        <v>0</v>
      </c>
      <c r="K299" s="150"/>
      <c r="L299" s="31"/>
      <c r="M299" s="151" t="s">
        <v>1</v>
      </c>
      <c r="N299" s="152" t="s">
        <v>41</v>
      </c>
      <c r="P299" s="153">
        <f t="shared" si="51"/>
        <v>0</v>
      </c>
      <c r="Q299" s="153">
        <v>0</v>
      </c>
      <c r="R299" s="153">
        <f t="shared" si="52"/>
        <v>0</v>
      </c>
      <c r="S299" s="153">
        <v>0</v>
      </c>
      <c r="T299" s="154">
        <f t="shared" si="53"/>
        <v>0</v>
      </c>
      <c r="AR299" s="155" t="s">
        <v>506</v>
      </c>
      <c r="AT299" s="155" t="s">
        <v>175</v>
      </c>
      <c r="AU299" s="155" t="s">
        <v>88</v>
      </c>
      <c r="AY299" s="16" t="s">
        <v>173</v>
      </c>
      <c r="BE299" s="156">
        <f t="shared" si="54"/>
        <v>0</v>
      </c>
      <c r="BF299" s="156">
        <f t="shared" si="55"/>
        <v>0</v>
      </c>
      <c r="BG299" s="156">
        <f t="shared" si="56"/>
        <v>0</v>
      </c>
      <c r="BH299" s="156">
        <f t="shared" si="57"/>
        <v>0</v>
      </c>
      <c r="BI299" s="156">
        <f t="shared" si="58"/>
        <v>0</v>
      </c>
      <c r="BJ299" s="16" t="s">
        <v>88</v>
      </c>
      <c r="BK299" s="156">
        <f t="shared" si="59"/>
        <v>0</v>
      </c>
      <c r="BL299" s="16" t="s">
        <v>506</v>
      </c>
      <c r="BM299" s="155" t="s">
        <v>1338</v>
      </c>
    </row>
    <row r="300" spans="2:65" s="1" customFormat="1" ht="16.5" customHeight="1" x14ac:dyDescent="0.2">
      <c r="B300" s="142"/>
      <c r="C300" s="178" t="s">
        <v>1339</v>
      </c>
      <c r="D300" s="178" t="s">
        <v>332</v>
      </c>
      <c r="E300" s="179" t="s">
        <v>1340</v>
      </c>
      <c r="F300" s="180" t="s">
        <v>1341</v>
      </c>
      <c r="G300" s="181" t="s">
        <v>370</v>
      </c>
      <c r="H300" s="182">
        <v>230</v>
      </c>
      <c r="I300" s="183"/>
      <c r="J300" s="184">
        <f t="shared" si="50"/>
        <v>0</v>
      </c>
      <c r="K300" s="185"/>
      <c r="L300" s="186"/>
      <c r="M300" s="187" t="s">
        <v>1</v>
      </c>
      <c r="N300" s="188" t="s">
        <v>41</v>
      </c>
      <c r="P300" s="153">
        <f t="shared" si="51"/>
        <v>0</v>
      </c>
      <c r="Q300" s="153">
        <v>1E-4</v>
      </c>
      <c r="R300" s="153">
        <f t="shared" si="52"/>
        <v>2.3E-2</v>
      </c>
      <c r="S300" s="153">
        <v>0</v>
      </c>
      <c r="T300" s="154">
        <f t="shared" si="53"/>
        <v>0</v>
      </c>
      <c r="AR300" s="155" t="s">
        <v>850</v>
      </c>
      <c r="AT300" s="155" t="s">
        <v>332</v>
      </c>
      <c r="AU300" s="155" t="s">
        <v>88</v>
      </c>
      <c r="AY300" s="16" t="s">
        <v>173</v>
      </c>
      <c r="BE300" s="156">
        <f t="shared" si="54"/>
        <v>0</v>
      </c>
      <c r="BF300" s="156">
        <f t="shared" si="55"/>
        <v>0</v>
      </c>
      <c r="BG300" s="156">
        <f t="shared" si="56"/>
        <v>0</v>
      </c>
      <c r="BH300" s="156">
        <f t="shared" si="57"/>
        <v>0</v>
      </c>
      <c r="BI300" s="156">
        <f t="shared" si="58"/>
        <v>0</v>
      </c>
      <c r="BJ300" s="16" t="s">
        <v>88</v>
      </c>
      <c r="BK300" s="156">
        <f t="shared" si="59"/>
        <v>0</v>
      </c>
      <c r="BL300" s="16" t="s">
        <v>506</v>
      </c>
      <c r="BM300" s="155" t="s">
        <v>1342</v>
      </c>
    </row>
    <row r="301" spans="2:65" s="1" customFormat="1" ht="33" customHeight="1" x14ac:dyDescent="0.2">
      <c r="B301" s="142"/>
      <c r="C301" s="143" t="s">
        <v>1343</v>
      </c>
      <c r="D301" s="143" t="s">
        <v>175</v>
      </c>
      <c r="E301" s="144" t="s">
        <v>1344</v>
      </c>
      <c r="F301" s="145" t="s">
        <v>1345</v>
      </c>
      <c r="G301" s="146" t="s">
        <v>257</v>
      </c>
      <c r="H301" s="147">
        <v>21</v>
      </c>
      <c r="I301" s="148"/>
      <c r="J301" s="149">
        <f t="shared" si="50"/>
        <v>0</v>
      </c>
      <c r="K301" s="150"/>
      <c r="L301" s="31"/>
      <c r="M301" s="151" t="s">
        <v>1</v>
      </c>
      <c r="N301" s="152" t="s">
        <v>41</v>
      </c>
      <c r="P301" s="153">
        <f t="shared" si="51"/>
        <v>0</v>
      </c>
      <c r="Q301" s="153">
        <v>0</v>
      </c>
      <c r="R301" s="153">
        <f t="shared" si="52"/>
        <v>0</v>
      </c>
      <c r="S301" s="153">
        <v>0</v>
      </c>
      <c r="T301" s="154">
        <f t="shared" si="53"/>
        <v>0</v>
      </c>
      <c r="AR301" s="155" t="s">
        <v>506</v>
      </c>
      <c r="AT301" s="155" t="s">
        <v>175</v>
      </c>
      <c r="AU301" s="155" t="s">
        <v>88</v>
      </c>
      <c r="AY301" s="16" t="s">
        <v>173</v>
      </c>
      <c r="BE301" s="156">
        <f t="shared" si="54"/>
        <v>0</v>
      </c>
      <c r="BF301" s="156">
        <f t="shared" si="55"/>
        <v>0</v>
      </c>
      <c r="BG301" s="156">
        <f t="shared" si="56"/>
        <v>0</v>
      </c>
      <c r="BH301" s="156">
        <f t="shared" si="57"/>
        <v>0</v>
      </c>
      <c r="BI301" s="156">
        <f t="shared" si="58"/>
        <v>0</v>
      </c>
      <c r="BJ301" s="16" t="s">
        <v>88</v>
      </c>
      <c r="BK301" s="156">
        <f t="shared" si="59"/>
        <v>0</v>
      </c>
      <c r="BL301" s="16" t="s">
        <v>506</v>
      </c>
      <c r="BM301" s="155" t="s">
        <v>1346</v>
      </c>
    </row>
    <row r="302" spans="2:65" s="1" customFormat="1" ht="16.5" customHeight="1" x14ac:dyDescent="0.2">
      <c r="B302" s="142"/>
      <c r="C302" s="143" t="s">
        <v>1347</v>
      </c>
      <c r="D302" s="143" t="s">
        <v>175</v>
      </c>
      <c r="E302" s="144" t="s">
        <v>1348</v>
      </c>
      <c r="F302" s="145" t="s">
        <v>1349</v>
      </c>
      <c r="G302" s="146" t="s">
        <v>363</v>
      </c>
      <c r="H302" s="189"/>
      <c r="I302" s="148"/>
      <c r="J302" s="149">
        <f t="shared" si="50"/>
        <v>0</v>
      </c>
      <c r="K302" s="150"/>
      <c r="L302" s="31"/>
      <c r="M302" s="151" t="s">
        <v>1</v>
      </c>
      <c r="N302" s="152" t="s">
        <v>41</v>
      </c>
      <c r="P302" s="153">
        <f t="shared" si="51"/>
        <v>0</v>
      </c>
      <c r="Q302" s="153">
        <v>0</v>
      </c>
      <c r="R302" s="153">
        <f t="shared" si="52"/>
        <v>0</v>
      </c>
      <c r="S302" s="153">
        <v>0</v>
      </c>
      <c r="T302" s="154">
        <f t="shared" si="53"/>
        <v>0</v>
      </c>
      <c r="AR302" s="155" t="s">
        <v>506</v>
      </c>
      <c r="AT302" s="155" t="s">
        <v>175</v>
      </c>
      <c r="AU302" s="155" t="s">
        <v>88</v>
      </c>
      <c r="AY302" s="16" t="s">
        <v>173</v>
      </c>
      <c r="BE302" s="156">
        <f t="shared" si="54"/>
        <v>0</v>
      </c>
      <c r="BF302" s="156">
        <f t="shared" si="55"/>
        <v>0</v>
      </c>
      <c r="BG302" s="156">
        <f t="shared" si="56"/>
        <v>0</v>
      </c>
      <c r="BH302" s="156">
        <f t="shared" si="57"/>
        <v>0</v>
      </c>
      <c r="BI302" s="156">
        <f t="shared" si="58"/>
        <v>0</v>
      </c>
      <c r="BJ302" s="16" t="s">
        <v>88</v>
      </c>
      <c r="BK302" s="156">
        <f t="shared" si="59"/>
        <v>0</v>
      </c>
      <c r="BL302" s="16" t="s">
        <v>506</v>
      </c>
      <c r="BM302" s="155" t="s">
        <v>1350</v>
      </c>
    </row>
    <row r="303" spans="2:65" s="1" customFormat="1" ht="16.5" customHeight="1" x14ac:dyDescent="0.2">
      <c r="B303" s="142"/>
      <c r="C303" s="143" t="s">
        <v>1351</v>
      </c>
      <c r="D303" s="143" t="s">
        <v>175</v>
      </c>
      <c r="E303" s="144" t="s">
        <v>1352</v>
      </c>
      <c r="F303" s="145" t="s">
        <v>1353</v>
      </c>
      <c r="G303" s="146" t="s">
        <v>363</v>
      </c>
      <c r="H303" s="189"/>
      <c r="I303" s="148"/>
      <c r="J303" s="149">
        <f t="shared" si="50"/>
        <v>0</v>
      </c>
      <c r="K303" s="150"/>
      <c r="L303" s="31"/>
      <c r="M303" s="151" t="s">
        <v>1</v>
      </c>
      <c r="N303" s="152" t="s">
        <v>41</v>
      </c>
      <c r="P303" s="153">
        <f t="shared" si="51"/>
        <v>0</v>
      </c>
      <c r="Q303" s="153">
        <v>0</v>
      </c>
      <c r="R303" s="153">
        <f t="shared" si="52"/>
        <v>0</v>
      </c>
      <c r="S303" s="153">
        <v>0</v>
      </c>
      <c r="T303" s="154">
        <f t="shared" si="53"/>
        <v>0</v>
      </c>
      <c r="AR303" s="155" t="s">
        <v>506</v>
      </c>
      <c r="AT303" s="155" t="s">
        <v>175</v>
      </c>
      <c r="AU303" s="155" t="s">
        <v>88</v>
      </c>
      <c r="AY303" s="16" t="s">
        <v>173</v>
      </c>
      <c r="BE303" s="156">
        <f t="shared" si="54"/>
        <v>0</v>
      </c>
      <c r="BF303" s="156">
        <f t="shared" si="55"/>
        <v>0</v>
      </c>
      <c r="BG303" s="156">
        <f t="shared" si="56"/>
        <v>0</v>
      </c>
      <c r="BH303" s="156">
        <f t="shared" si="57"/>
        <v>0</v>
      </c>
      <c r="BI303" s="156">
        <f t="shared" si="58"/>
        <v>0</v>
      </c>
      <c r="BJ303" s="16" t="s">
        <v>88</v>
      </c>
      <c r="BK303" s="156">
        <f t="shared" si="59"/>
        <v>0</v>
      </c>
      <c r="BL303" s="16" t="s">
        <v>506</v>
      </c>
      <c r="BM303" s="155" t="s">
        <v>1354</v>
      </c>
    </row>
    <row r="304" spans="2:65" s="1" customFormat="1" ht="16.5" customHeight="1" x14ac:dyDescent="0.2">
      <c r="B304" s="142"/>
      <c r="C304" s="143" t="s">
        <v>1355</v>
      </c>
      <c r="D304" s="143" t="s">
        <v>175</v>
      </c>
      <c r="E304" s="144" t="s">
        <v>1356</v>
      </c>
      <c r="F304" s="145" t="s">
        <v>1357</v>
      </c>
      <c r="G304" s="146" t="s">
        <v>363</v>
      </c>
      <c r="H304" s="189"/>
      <c r="I304" s="148"/>
      <c r="J304" s="149">
        <f t="shared" si="50"/>
        <v>0</v>
      </c>
      <c r="K304" s="150"/>
      <c r="L304" s="31"/>
      <c r="M304" s="151" t="s">
        <v>1</v>
      </c>
      <c r="N304" s="152" t="s">
        <v>41</v>
      </c>
      <c r="P304" s="153">
        <f t="shared" si="51"/>
        <v>0</v>
      </c>
      <c r="Q304" s="153">
        <v>0</v>
      </c>
      <c r="R304" s="153">
        <f t="shared" si="52"/>
        <v>0</v>
      </c>
      <c r="S304" s="153">
        <v>0</v>
      </c>
      <c r="T304" s="154">
        <f t="shared" si="53"/>
        <v>0</v>
      </c>
      <c r="AR304" s="155" t="s">
        <v>506</v>
      </c>
      <c r="AT304" s="155" t="s">
        <v>175</v>
      </c>
      <c r="AU304" s="155" t="s">
        <v>88</v>
      </c>
      <c r="AY304" s="16" t="s">
        <v>173</v>
      </c>
      <c r="BE304" s="156">
        <f t="shared" si="54"/>
        <v>0</v>
      </c>
      <c r="BF304" s="156">
        <f t="shared" si="55"/>
        <v>0</v>
      </c>
      <c r="BG304" s="156">
        <f t="shared" si="56"/>
        <v>0</v>
      </c>
      <c r="BH304" s="156">
        <f t="shared" si="57"/>
        <v>0</v>
      </c>
      <c r="BI304" s="156">
        <f t="shared" si="58"/>
        <v>0</v>
      </c>
      <c r="BJ304" s="16" t="s">
        <v>88</v>
      </c>
      <c r="BK304" s="156">
        <f t="shared" si="59"/>
        <v>0</v>
      </c>
      <c r="BL304" s="16" t="s">
        <v>506</v>
      </c>
      <c r="BM304" s="155" t="s">
        <v>1358</v>
      </c>
    </row>
    <row r="305" spans="2:65" s="11" customFormat="1" ht="20.9" customHeight="1" x14ac:dyDescent="0.25">
      <c r="B305" s="130"/>
      <c r="D305" s="131" t="s">
        <v>74</v>
      </c>
      <c r="E305" s="140" t="s">
        <v>1359</v>
      </c>
      <c r="F305" s="140" t="s">
        <v>1360</v>
      </c>
      <c r="I305" s="133"/>
      <c r="J305" s="141">
        <f>BK305</f>
        <v>0</v>
      </c>
      <c r="L305" s="130"/>
      <c r="M305" s="135"/>
      <c r="P305" s="136">
        <f>SUM(P306:P308)</f>
        <v>0</v>
      </c>
      <c r="R305" s="136">
        <f>SUM(R306:R308)</f>
        <v>0</v>
      </c>
      <c r="T305" s="137">
        <f>SUM(T306:T308)</f>
        <v>0</v>
      </c>
      <c r="AR305" s="131" t="s">
        <v>187</v>
      </c>
      <c r="AT305" s="138" t="s">
        <v>74</v>
      </c>
      <c r="AU305" s="138" t="s">
        <v>88</v>
      </c>
      <c r="AY305" s="131" t="s">
        <v>173</v>
      </c>
      <c r="BK305" s="139">
        <f>SUM(BK306:BK308)</f>
        <v>0</v>
      </c>
    </row>
    <row r="306" spans="2:65" s="1" customFormat="1" ht="24.15" customHeight="1" x14ac:dyDescent="0.2">
      <c r="B306" s="142"/>
      <c r="C306" s="143" t="s">
        <v>1361</v>
      </c>
      <c r="D306" s="143" t="s">
        <v>175</v>
      </c>
      <c r="E306" s="144" t="s">
        <v>1362</v>
      </c>
      <c r="F306" s="145" t="s">
        <v>1363</v>
      </c>
      <c r="G306" s="146" t="s">
        <v>370</v>
      </c>
      <c r="H306" s="147">
        <v>60</v>
      </c>
      <c r="I306" s="148"/>
      <c r="J306" s="149">
        <f>ROUND(I306*H306,2)</f>
        <v>0</v>
      </c>
      <c r="K306" s="150"/>
      <c r="L306" s="31"/>
      <c r="M306" s="151" t="s">
        <v>1</v>
      </c>
      <c r="N306" s="152" t="s">
        <v>41</v>
      </c>
      <c r="P306" s="153">
        <f>O306*H306</f>
        <v>0</v>
      </c>
      <c r="Q306" s="153">
        <v>0</v>
      </c>
      <c r="R306" s="153">
        <f>Q306*H306</f>
        <v>0</v>
      </c>
      <c r="S306" s="153">
        <v>0</v>
      </c>
      <c r="T306" s="154">
        <f>S306*H306</f>
        <v>0</v>
      </c>
      <c r="AR306" s="155" t="s">
        <v>506</v>
      </c>
      <c r="AT306" s="155" t="s">
        <v>175</v>
      </c>
      <c r="AU306" s="155" t="s">
        <v>187</v>
      </c>
      <c r="AY306" s="16" t="s">
        <v>173</v>
      </c>
      <c r="BE306" s="156">
        <f>IF(N306="základná",J306,0)</f>
        <v>0</v>
      </c>
      <c r="BF306" s="156">
        <f>IF(N306="znížená",J306,0)</f>
        <v>0</v>
      </c>
      <c r="BG306" s="156">
        <f>IF(N306="zákl. prenesená",J306,0)</f>
        <v>0</v>
      </c>
      <c r="BH306" s="156">
        <f>IF(N306="zníž. prenesená",J306,0)</f>
        <v>0</v>
      </c>
      <c r="BI306" s="156">
        <f>IF(N306="nulová",J306,0)</f>
        <v>0</v>
      </c>
      <c r="BJ306" s="16" t="s">
        <v>88</v>
      </c>
      <c r="BK306" s="156">
        <f>ROUND(I306*H306,2)</f>
        <v>0</v>
      </c>
      <c r="BL306" s="16" t="s">
        <v>506</v>
      </c>
      <c r="BM306" s="155" t="s">
        <v>1364</v>
      </c>
    </row>
    <row r="307" spans="2:65" s="1" customFormat="1" ht="24.15" customHeight="1" x14ac:dyDescent="0.2">
      <c r="B307" s="142"/>
      <c r="C307" s="143" t="s">
        <v>1365</v>
      </c>
      <c r="D307" s="143" t="s">
        <v>175</v>
      </c>
      <c r="E307" s="144" t="s">
        <v>1366</v>
      </c>
      <c r="F307" s="145" t="s">
        <v>1367</v>
      </c>
      <c r="G307" s="146" t="s">
        <v>178</v>
      </c>
      <c r="H307" s="147">
        <v>16.8</v>
      </c>
      <c r="I307" s="148"/>
      <c r="J307" s="149">
        <f>ROUND(I307*H307,2)</f>
        <v>0</v>
      </c>
      <c r="K307" s="150"/>
      <c r="L307" s="31"/>
      <c r="M307" s="151" t="s">
        <v>1</v>
      </c>
      <c r="N307" s="152" t="s">
        <v>41</v>
      </c>
      <c r="P307" s="153">
        <f>O307*H307</f>
        <v>0</v>
      </c>
      <c r="Q307" s="153">
        <v>0</v>
      </c>
      <c r="R307" s="153">
        <f>Q307*H307</f>
        <v>0</v>
      </c>
      <c r="S307" s="153">
        <v>0</v>
      </c>
      <c r="T307" s="154">
        <f>S307*H307</f>
        <v>0</v>
      </c>
      <c r="AR307" s="155" t="s">
        <v>506</v>
      </c>
      <c r="AT307" s="155" t="s">
        <v>175</v>
      </c>
      <c r="AU307" s="155" t="s">
        <v>187</v>
      </c>
      <c r="AY307" s="16" t="s">
        <v>173</v>
      </c>
      <c r="BE307" s="156">
        <f>IF(N307="základná",J307,0)</f>
        <v>0</v>
      </c>
      <c r="BF307" s="156">
        <f>IF(N307="znížená",J307,0)</f>
        <v>0</v>
      </c>
      <c r="BG307" s="156">
        <f>IF(N307="zákl. prenesená",J307,0)</f>
        <v>0</v>
      </c>
      <c r="BH307" s="156">
        <f>IF(N307="zníž. prenesená",J307,0)</f>
        <v>0</v>
      </c>
      <c r="BI307" s="156">
        <f>IF(N307="nulová",J307,0)</f>
        <v>0</v>
      </c>
      <c r="BJ307" s="16" t="s">
        <v>88</v>
      </c>
      <c r="BK307" s="156">
        <f>ROUND(I307*H307,2)</f>
        <v>0</v>
      </c>
      <c r="BL307" s="16" t="s">
        <v>506</v>
      </c>
      <c r="BM307" s="155" t="s">
        <v>1368</v>
      </c>
    </row>
    <row r="308" spans="2:65" s="1" customFormat="1" ht="33" customHeight="1" x14ac:dyDescent="0.2">
      <c r="B308" s="142"/>
      <c r="C308" s="143" t="s">
        <v>1369</v>
      </c>
      <c r="D308" s="143" t="s">
        <v>175</v>
      </c>
      <c r="E308" s="144" t="s">
        <v>1370</v>
      </c>
      <c r="F308" s="145" t="s">
        <v>1371</v>
      </c>
      <c r="G308" s="146" t="s">
        <v>370</v>
      </c>
      <c r="H308" s="147">
        <v>60</v>
      </c>
      <c r="I308" s="148"/>
      <c r="J308" s="149">
        <f>ROUND(I308*H308,2)</f>
        <v>0</v>
      </c>
      <c r="K308" s="150"/>
      <c r="L308" s="31"/>
      <c r="M308" s="151" t="s">
        <v>1</v>
      </c>
      <c r="N308" s="152" t="s">
        <v>41</v>
      </c>
      <c r="P308" s="153">
        <f>O308*H308</f>
        <v>0</v>
      </c>
      <c r="Q308" s="153">
        <v>0</v>
      </c>
      <c r="R308" s="153">
        <f>Q308*H308</f>
        <v>0</v>
      </c>
      <c r="S308" s="153">
        <v>0</v>
      </c>
      <c r="T308" s="154">
        <f>S308*H308</f>
        <v>0</v>
      </c>
      <c r="AR308" s="155" t="s">
        <v>506</v>
      </c>
      <c r="AT308" s="155" t="s">
        <v>175</v>
      </c>
      <c r="AU308" s="155" t="s">
        <v>187</v>
      </c>
      <c r="AY308" s="16" t="s">
        <v>173</v>
      </c>
      <c r="BE308" s="156">
        <f>IF(N308="základná",J308,0)</f>
        <v>0</v>
      </c>
      <c r="BF308" s="156">
        <f>IF(N308="znížená",J308,0)</f>
        <v>0</v>
      </c>
      <c r="BG308" s="156">
        <f>IF(N308="zákl. prenesená",J308,0)</f>
        <v>0</v>
      </c>
      <c r="BH308" s="156">
        <f>IF(N308="zníž. prenesená",J308,0)</f>
        <v>0</v>
      </c>
      <c r="BI308" s="156">
        <f>IF(N308="nulová",J308,0)</f>
        <v>0</v>
      </c>
      <c r="BJ308" s="16" t="s">
        <v>88</v>
      </c>
      <c r="BK308" s="156">
        <f>ROUND(I308*H308,2)</f>
        <v>0</v>
      </c>
      <c r="BL308" s="16" t="s">
        <v>506</v>
      </c>
      <c r="BM308" s="155" t="s">
        <v>1372</v>
      </c>
    </row>
    <row r="309" spans="2:65" s="11" customFormat="1" ht="25.9" customHeight="1" x14ac:dyDescent="0.35">
      <c r="B309" s="130"/>
      <c r="D309" s="131" t="s">
        <v>74</v>
      </c>
      <c r="E309" s="132" t="s">
        <v>1373</v>
      </c>
      <c r="F309" s="132" t="s">
        <v>1374</v>
      </c>
      <c r="I309" s="133"/>
      <c r="J309" s="134">
        <f>BK309</f>
        <v>0</v>
      </c>
      <c r="L309" s="130"/>
      <c r="M309" s="135"/>
      <c r="P309" s="136">
        <f>SUM(P310:P312)</f>
        <v>0</v>
      </c>
      <c r="R309" s="136">
        <f>SUM(R310:R312)</f>
        <v>0</v>
      </c>
      <c r="T309" s="137">
        <f>SUM(T310:T312)</f>
        <v>0</v>
      </c>
      <c r="AR309" s="131" t="s">
        <v>179</v>
      </c>
      <c r="AT309" s="138" t="s">
        <v>74</v>
      </c>
      <c r="AU309" s="138" t="s">
        <v>75</v>
      </c>
      <c r="AY309" s="131" t="s">
        <v>173</v>
      </c>
      <c r="BK309" s="139">
        <f>SUM(BK310:BK312)</f>
        <v>0</v>
      </c>
    </row>
    <row r="310" spans="2:65" s="1" customFormat="1" ht="37.75" customHeight="1" x14ac:dyDescent="0.2">
      <c r="B310" s="142"/>
      <c r="C310" s="143" t="s">
        <v>1375</v>
      </c>
      <c r="D310" s="143" t="s">
        <v>175</v>
      </c>
      <c r="E310" s="144" t="s">
        <v>1376</v>
      </c>
      <c r="F310" s="145" t="s">
        <v>1377</v>
      </c>
      <c r="G310" s="146" t="s">
        <v>315</v>
      </c>
      <c r="H310" s="147">
        <v>10</v>
      </c>
      <c r="I310" s="148"/>
      <c r="J310" s="149">
        <f>ROUND(I310*H310,2)</f>
        <v>0</v>
      </c>
      <c r="K310" s="150"/>
      <c r="L310" s="31"/>
      <c r="M310" s="151" t="s">
        <v>1</v>
      </c>
      <c r="N310" s="152" t="s">
        <v>41</v>
      </c>
      <c r="P310" s="153">
        <f>O310*H310</f>
        <v>0</v>
      </c>
      <c r="Q310" s="153">
        <v>0</v>
      </c>
      <c r="R310" s="153">
        <f>Q310*H310</f>
        <v>0</v>
      </c>
      <c r="S310" s="153">
        <v>0</v>
      </c>
      <c r="T310" s="154">
        <f>S310*H310</f>
        <v>0</v>
      </c>
      <c r="AR310" s="155" t="s">
        <v>1378</v>
      </c>
      <c r="AT310" s="155" t="s">
        <v>175</v>
      </c>
      <c r="AU310" s="155" t="s">
        <v>82</v>
      </c>
      <c r="AY310" s="16" t="s">
        <v>173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6" t="s">
        <v>88</v>
      </c>
      <c r="BK310" s="156">
        <f>ROUND(I310*H310,2)</f>
        <v>0</v>
      </c>
      <c r="BL310" s="16" t="s">
        <v>1378</v>
      </c>
      <c r="BM310" s="155" t="s">
        <v>1379</v>
      </c>
    </row>
    <row r="311" spans="2:65" s="1" customFormat="1" ht="37.75" customHeight="1" x14ac:dyDescent="0.2">
      <c r="B311" s="142"/>
      <c r="C311" s="143" t="s">
        <v>1380</v>
      </c>
      <c r="D311" s="143" t="s">
        <v>175</v>
      </c>
      <c r="E311" s="144" t="s">
        <v>1381</v>
      </c>
      <c r="F311" s="145" t="s">
        <v>1382</v>
      </c>
      <c r="G311" s="146" t="s">
        <v>315</v>
      </c>
      <c r="H311" s="147">
        <v>9</v>
      </c>
      <c r="I311" s="148"/>
      <c r="J311" s="149">
        <f>ROUND(I311*H311,2)</f>
        <v>0</v>
      </c>
      <c r="K311" s="150"/>
      <c r="L311" s="31"/>
      <c r="M311" s="151" t="s">
        <v>1</v>
      </c>
      <c r="N311" s="152" t="s">
        <v>41</v>
      </c>
      <c r="P311" s="153">
        <f>O311*H311</f>
        <v>0</v>
      </c>
      <c r="Q311" s="153">
        <v>0</v>
      </c>
      <c r="R311" s="153">
        <f>Q311*H311</f>
        <v>0</v>
      </c>
      <c r="S311" s="153">
        <v>0</v>
      </c>
      <c r="T311" s="154">
        <f>S311*H311</f>
        <v>0</v>
      </c>
      <c r="AR311" s="155" t="s">
        <v>1378</v>
      </c>
      <c r="AT311" s="155" t="s">
        <v>175</v>
      </c>
      <c r="AU311" s="155" t="s">
        <v>82</v>
      </c>
      <c r="AY311" s="16" t="s">
        <v>173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6" t="s">
        <v>88</v>
      </c>
      <c r="BK311" s="156">
        <f>ROUND(I311*H311,2)</f>
        <v>0</v>
      </c>
      <c r="BL311" s="16" t="s">
        <v>1378</v>
      </c>
      <c r="BM311" s="155" t="s">
        <v>1383</v>
      </c>
    </row>
    <row r="312" spans="2:65" s="1" customFormat="1" ht="37.75" customHeight="1" x14ac:dyDescent="0.2">
      <c r="B312" s="142"/>
      <c r="C312" s="143" t="s">
        <v>1384</v>
      </c>
      <c r="D312" s="143" t="s">
        <v>175</v>
      </c>
      <c r="E312" s="144" t="s">
        <v>1385</v>
      </c>
      <c r="F312" s="145" t="s">
        <v>1386</v>
      </c>
      <c r="G312" s="146" t="s">
        <v>315</v>
      </c>
      <c r="H312" s="147">
        <v>25</v>
      </c>
      <c r="I312" s="148"/>
      <c r="J312" s="149">
        <f>ROUND(I312*H312,2)</f>
        <v>0</v>
      </c>
      <c r="K312" s="150"/>
      <c r="L312" s="31"/>
      <c r="M312" s="191" t="s">
        <v>1</v>
      </c>
      <c r="N312" s="192" t="s">
        <v>41</v>
      </c>
      <c r="O312" s="193"/>
      <c r="P312" s="194">
        <f>O312*H312</f>
        <v>0</v>
      </c>
      <c r="Q312" s="194">
        <v>0</v>
      </c>
      <c r="R312" s="194">
        <f>Q312*H312</f>
        <v>0</v>
      </c>
      <c r="S312" s="194">
        <v>0</v>
      </c>
      <c r="T312" s="195">
        <f>S312*H312</f>
        <v>0</v>
      </c>
      <c r="AR312" s="155" t="s">
        <v>1378</v>
      </c>
      <c r="AT312" s="155" t="s">
        <v>175</v>
      </c>
      <c r="AU312" s="155" t="s">
        <v>82</v>
      </c>
      <c r="AY312" s="16" t="s">
        <v>173</v>
      </c>
      <c r="BE312" s="156">
        <f>IF(N312="základná",J312,0)</f>
        <v>0</v>
      </c>
      <c r="BF312" s="156">
        <f>IF(N312="znížená",J312,0)</f>
        <v>0</v>
      </c>
      <c r="BG312" s="156">
        <f>IF(N312="zákl. prenesená",J312,0)</f>
        <v>0</v>
      </c>
      <c r="BH312" s="156">
        <f>IF(N312="zníž. prenesená",J312,0)</f>
        <v>0</v>
      </c>
      <c r="BI312" s="156">
        <f>IF(N312="nulová",J312,0)</f>
        <v>0</v>
      </c>
      <c r="BJ312" s="16" t="s">
        <v>88</v>
      </c>
      <c r="BK312" s="156">
        <f>ROUND(I312*H312,2)</f>
        <v>0</v>
      </c>
      <c r="BL312" s="16" t="s">
        <v>1378</v>
      </c>
      <c r="BM312" s="155" t="s">
        <v>1387</v>
      </c>
    </row>
    <row r="313" spans="2:65" s="1" customFormat="1" ht="7" customHeight="1" x14ac:dyDescent="0.2">
      <c r="B313" s="46"/>
      <c r="C313" s="47"/>
      <c r="D313" s="47"/>
      <c r="E313" s="47"/>
      <c r="F313" s="47"/>
      <c r="G313" s="47"/>
      <c r="H313" s="47"/>
      <c r="I313" s="47"/>
      <c r="J313" s="47"/>
      <c r="K313" s="47"/>
      <c r="L313" s="31"/>
    </row>
  </sheetData>
  <autoFilter ref="C124:K312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topLeftCell="A91" workbookViewId="0">
      <selection activeCell="I131" sqref="I131"/>
    </sheetView>
  </sheetViews>
  <sheetFormatPr defaultRowHeight="14.5" x14ac:dyDescent="0.2"/>
  <cols>
    <col min="1" max="1" width="8.33203125" style="249" customWidth="1"/>
    <col min="2" max="2" width="1.21875" style="249" customWidth="1"/>
    <col min="3" max="3" width="4.109375" style="249" customWidth="1"/>
    <col min="4" max="4" width="4.33203125" style="249" customWidth="1"/>
    <col min="5" max="5" width="17.109375" style="249" customWidth="1"/>
    <col min="6" max="6" width="50.77734375" style="249" customWidth="1"/>
    <col min="7" max="7" width="7.44140625" style="249" customWidth="1"/>
    <col min="8" max="8" width="14" style="249" customWidth="1"/>
    <col min="9" max="9" width="15.77734375" style="249" customWidth="1"/>
    <col min="10" max="10" width="22.33203125" style="249" customWidth="1"/>
    <col min="11" max="11" width="22.33203125" style="249" hidden="1" customWidth="1"/>
    <col min="12" max="12" width="9.33203125" style="249" customWidth="1"/>
    <col min="13" max="13" width="10.77734375" style="249" hidden="1" customWidth="1"/>
    <col min="14" max="14" width="9.33203125" style="249" hidden="1"/>
    <col min="15" max="20" width="14.109375" style="249" hidden="1" customWidth="1"/>
    <col min="21" max="21" width="16.33203125" style="249" hidden="1" customWidth="1"/>
    <col min="22" max="22" width="12.33203125" style="249" customWidth="1"/>
    <col min="23" max="23" width="16.33203125" style="249" customWidth="1"/>
    <col min="24" max="24" width="12.33203125" style="249" customWidth="1"/>
    <col min="25" max="25" width="15" style="249" customWidth="1"/>
    <col min="26" max="26" width="11" style="249" customWidth="1"/>
    <col min="27" max="27" width="15" style="249" customWidth="1"/>
    <col min="28" max="28" width="16.33203125" style="249" customWidth="1"/>
    <col min="29" max="29" width="11" style="249" customWidth="1"/>
    <col min="30" max="30" width="15" style="249" customWidth="1"/>
    <col min="31" max="31" width="16.33203125" style="249" customWidth="1"/>
    <col min="32" max="43" width="8.88671875" style="249"/>
    <col min="44" max="65" width="9.33203125" style="249" hidden="1"/>
    <col min="66" max="16384" width="8.88671875" style="249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252" t="s">
        <v>98</v>
      </c>
    </row>
    <row r="3" spans="2:46" ht="7" customHeight="1" x14ac:dyDescent="0.2">
      <c r="B3" s="253"/>
      <c r="C3" s="254"/>
      <c r="D3" s="254"/>
      <c r="E3" s="254"/>
      <c r="F3" s="254"/>
      <c r="G3" s="254"/>
      <c r="H3" s="254"/>
      <c r="I3" s="254"/>
      <c r="J3" s="254"/>
      <c r="K3" s="254"/>
      <c r="L3" s="255"/>
      <c r="AT3" s="252" t="s">
        <v>75</v>
      </c>
    </row>
    <row r="4" spans="2:46" ht="25" customHeight="1" x14ac:dyDescent="0.2">
      <c r="B4" s="255"/>
      <c r="D4" s="256" t="s">
        <v>133</v>
      </c>
      <c r="L4" s="255"/>
      <c r="M4" s="257" t="s">
        <v>9</v>
      </c>
      <c r="AT4" s="252" t="s">
        <v>3</v>
      </c>
    </row>
    <row r="5" spans="2:46" ht="7" customHeight="1" x14ac:dyDescent="0.2">
      <c r="B5" s="255"/>
      <c r="L5" s="255"/>
    </row>
    <row r="6" spans="2:46" ht="12" customHeight="1" x14ac:dyDescent="0.2">
      <c r="B6" s="255"/>
      <c r="D6" s="258" t="s">
        <v>15</v>
      </c>
      <c r="L6" s="255"/>
    </row>
    <row r="7" spans="2:46" ht="16.5" customHeight="1" x14ac:dyDescent="0.2">
      <c r="B7" s="255"/>
      <c r="E7" s="259" t="str">
        <f>'Rekapitulácia stavby'!K6</f>
        <v>HALY NA CHOV BROJLEROVÝCH KURČIAT</v>
      </c>
      <c r="F7" s="260"/>
      <c r="G7" s="260"/>
      <c r="H7" s="260"/>
      <c r="L7" s="255"/>
    </row>
    <row r="8" spans="2:46" ht="12" customHeight="1" x14ac:dyDescent="0.2">
      <c r="B8" s="255"/>
      <c r="D8" s="258" t="s">
        <v>134</v>
      </c>
      <c r="L8" s="255"/>
    </row>
    <row r="9" spans="2:46" s="261" customFormat="1" ht="16.5" customHeight="1" x14ac:dyDescent="0.2">
      <c r="B9" s="262"/>
      <c r="E9" s="259" t="s">
        <v>135</v>
      </c>
      <c r="F9" s="263"/>
      <c r="G9" s="263"/>
      <c r="H9" s="263"/>
      <c r="L9" s="262"/>
    </row>
    <row r="10" spans="2:46" s="261" customFormat="1" ht="12" customHeight="1" x14ac:dyDescent="0.2">
      <c r="B10" s="262"/>
      <c r="D10" s="258" t="s">
        <v>136</v>
      </c>
      <c r="L10" s="262"/>
    </row>
    <row r="11" spans="2:46" s="261" customFormat="1" ht="16.5" customHeight="1" x14ac:dyDescent="0.2">
      <c r="B11" s="262"/>
      <c r="E11" s="264" t="s">
        <v>1388</v>
      </c>
      <c r="F11" s="263"/>
      <c r="G11" s="263"/>
      <c r="H11" s="263"/>
      <c r="L11" s="262"/>
    </row>
    <row r="12" spans="2:46" s="261" customFormat="1" ht="10" x14ac:dyDescent="0.2">
      <c r="B12" s="262"/>
      <c r="L12" s="262"/>
    </row>
    <row r="13" spans="2:46" s="261" customFormat="1" ht="12" customHeight="1" x14ac:dyDescent="0.2">
      <c r="B13" s="262"/>
      <c r="D13" s="258" t="s">
        <v>17</v>
      </c>
      <c r="F13" s="265" t="s">
        <v>1</v>
      </c>
      <c r="I13" s="258" t="s">
        <v>18</v>
      </c>
      <c r="J13" s="265" t="s">
        <v>1</v>
      </c>
      <c r="L13" s="262"/>
    </row>
    <row r="14" spans="2:46" s="261" customFormat="1" ht="12" customHeight="1" x14ac:dyDescent="0.2">
      <c r="B14" s="262"/>
      <c r="D14" s="258" t="s">
        <v>19</v>
      </c>
      <c r="F14" s="265" t="s">
        <v>20</v>
      </c>
      <c r="I14" s="258" t="s">
        <v>21</v>
      </c>
      <c r="J14" s="266" t="str">
        <f>'Rekapitulácia stavby'!AN8</f>
        <v>28. 12. 2023</v>
      </c>
      <c r="L14" s="262"/>
    </row>
    <row r="15" spans="2:46" s="261" customFormat="1" ht="10.75" customHeight="1" x14ac:dyDescent="0.2">
      <c r="B15" s="262"/>
      <c r="L15" s="262"/>
    </row>
    <row r="16" spans="2:46" s="261" customFormat="1" ht="12" customHeight="1" x14ac:dyDescent="0.2">
      <c r="B16" s="262"/>
      <c r="D16" s="258" t="s">
        <v>23</v>
      </c>
      <c r="I16" s="258" t="s">
        <v>24</v>
      </c>
      <c r="J16" s="265" t="s">
        <v>1</v>
      </c>
      <c r="L16" s="262"/>
    </row>
    <row r="17" spans="2:12" s="261" customFormat="1" ht="18" customHeight="1" x14ac:dyDescent="0.2">
      <c r="B17" s="262"/>
      <c r="E17" s="265" t="s">
        <v>25</v>
      </c>
      <c r="I17" s="258" t="s">
        <v>26</v>
      </c>
      <c r="J17" s="265" t="s">
        <v>1</v>
      </c>
      <c r="L17" s="262"/>
    </row>
    <row r="18" spans="2:12" s="261" customFormat="1" ht="7" customHeight="1" x14ac:dyDescent="0.2">
      <c r="B18" s="262"/>
      <c r="L18" s="262"/>
    </row>
    <row r="19" spans="2:12" s="261" customFormat="1" ht="12" customHeight="1" x14ac:dyDescent="0.2">
      <c r="B19" s="262"/>
      <c r="D19" s="258" t="s">
        <v>27</v>
      </c>
      <c r="I19" s="258" t="s">
        <v>24</v>
      </c>
      <c r="J19" s="267" t="str">
        <f>'Rekapitulácia stavby'!AN13</f>
        <v>Vyplň údaj</v>
      </c>
      <c r="L19" s="262"/>
    </row>
    <row r="20" spans="2:12" s="261" customFormat="1" ht="18" customHeight="1" x14ac:dyDescent="0.2">
      <c r="B20" s="262"/>
      <c r="E20" s="268" t="str">
        <f>'Rekapitulácia stavby'!E14</f>
        <v>Vyplň údaj</v>
      </c>
      <c r="F20" s="269"/>
      <c r="G20" s="269"/>
      <c r="H20" s="269"/>
      <c r="I20" s="258" t="s">
        <v>26</v>
      </c>
      <c r="J20" s="267" t="str">
        <f>'Rekapitulácia stavby'!AN14</f>
        <v>Vyplň údaj</v>
      </c>
      <c r="L20" s="262"/>
    </row>
    <row r="21" spans="2:12" s="261" customFormat="1" ht="7" customHeight="1" x14ac:dyDescent="0.2">
      <c r="B21" s="262"/>
      <c r="L21" s="262"/>
    </row>
    <row r="22" spans="2:12" s="261" customFormat="1" ht="12" customHeight="1" x14ac:dyDescent="0.2">
      <c r="B22" s="262"/>
      <c r="D22" s="258" t="s">
        <v>29</v>
      </c>
      <c r="I22" s="258" t="s">
        <v>24</v>
      </c>
      <c r="J22" s="265" t="s">
        <v>1</v>
      </c>
      <c r="L22" s="262"/>
    </row>
    <row r="23" spans="2:12" s="261" customFormat="1" ht="18" customHeight="1" x14ac:dyDescent="0.2">
      <c r="B23" s="262"/>
      <c r="E23" s="265" t="s">
        <v>30</v>
      </c>
      <c r="I23" s="258" t="s">
        <v>26</v>
      </c>
      <c r="J23" s="265" t="s">
        <v>1</v>
      </c>
      <c r="L23" s="262"/>
    </row>
    <row r="24" spans="2:12" s="261" customFormat="1" ht="7" customHeight="1" x14ac:dyDescent="0.2">
      <c r="B24" s="262"/>
      <c r="L24" s="262"/>
    </row>
    <row r="25" spans="2:12" s="261" customFormat="1" ht="12" customHeight="1" x14ac:dyDescent="0.2">
      <c r="B25" s="262"/>
      <c r="D25" s="258" t="s">
        <v>32</v>
      </c>
      <c r="I25" s="258" t="s">
        <v>24</v>
      </c>
      <c r="J25" s="265" t="str">
        <f>IF('Rekapitulácia stavby'!AN19="","",'Rekapitulácia stavby'!AN19)</f>
        <v/>
      </c>
      <c r="L25" s="262"/>
    </row>
    <row r="26" spans="2:12" s="261" customFormat="1" ht="18" customHeight="1" x14ac:dyDescent="0.2">
      <c r="B26" s="262"/>
      <c r="E26" s="265" t="str">
        <f>IF('Rekapitulácia stavby'!E20="","",'Rekapitulácia stavby'!E20)</f>
        <v xml:space="preserve"> </v>
      </c>
      <c r="I26" s="258" t="s">
        <v>26</v>
      </c>
      <c r="J26" s="265" t="str">
        <f>IF('Rekapitulácia stavby'!AN20="","",'Rekapitulácia stavby'!AN20)</f>
        <v/>
      </c>
      <c r="L26" s="262"/>
    </row>
    <row r="27" spans="2:12" s="261" customFormat="1" ht="7" customHeight="1" x14ac:dyDescent="0.2">
      <c r="B27" s="262"/>
      <c r="L27" s="262"/>
    </row>
    <row r="28" spans="2:12" s="261" customFormat="1" ht="12" customHeight="1" x14ac:dyDescent="0.2">
      <c r="B28" s="262"/>
      <c r="D28" s="258" t="s">
        <v>34</v>
      </c>
      <c r="L28" s="262"/>
    </row>
    <row r="29" spans="2:12" s="270" customFormat="1" ht="16.5" customHeight="1" x14ac:dyDescent="0.2">
      <c r="B29" s="271"/>
      <c r="E29" s="272" t="s">
        <v>1</v>
      </c>
      <c r="F29" s="272"/>
      <c r="G29" s="272"/>
      <c r="H29" s="272"/>
      <c r="L29" s="271"/>
    </row>
    <row r="30" spans="2:12" s="261" customFormat="1" ht="7" customHeight="1" x14ac:dyDescent="0.2">
      <c r="B30" s="262"/>
      <c r="L30" s="262"/>
    </row>
    <row r="31" spans="2:12" s="261" customFormat="1" ht="7" customHeight="1" x14ac:dyDescent="0.2">
      <c r="B31" s="262"/>
      <c r="D31" s="273"/>
      <c r="E31" s="273"/>
      <c r="F31" s="273"/>
      <c r="G31" s="273"/>
      <c r="H31" s="273"/>
      <c r="I31" s="273"/>
      <c r="J31" s="273"/>
      <c r="K31" s="273"/>
      <c r="L31" s="262"/>
    </row>
    <row r="32" spans="2:12" s="261" customFormat="1" ht="25.4" customHeight="1" x14ac:dyDescent="0.2">
      <c r="B32" s="262"/>
      <c r="D32" s="274" t="s">
        <v>35</v>
      </c>
      <c r="J32" s="275">
        <f>ROUND(J123, 2)</f>
        <v>0</v>
      </c>
      <c r="L32" s="262"/>
    </row>
    <row r="33" spans="2:12" s="261" customFormat="1" ht="7" customHeight="1" x14ac:dyDescent="0.2">
      <c r="B33" s="262"/>
      <c r="D33" s="273"/>
      <c r="E33" s="273"/>
      <c r="F33" s="273"/>
      <c r="G33" s="273"/>
      <c r="H33" s="273"/>
      <c r="I33" s="273"/>
      <c r="J33" s="273"/>
      <c r="K33" s="273"/>
      <c r="L33" s="262"/>
    </row>
    <row r="34" spans="2:12" s="261" customFormat="1" ht="14.4" customHeight="1" x14ac:dyDescent="0.2">
      <c r="B34" s="262"/>
      <c r="F34" s="276" t="s">
        <v>37</v>
      </c>
      <c r="I34" s="276" t="s">
        <v>36</v>
      </c>
      <c r="J34" s="276" t="s">
        <v>38</v>
      </c>
      <c r="L34" s="262"/>
    </row>
    <row r="35" spans="2:12" s="261" customFormat="1" ht="14.4" customHeight="1" x14ac:dyDescent="0.2">
      <c r="B35" s="262"/>
      <c r="D35" s="277" t="s">
        <v>39</v>
      </c>
      <c r="E35" s="278" t="s">
        <v>40</v>
      </c>
      <c r="F35" s="279">
        <f>ROUND((SUM(BE123:BE154)),  2)</f>
        <v>0</v>
      </c>
      <c r="G35" s="280"/>
      <c r="H35" s="280"/>
      <c r="I35" s="281">
        <v>0.2</v>
      </c>
      <c r="J35" s="279">
        <f>ROUND(((SUM(BE123:BE154))*I35),  2)</f>
        <v>0</v>
      </c>
      <c r="L35" s="262"/>
    </row>
    <row r="36" spans="2:12" s="261" customFormat="1" ht="14.4" customHeight="1" x14ac:dyDescent="0.2">
      <c r="B36" s="262"/>
      <c r="E36" s="278" t="s">
        <v>41</v>
      </c>
      <c r="F36" s="279">
        <f>ROUND((SUM(BF123:BF154)),  2)</f>
        <v>0</v>
      </c>
      <c r="G36" s="280"/>
      <c r="H36" s="280"/>
      <c r="I36" s="281">
        <v>0.2</v>
      </c>
      <c r="J36" s="279">
        <f>ROUND(((SUM(BF123:BF154))*I36),  2)</f>
        <v>0</v>
      </c>
      <c r="L36" s="262"/>
    </row>
    <row r="37" spans="2:12" s="261" customFormat="1" ht="14.4" hidden="1" customHeight="1" x14ac:dyDescent="0.2">
      <c r="B37" s="262"/>
      <c r="E37" s="258" t="s">
        <v>42</v>
      </c>
      <c r="F37" s="282">
        <f>ROUND((SUM(BG123:BG154)),  2)</f>
        <v>0</v>
      </c>
      <c r="I37" s="283">
        <v>0.2</v>
      </c>
      <c r="J37" s="282">
        <f>0</f>
        <v>0</v>
      </c>
      <c r="L37" s="262"/>
    </row>
    <row r="38" spans="2:12" s="261" customFormat="1" ht="14.4" hidden="1" customHeight="1" x14ac:dyDescent="0.2">
      <c r="B38" s="262"/>
      <c r="E38" s="258" t="s">
        <v>43</v>
      </c>
      <c r="F38" s="282">
        <f>ROUND((SUM(BH123:BH154)),  2)</f>
        <v>0</v>
      </c>
      <c r="I38" s="283">
        <v>0.2</v>
      </c>
      <c r="J38" s="282">
        <f>0</f>
        <v>0</v>
      </c>
      <c r="L38" s="262"/>
    </row>
    <row r="39" spans="2:12" s="261" customFormat="1" ht="14.4" hidden="1" customHeight="1" x14ac:dyDescent="0.2">
      <c r="B39" s="262"/>
      <c r="E39" s="278" t="s">
        <v>44</v>
      </c>
      <c r="F39" s="279">
        <f>ROUND((SUM(BI123:BI154)),  2)</f>
        <v>0</v>
      </c>
      <c r="G39" s="280"/>
      <c r="H39" s="280"/>
      <c r="I39" s="281">
        <v>0</v>
      </c>
      <c r="J39" s="279">
        <f>0</f>
        <v>0</v>
      </c>
      <c r="L39" s="262"/>
    </row>
    <row r="40" spans="2:12" s="261" customFormat="1" ht="7" customHeight="1" x14ac:dyDescent="0.2">
      <c r="B40" s="262"/>
      <c r="L40" s="262"/>
    </row>
    <row r="41" spans="2:12" s="261" customFormat="1" ht="25.4" customHeight="1" x14ac:dyDescent="0.2">
      <c r="B41" s="262"/>
      <c r="C41" s="284"/>
      <c r="D41" s="285" t="s">
        <v>45</v>
      </c>
      <c r="E41" s="286"/>
      <c r="F41" s="286"/>
      <c r="G41" s="287" t="s">
        <v>46</v>
      </c>
      <c r="H41" s="288" t="s">
        <v>47</v>
      </c>
      <c r="I41" s="286"/>
      <c r="J41" s="289">
        <f>SUM(J32:J39)</f>
        <v>0</v>
      </c>
      <c r="K41" s="290"/>
      <c r="L41" s="262"/>
    </row>
    <row r="42" spans="2:12" s="261" customFormat="1" ht="14.4" customHeight="1" x14ac:dyDescent="0.2">
      <c r="B42" s="262"/>
      <c r="L42" s="262"/>
    </row>
    <row r="43" spans="2:12" ht="14.4" customHeight="1" x14ac:dyDescent="0.2">
      <c r="B43" s="255"/>
      <c r="L43" s="255"/>
    </row>
    <row r="44" spans="2:12" ht="14.4" customHeight="1" x14ac:dyDescent="0.2">
      <c r="B44" s="255"/>
      <c r="L44" s="255"/>
    </row>
    <row r="45" spans="2:12" ht="14.4" customHeight="1" x14ac:dyDescent="0.2">
      <c r="B45" s="255"/>
      <c r="L45" s="255"/>
    </row>
    <row r="46" spans="2:12" ht="14.4" customHeight="1" x14ac:dyDescent="0.2">
      <c r="B46" s="255"/>
      <c r="L46" s="255"/>
    </row>
    <row r="47" spans="2:12" ht="14.4" customHeight="1" x14ac:dyDescent="0.2">
      <c r="B47" s="255"/>
      <c r="L47" s="255"/>
    </row>
    <row r="48" spans="2:12" ht="14.4" customHeight="1" x14ac:dyDescent="0.2">
      <c r="B48" s="255"/>
      <c r="L48" s="255"/>
    </row>
    <row r="49" spans="2:12" ht="14.4" customHeight="1" x14ac:dyDescent="0.2">
      <c r="B49" s="255"/>
      <c r="L49" s="255"/>
    </row>
    <row r="50" spans="2:12" s="261" customFormat="1" ht="14.4" customHeight="1" x14ac:dyDescent="0.2">
      <c r="B50" s="262"/>
      <c r="D50" s="291" t="s">
        <v>48</v>
      </c>
      <c r="E50" s="292"/>
      <c r="F50" s="292"/>
      <c r="G50" s="291" t="s">
        <v>49</v>
      </c>
      <c r="H50" s="292"/>
      <c r="I50" s="292"/>
      <c r="J50" s="292"/>
      <c r="K50" s="292"/>
      <c r="L50" s="262"/>
    </row>
    <row r="51" spans="2:12" ht="10" x14ac:dyDescent="0.2">
      <c r="B51" s="255"/>
      <c r="L51" s="255"/>
    </row>
    <row r="52" spans="2:12" ht="10" x14ac:dyDescent="0.2">
      <c r="B52" s="255"/>
      <c r="L52" s="255"/>
    </row>
    <row r="53" spans="2:12" ht="10" x14ac:dyDescent="0.2">
      <c r="B53" s="255"/>
      <c r="L53" s="255"/>
    </row>
    <row r="54" spans="2:12" ht="10" x14ac:dyDescent="0.2">
      <c r="B54" s="255"/>
      <c r="L54" s="255"/>
    </row>
    <row r="55" spans="2:12" ht="10" x14ac:dyDescent="0.2">
      <c r="B55" s="255"/>
      <c r="L55" s="255"/>
    </row>
    <row r="56" spans="2:12" ht="10" x14ac:dyDescent="0.2">
      <c r="B56" s="255"/>
      <c r="L56" s="255"/>
    </row>
    <row r="57" spans="2:12" ht="10" x14ac:dyDescent="0.2">
      <c r="B57" s="255"/>
      <c r="L57" s="255"/>
    </row>
    <row r="58" spans="2:12" ht="10" x14ac:dyDescent="0.2">
      <c r="B58" s="255"/>
      <c r="L58" s="255"/>
    </row>
    <row r="59" spans="2:12" ht="10" x14ac:dyDescent="0.2">
      <c r="B59" s="255"/>
      <c r="L59" s="255"/>
    </row>
    <row r="60" spans="2:12" ht="10" x14ac:dyDescent="0.2">
      <c r="B60" s="255"/>
      <c r="L60" s="255"/>
    </row>
    <row r="61" spans="2:12" s="261" customFormat="1" ht="12.5" x14ac:dyDescent="0.2">
      <c r="B61" s="262"/>
      <c r="D61" s="293" t="s">
        <v>50</v>
      </c>
      <c r="E61" s="294"/>
      <c r="F61" s="295" t="s">
        <v>51</v>
      </c>
      <c r="G61" s="293" t="s">
        <v>50</v>
      </c>
      <c r="H61" s="294"/>
      <c r="I61" s="294"/>
      <c r="J61" s="296" t="s">
        <v>51</v>
      </c>
      <c r="K61" s="294"/>
      <c r="L61" s="262"/>
    </row>
    <row r="62" spans="2:12" ht="10" x14ac:dyDescent="0.2">
      <c r="B62" s="255"/>
      <c r="L62" s="255"/>
    </row>
    <row r="63" spans="2:12" ht="10" x14ac:dyDescent="0.2">
      <c r="B63" s="255"/>
      <c r="L63" s="255"/>
    </row>
    <row r="64" spans="2:12" ht="10" x14ac:dyDescent="0.2">
      <c r="B64" s="255"/>
      <c r="L64" s="255"/>
    </row>
    <row r="65" spans="2:12" s="261" customFormat="1" ht="13" x14ac:dyDescent="0.2">
      <c r="B65" s="262"/>
      <c r="D65" s="291" t="s">
        <v>52</v>
      </c>
      <c r="E65" s="292"/>
      <c r="F65" s="292"/>
      <c r="G65" s="291" t="s">
        <v>53</v>
      </c>
      <c r="H65" s="292"/>
      <c r="I65" s="292"/>
      <c r="J65" s="292"/>
      <c r="K65" s="292"/>
      <c r="L65" s="262"/>
    </row>
    <row r="66" spans="2:12" ht="10" x14ac:dyDescent="0.2">
      <c r="B66" s="255"/>
      <c r="L66" s="255"/>
    </row>
    <row r="67" spans="2:12" ht="10" x14ac:dyDescent="0.2">
      <c r="B67" s="255"/>
      <c r="L67" s="255"/>
    </row>
    <row r="68" spans="2:12" ht="10" x14ac:dyDescent="0.2">
      <c r="B68" s="255"/>
      <c r="L68" s="255"/>
    </row>
    <row r="69" spans="2:12" ht="10" x14ac:dyDescent="0.2">
      <c r="B69" s="255"/>
      <c r="L69" s="255"/>
    </row>
    <row r="70" spans="2:12" ht="10" x14ac:dyDescent="0.2">
      <c r="B70" s="255"/>
      <c r="L70" s="255"/>
    </row>
    <row r="71" spans="2:12" ht="10" x14ac:dyDescent="0.2">
      <c r="B71" s="255"/>
      <c r="L71" s="255"/>
    </row>
    <row r="72" spans="2:12" ht="10" x14ac:dyDescent="0.2">
      <c r="B72" s="255"/>
      <c r="L72" s="255"/>
    </row>
    <row r="73" spans="2:12" ht="10" x14ac:dyDescent="0.2">
      <c r="B73" s="255"/>
      <c r="L73" s="255"/>
    </row>
    <row r="74" spans="2:12" ht="10" x14ac:dyDescent="0.2">
      <c r="B74" s="255"/>
      <c r="L74" s="255"/>
    </row>
    <row r="75" spans="2:12" ht="10" x14ac:dyDescent="0.2">
      <c r="B75" s="255"/>
      <c r="L75" s="255"/>
    </row>
    <row r="76" spans="2:12" s="261" customFormat="1" ht="12.5" x14ac:dyDescent="0.2">
      <c r="B76" s="262"/>
      <c r="D76" s="293" t="s">
        <v>50</v>
      </c>
      <c r="E76" s="294"/>
      <c r="F76" s="295" t="s">
        <v>51</v>
      </c>
      <c r="G76" s="293" t="s">
        <v>50</v>
      </c>
      <c r="H76" s="294"/>
      <c r="I76" s="294"/>
      <c r="J76" s="296" t="s">
        <v>51</v>
      </c>
      <c r="K76" s="294"/>
      <c r="L76" s="262"/>
    </row>
    <row r="77" spans="2:12" s="261" customFormat="1" ht="14.4" customHeight="1" x14ac:dyDescent="0.2">
      <c r="B77" s="297"/>
      <c r="C77" s="298"/>
      <c r="D77" s="298"/>
      <c r="E77" s="298"/>
      <c r="F77" s="298"/>
      <c r="G77" s="298"/>
      <c r="H77" s="298"/>
      <c r="I77" s="298"/>
      <c r="J77" s="298"/>
      <c r="K77" s="298"/>
      <c r="L77" s="262"/>
    </row>
    <row r="81" spans="2:12" s="261" customFormat="1" ht="7" customHeight="1" x14ac:dyDescent="0.2"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262"/>
    </row>
    <row r="82" spans="2:12" s="261" customFormat="1" ht="25" customHeight="1" x14ac:dyDescent="0.2">
      <c r="B82" s="262"/>
      <c r="C82" s="256" t="s">
        <v>138</v>
      </c>
      <c r="L82" s="262"/>
    </row>
    <row r="83" spans="2:12" s="261" customFormat="1" ht="7" customHeight="1" x14ac:dyDescent="0.2">
      <c r="B83" s="262"/>
      <c r="L83" s="262"/>
    </row>
    <row r="84" spans="2:12" s="261" customFormat="1" ht="12" customHeight="1" x14ac:dyDescent="0.2">
      <c r="B84" s="262"/>
      <c r="C84" s="258" t="s">
        <v>15</v>
      </c>
      <c r="L84" s="262"/>
    </row>
    <row r="85" spans="2:12" s="261" customFormat="1" ht="16.5" customHeight="1" x14ac:dyDescent="0.2">
      <c r="B85" s="262"/>
      <c r="E85" s="259" t="str">
        <f>E7</f>
        <v>HALY NA CHOV BROJLEROVÝCH KURČIAT</v>
      </c>
      <c r="F85" s="260"/>
      <c r="G85" s="260"/>
      <c r="H85" s="260"/>
      <c r="L85" s="262"/>
    </row>
    <row r="86" spans="2:12" ht="12" customHeight="1" x14ac:dyDescent="0.2">
      <c r="B86" s="255"/>
      <c r="C86" s="258" t="s">
        <v>134</v>
      </c>
      <c r="L86" s="255"/>
    </row>
    <row r="87" spans="2:12" s="261" customFormat="1" ht="16.5" customHeight="1" x14ac:dyDescent="0.2">
      <c r="B87" s="262"/>
      <c r="E87" s="259" t="s">
        <v>135</v>
      </c>
      <c r="F87" s="263"/>
      <c r="G87" s="263"/>
      <c r="H87" s="263"/>
      <c r="L87" s="262"/>
    </row>
    <row r="88" spans="2:12" s="261" customFormat="1" ht="12" customHeight="1" x14ac:dyDescent="0.2">
      <c r="B88" s="262"/>
      <c r="C88" s="258" t="s">
        <v>136</v>
      </c>
      <c r="L88" s="262"/>
    </row>
    <row r="89" spans="2:12" s="261" customFormat="1" ht="16.5" customHeight="1" x14ac:dyDescent="0.2">
      <c r="B89" s="262"/>
      <c r="E89" s="264" t="str">
        <f>E11</f>
        <v>1.4 - Fotovoltaická elektráreň</v>
      </c>
      <c r="F89" s="263"/>
      <c r="G89" s="263"/>
      <c r="H89" s="263"/>
      <c r="L89" s="262"/>
    </row>
    <row r="90" spans="2:12" s="261" customFormat="1" ht="7" customHeight="1" x14ac:dyDescent="0.2">
      <c r="B90" s="262"/>
      <c r="L90" s="262"/>
    </row>
    <row r="91" spans="2:12" s="261" customFormat="1" ht="12" customHeight="1" x14ac:dyDescent="0.2">
      <c r="B91" s="262"/>
      <c r="C91" s="258" t="s">
        <v>19</v>
      </c>
      <c r="F91" s="265" t="str">
        <f>F14</f>
        <v>Jacovce- Hôrka, parc. č. 1627/6</v>
      </c>
      <c r="I91" s="258" t="s">
        <v>21</v>
      </c>
      <c r="J91" s="266" t="str">
        <f>IF(J14="","",J14)</f>
        <v>28. 12. 2023</v>
      </c>
      <c r="L91" s="262"/>
    </row>
    <row r="92" spans="2:12" s="261" customFormat="1" ht="7" customHeight="1" x14ac:dyDescent="0.2">
      <c r="B92" s="262"/>
      <c r="L92" s="262"/>
    </row>
    <row r="93" spans="2:12" s="261" customFormat="1" ht="15.15" customHeight="1" x14ac:dyDescent="0.2">
      <c r="B93" s="262"/>
      <c r="C93" s="258" t="s">
        <v>23</v>
      </c>
      <c r="F93" s="265" t="str">
        <f>E17</f>
        <v>PPD Prašice so sídlom Jacovce</v>
      </c>
      <c r="I93" s="258" t="s">
        <v>29</v>
      </c>
      <c r="J93" s="301" t="str">
        <f>E23</f>
        <v>Ing. Pavol Meluš</v>
      </c>
      <c r="L93" s="262"/>
    </row>
    <row r="94" spans="2:12" s="261" customFormat="1" ht="15.15" customHeight="1" x14ac:dyDescent="0.2">
      <c r="B94" s="262"/>
      <c r="C94" s="258" t="s">
        <v>27</v>
      </c>
      <c r="F94" s="265" t="str">
        <f>IF(E20="","",E20)</f>
        <v>Vyplň údaj</v>
      </c>
      <c r="I94" s="258" t="s">
        <v>32</v>
      </c>
      <c r="J94" s="301" t="str">
        <f>E26</f>
        <v xml:space="preserve"> </v>
      </c>
      <c r="L94" s="262"/>
    </row>
    <row r="95" spans="2:12" s="261" customFormat="1" ht="10.25" customHeight="1" x14ac:dyDescent="0.2">
      <c r="B95" s="262"/>
      <c r="L95" s="262"/>
    </row>
    <row r="96" spans="2:12" s="261" customFormat="1" ht="29.25" customHeight="1" x14ac:dyDescent="0.2">
      <c r="B96" s="262"/>
      <c r="C96" s="302" t="s">
        <v>139</v>
      </c>
      <c r="D96" s="284"/>
      <c r="E96" s="284"/>
      <c r="F96" s="284"/>
      <c r="G96" s="284"/>
      <c r="H96" s="284"/>
      <c r="I96" s="284"/>
      <c r="J96" s="303" t="s">
        <v>140</v>
      </c>
      <c r="K96" s="284"/>
      <c r="L96" s="262"/>
    </row>
    <row r="97" spans="2:47" s="261" customFormat="1" ht="10.25" customHeight="1" x14ac:dyDescent="0.2">
      <c r="B97" s="262"/>
      <c r="L97" s="262"/>
    </row>
    <row r="98" spans="2:47" s="261" customFormat="1" ht="22.75" customHeight="1" x14ac:dyDescent="0.2">
      <c r="B98" s="262"/>
      <c r="C98" s="304" t="s">
        <v>141</v>
      </c>
      <c r="J98" s="275">
        <f>J123</f>
        <v>0</v>
      </c>
      <c r="L98" s="262"/>
      <c r="AU98" s="252" t="s">
        <v>142</v>
      </c>
    </row>
    <row r="99" spans="2:47" s="305" customFormat="1" ht="25" customHeight="1" x14ac:dyDescent="0.2">
      <c r="B99" s="306"/>
      <c r="D99" s="307" t="s">
        <v>745</v>
      </c>
      <c r="E99" s="308"/>
      <c r="F99" s="308"/>
      <c r="G99" s="308"/>
      <c r="H99" s="308"/>
      <c r="I99" s="308"/>
      <c r="J99" s="309">
        <f>J124</f>
        <v>0</v>
      </c>
      <c r="L99" s="306"/>
    </row>
    <row r="100" spans="2:47" s="310" customFormat="1" ht="19.899999999999999" customHeight="1" x14ac:dyDescent="0.2">
      <c r="B100" s="311"/>
      <c r="D100" s="312" t="s">
        <v>747</v>
      </c>
      <c r="E100" s="313"/>
      <c r="F100" s="313"/>
      <c r="G100" s="313"/>
      <c r="H100" s="313"/>
      <c r="I100" s="313"/>
      <c r="J100" s="314">
        <f>J125</f>
        <v>0</v>
      </c>
      <c r="L100" s="311"/>
    </row>
    <row r="101" spans="2:47" s="305" customFormat="1" ht="25" customHeight="1" x14ac:dyDescent="0.2">
      <c r="B101" s="306"/>
      <c r="D101" s="307" t="s">
        <v>749</v>
      </c>
      <c r="E101" s="308"/>
      <c r="F101" s="308"/>
      <c r="G101" s="308"/>
      <c r="H101" s="308"/>
      <c r="I101" s="308"/>
      <c r="J101" s="309">
        <f>J153</f>
        <v>0</v>
      </c>
      <c r="L101" s="306"/>
    </row>
    <row r="102" spans="2:47" s="261" customFormat="1" ht="21.75" customHeight="1" x14ac:dyDescent="0.2">
      <c r="B102" s="262"/>
      <c r="L102" s="262"/>
    </row>
    <row r="103" spans="2:47" s="261" customFormat="1" ht="7" customHeight="1" x14ac:dyDescent="0.2">
      <c r="B103" s="297"/>
      <c r="C103" s="298"/>
      <c r="D103" s="298"/>
      <c r="E103" s="298"/>
      <c r="F103" s="298"/>
      <c r="G103" s="298"/>
      <c r="H103" s="298"/>
      <c r="I103" s="298"/>
      <c r="J103" s="298"/>
      <c r="K103" s="298"/>
      <c r="L103" s="262"/>
    </row>
    <row r="107" spans="2:47" s="261" customFormat="1" ht="7" customHeight="1" x14ac:dyDescent="0.2">
      <c r="B107" s="299"/>
      <c r="C107" s="300"/>
      <c r="D107" s="300"/>
      <c r="E107" s="300"/>
      <c r="F107" s="300"/>
      <c r="G107" s="300"/>
      <c r="H107" s="300"/>
      <c r="I107" s="300"/>
      <c r="J107" s="300"/>
      <c r="K107" s="300"/>
      <c r="L107" s="262"/>
    </row>
    <row r="108" spans="2:47" s="261" customFormat="1" ht="25" customHeight="1" x14ac:dyDescent="0.2">
      <c r="B108" s="262"/>
      <c r="C108" s="256" t="s">
        <v>159</v>
      </c>
      <c r="L108" s="262"/>
    </row>
    <row r="109" spans="2:47" s="261" customFormat="1" ht="7" customHeight="1" x14ac:dyDescent="0.2">
      <c r="B109" s="262"/>
      <c r="L109" s="262"/>
    </row>
    <row r="110" spans="2:47" s="261" customFormat="1" ht="12" customHeight="1" x14ac:dyDescent="0.2">
      <c r="B110" s="262"/>
      <c r="C110" s="258" t="s">
        <v>15</v>
      </c>
      <c r="L110" s="262"/>
    </row>
    <row r="111" spans="2:47" s="261" customFormat="1" ht="16.5" customHeight="1" x14ac:dyDescent="0.2">
      <c r="B111" s="262"/>
      <c r="E111" s="259" t="str">
        <f>E7</f>
        <v>HALY NA CHOV BROJLEROVÝCH KURČIAT</v>
      </c>
      <c r="F111" s="260"/>
      <c r="G111" s="260"/>
      <c r="H111" s="260"/>
      <c r="L111" s="262"/>
    </row>
    <row r="112" spans="2:47" ht="12" customHeight="1" x14ac:dyDescent="0.2">
      <c r="B112" s="255"/>
      <c r="C112" s="258" t="s">
        <v>134</v>
      </c>
      <c r="L112" s="255"/>
    </row>
    <row r="113" spans="2:65" s="261" customFormat="1" ht="16.5" customHeight="1" x14ac:dyDescent="0.2">
      <c r="B113" s="262"/>
      <c r="E113" s="259" t="s">
        <v>135</v>
      </c>
      <c r="F113" s="263"/>
      <c r="G113" s="263"/>
      <c r="H113" s="263"/>
      <c r="L113" s="262"/>
    </row>
    <row r="114" spans="2:65" s="261" customFormat="1" ht="12" customHeight="1" x14ac:dyDescent="0.2">
      <c r="B114" s="262"/>
      <c r="C114" s="258" t="s">
        <v>136</v>
      </c>
      <c r="L114" s="262"/>
    </row>
    <row r="115" spans="2:65" s="261" customFormat="1" ht="16.5" customHeight="1" x14ac:dyDescent="0.2">
      <c r="B115" s="262"/>
      <c r="E115" s="264" t="str">
        <f>E11</f>
        <v>1.4 - Fotovoltaická elektráreň</v>
      </c>
      <c r="F115" s="263"/>
      <c r="G115" s="263"/>
      <c r="H115" s="263"/>
      <c r="L115" s="262"/>
    </row>
    <row r="116" spans="2:65" s="261" customFormat="1" ht="7" customHeight="1" x14ac:dyDescent="0.2">
      <c r="B116" s="262"/>
      <c r="L116" s="262"/>
    </row>
    <row r="117" spans="2:65" s="261" customFormat="1" ht="12" customHeight="1" x14ac:dyDescent="0.2">
      <c r="B117" s="262"/>
      <c r="C117" s="258" t="s">
        <v>19</v>
      </c>
      <c r="F117" s="265" t="str">
        <f>F14</f>
        <v>Jacovce- Hôrka, parc. č. 1627/6</v>
      </c>
      <c r="I117" s="258" t="s">
        <v>21</v>
      </c>
      <c r="J117" s="266" t="str">
        <f>IF(J14="","",J14)</f>
        <v>28. 12. 2023</v>
      </c>
      <c r="L117" s="262"/>
    </row>
    <row r="118" spans="2:65" s="261" customFormat="1" ht="7" customHeight="1" x14ac:dyDescent="0.2">
      <c r="B118" s="262"/>
      <c r="L118" s="262"/>
    </row>
    <row r="119" spans="2:65" s="261" customFormat="1" ht="15.15" customHeight="1" x14ac:dyDescent="0.2">
      <c r="B119" s="262"/>
      <c r="C119" s="258" t="s">
        <v>23</v>
      </c>
      <c r="F119" s="265" t="str">
        <f>E17</f>
        <v>PPD Prašice so sídlom Jacovce</v>
      </c>
      <c r="I119" s="258" t="s">
        <v>29</v>
      </c>
      <c r="J119" s="301" t="str">
        <f>E23</f>
        <v>Ing. Pavol Meluš</v>
      </c>
      <c r="L119" s="262"/>
    </row>
    <row r="120" spans="2:65" s="261" customFormat="1" ht="15.15" customHeight="1" x14ac:dyDescent="0.2">
      <c r="B120" s="262"/>
      <c r="C120" s="258" t="s">
        <v>27</v>
      </c>
      <c r="F120" s="265" t="str">
        <f>IF(E20="","",E20)</f>
        <v>Vyplň údaj</v>
      </c>
      <c r="I120" s="258" t="s">
        <v>32</v>
      </c>
      <c r="J120" s="301" t="str">
        <f>E26</f>
        <v xml:space="preserve"> </v>
      </c>
      <c r="L120" s="262"/>
    </row>
    <row r="121" spans="2:65" s="261" customFormat="1" ht="10.25" customHeight="1" x14ac:dyDescent="0.2">
      <c r="B121" s="262"/>
      <c r="L121" s="262"/>
    </row>
    <row r="122" spans="2:65" s="315" customFormat="1" ht="29.25" customHeight="1" x14ac:dyDescent="0.2">
      <c r="B122" s="316"/>
      <c r="C122" s="317" t="s">
        <v>160</v>
      </c>
      <c r="D122" s="318" t="s">
        <v>60</v>
      </c>
      <c r="E122" s="318" t="s">
        <v>56</v>
      </c>
      <c r="F122" s="318" t="s">
        <v>57</v>
      </c>
      <c r="G122" s="318" t="s">
        <v>161</v>
      </c>
      <c r="H122" s="318" t="s">
        <v>162</v>
      </c>
      <c r="I122" s="318" t="s">
        <v>163</v>
      </c>
      <c r="J122" s="319" t="s">
        <v>140</v>
      </c>
      <c r="K122" s="320" t="s">
        <v>164</v>
      </c>
      <c r="L122" s="316"/>
      <c r="M122" s="321" t="s">
        <v>1</v>
      </c>
      <c r="N122" s="322" t="s">
        <v>39</v>
      </c>
      <c r="O122" s="322" t="s">
        <v>165</v>
      </c>
      <c r="P122" s="322" t="s">
        <v>166</v>
      </c>
      <c r="Q122" s="322" t="s">
        <v>167</v>
      </c>
      <c r="R122" s="322" t="s">
        <v>168</v>
      </c>
      <c r="S122" s="322" t="s">
        <v>169</v>
      </c>
      <c r="T122" s="323" t="s">
        <v>170</v>
      </c>
    </row>
    <row r="123" spans="2:65" s="261" customFormat="1" ht="22.75" customHeight="1" x14ac:dyDescent="0.35">
      <c r="B123" s="262"/>
      <c r="C123" s="324" t="s">
        <v>141</v>
      </c>
      <c r="J123" s="325">
        <f>BK123</f>
        <v>0</v>
      </c>
      <c r="L123" s="262"/>
      <c r="M123" s="326"/>
      <c r="N123" s="273"/>
      <c r="O123" s="273"/>
      <c r="P123" s="327">
        <f>P124+P153</f>
        <v>0</v>
      </c>
      <c r="Q123" s="273"/>
      <c r="R123" s="327">
        <f>R124+R153</f>
        <v>8.8660000000000003E-2</v>
      </c>
      <c r="S123" s="273"/>
      <c r="T123" s="328">
        <f>T124+T153</f>
        <v>0</v>
      </c>
      <c r="AT123" s="252" t="s">
        <v>74</v>
      </c>
      <c r="AU123" s="252" t="s">
        <v>142</v>
      </c>
      <c r="BK123" s="329">
        <f>BK124+BK153</f>
        <v>0</v>
      </c>
    </row>
    <row r="124" spans="2:65" s="330" customFormat="1" ht="25.9" customHeight="1" x14ac:dyDescent="0.35">
      <c r="B124" s="331"/>
      <c r="D124" s="332" t="s">
        <v>74</v>
      </c>
      <c r="E124" s="333" t="s">
        <v>332</v>
      </c>
      <c r="F124" s="333" t="s">
        <v>750</v>
      </c>
      <c r="J124" s="334">
        <f>BK124</f>
        <v>0</v>
      </c>
      <c r="L124" s="331"/>
      <c r="M124" s="335"/>
      <c r="P124" s="336">
        <f>P125</f>
        <v>0</v>
      </c>
      <c r="R124" s="336">
        <f>R125</f>
        <v>8.8660000000000003E-2</v>
      </c>
      <c r="T124" s="337">
        <f>T125</f>
        <v>0</v>
      </c>
      <c r="AR124" s="332" t="s">
        <v>187</v>
      </c>
      <c r="AT124" s="338" t="s">
        <v>74</v>
      </c>
      <c r="AU124" s="338" t="s">
        <v>75</v>
      </c>
      <c r="AY124" s="332" t="s">
        <v>173</v>
      </c>
      <c r="BK124" s="339">
        <f>BK125</f>
        <v>0</v>
      </c>
    </row>
    <row r="125" spans="2:65" s="330" customFormat="1" ht="22.75" customHeight="1" x14ac:dyDescent="0.25">
      <c r="B125" s="331"/>
      <c r="D125" s="332" t="s">
        <v>74</v>
      </c>
      <c r="E125" s="340" t="s">
        <v>843</v>
      </c>
      <c r="F125" s="340" t="s">
        <v>844</v>
      </c>
      <c r="J125" s="341">
        <f>BK125</f>
        <v>0</v>
      </c>
      <c r="L125" s="331"/>
      <c r="M125" s="335"/>
      <c r="P125" s="336">
        <f>SUM(P126:P152)</f>
        <v>0</v>
      </c>
      <c r="R125" s="336">
        <f>SUM(R126:R152)</f>
        <v>8.8660000000000003E-2</v>
      </c>
      <c r="T125" s="337">
        <f>SUM(T126:T152)</f>
        <v>0</v>
      </c>
      <c r="AR125" s="332" t="s">
        <v>187</v>
      </c>
      <c r="AT125" s="338" t="s">
        <v>74</v>
      </c>
      <c r="AU125" s="338" t="s">
        <v>82</v>
      </c>
      <c r="AY125" s="332" t="s">
        <v>173</v>
      </c>
      <c r="BK125" s="339">
        <f>SUM(BK126:BK152)</f>
        <v>0</v>
      </c>
    </row>
    <row r="126" spans="2:65" s="261" customFormat="1" ht="21.75" customHeight="1" x14ac:dyDescent="0.2">
      <c r="B126" s="262"/>
      <c r="C126" s="342" t="s">
        <v>82</v>
      </c>
      <c r="D126" s="342" t="s">
        <v>175</v>
      </c>
      <c r="E126" s="343" t="s">
        <v>1389</v>
      </c>
      <c r="F126" s="344" t="s">
        <v>1390</v>
      </c>
      <c r="G126" s="345" t="s">
        <v>721</v>
      </c>
      <c r="H126" s="346">
        <v>1</v>
      </c>
      <c r="I126" s="347"/>
      <c r="J126" s="348">
        <f t="shared" ref="J126:J152" si="0">ROUND(I126*H126,2)</f>
        <v>0</v>
      </c>
      <c r="K126" s="349"/>
      <c r="L126" s="262"/>
      <c r="M126" s="350" t="s">
        <v>1</v>
      </c>
      <c r="N126" s="351" t="s">
        <v>41</v>
      </c>
      <c r="P126" s="352">
        <f t="shared" ref="P126:P152" si="1">O126*H126</f>
        <v>0</v>
      </c>
      <c r="Q126" s="352">
        <v>0</v>
      </c>
      <c r="R126" s="352">
        <f t="shared" ref="R126:R152" si="2">Q126*H126</f>
        <v>0</v>
      </c>
      <c r="S126" s="352">
        <v>0</v>
      </c>
      <c r="T126" s="353">
        <f t="shared" ref="T126:T152" si="3">S126*H126</f>
        <v>0</v>
      </c>
      <c r="AR126" s="354" t="s">
        <v>506</v>
      </c>
      <c r="AT126" s="354" t="s">
        <v>175</v>
      </c>
      <c r="AU126" s="354" t="s">
        <v>88</v>
      </c>
      <c r="AY126" s="252" t="s">
        <v>173</v>
      </c>
      <c r="BE126" s="355">
        <f t="shared" ref="BE126:BE152" si="4">IF(N126="základná",J126,0)</f>
        <v>0</v>
      </c>
      <c r="BF126" s="355">
        <f t="shared" ref="BF126:BF152" si="5">IF(N126="znížená",J126,0)</f>
        <v>0</v>
      </c>
      <c r="BG126" s="355">
        <f t="shared" ref="BG126:BG152" si="6">IF(N126="zákl. prenesená",J126,0)</f>
        <v>0</v>
      </c>
      <c r="BH126" s="355">
        <f t="shared" ref="BH126:BH152" si="7">IF(N126="zníž. prenesená",J126,0)</f>
        <v>0</v>
      </c>
      <c r="BI126" s="355">
        <f t="shared" ref="BI126:BI152" si="8">IF(N126="nulová",J126,0)</f>
        <v>0</v>
      </c>
      <c r="BJ126" s="252" t="s">
        <v>88</v>
      </c>
      <c r="BK126" s="355">
        <f t="shared" ref="BK126:BK152" si="9">ROUND(I126*H126,2)</f>
        <v>0</v>
      </c>
      <c r="BL126" s="252" t="s">
        <v>506</v>
      </c>
      <c r="BM126" s="354" t="s">
        <v>1391</v>
      </c>
    </row>
    <row r="127" spans="2:65" s="261" customFormat="1" ht="33" customHeight="1" x14ac:dyDescent="0.2">
      <c r="B127" s="262"/>
      <c r="C127" s="342" t="s">
        <v>88</v>
      </c>
      <c r="D127" s="342" t="s">
        <v>175</v>
      </c>
      <c r="E127" s="343" t="s">
        <v>1392</v>
      </c>
      <c r="F127" s="344" t="s">
        <v>1393</v>
      </c>
      <c r="G127" s="345" t="s">
        <v>379</v>
      </c>
      <c r="H127" s="346">
        <v>106</v>
      </c>
      <c r="I127" s="347"/>
      <c r="J127" s="348">
        <f t="shared" si="0"/>
        <v>0</v>
      </c>
      <c r="K127" s="349"/>
      <c r="L127" s="262"/>
      <c r="M127" s="350" t="s">
        <v>1</v>
      </c>
      <c r="N127" s="351" t="s">
        <v>41</v>
      </c>
      <c r="P127" s="352">
        <f t="shared" si="1"/>
        <v>0</v>
      </c>
      <c r="Q127" s="352">
        <v>0</v>
      </c>
      <c r="R127" s="352">
        <f t="shared" si="2"/>
        <v>0</v>
      </c>
      <c r="S127" s="352">
        <v>0</v>
      </c>
      <c r="T127" s="353">
        <f t="shared" si="3"/>
        <v>0</v>
      </c>
      <c r="AR127" s="354" t="s">
        <v>506</v>
      </c>
      <c r="AT127" s="354" t="s">
        <v>175</v>
      </c>
      <c r="AU127" s="354" t="s">
        <v>88</v>
      </c>
      <c r="AY127" s="252" t="s">
        <v>173</v>
      </c>
      <c r="BE127" s="355">
        <f t="shared" si="4"/>
        <v>0</v>
      </c>
      <c r="BF127" s="355">
        <f t="shared" si="5"/>
        <v>0</v>
      </c>
      <c r="BG127" s="355">
        <f t="shared" si="6"/>
        <v>0</v>
      </c>
      <c r="BH127" s="355">
        <f t="shared" si="7"/>
        <v>0</v>
      </c>
      <c r="BI127" s="355">
        <f t="shared" si="8"/>
        <v>0</v>
      </c>
      <c r="BJ127" s="252" t="s">
        <v>88</v>
      </c>
      <c r="BK127" s="355">
        <f t="shared" si="9"/>
        <v>0</v>
      </c>
      <c r="BL127" s="252" t="s">
        <v>506</v>
      </c>
      <c r="BM127" s="354" t="s">
        <v>1394</v>
      </c>
    </row>
    <row r="128" spans="2:65" s="261" customFormat="1" ht="24.15" customHeight="1" x14ac:dyDescent="0.2">
      <c r="B128" s="262"/>
      <c r="C128" s="356" t="s">
        <v>187</v>
      </c>
      <c r="D128" s="356" t="s">
        <v>332</v>
      </c>
      <c r="E128" s="357" t="s">
        <v>1395</v>
      </c>
      <c r="F128" s="358" t="s">
        <v>1396</v>
      </c>
      <c r="G128" s="359" t="s">
        <v>379</v>
      </c>
      <c r="H128" s="360">
        <v>424</v>
      </c>
      <c r="I128" s="361"/>
      <c r="J128" s="362">
        <f t="shared" si="0"/>
        <v>0</v>
      </c>
      <c r="K128" s="363"/>
      <c r="L128" s="364"/>
      <c r="M128" s="365" t="s">
        <v>1</v>
      </c>
      <c r="N128" s="366" t="s">
        <v>41</v>
      </c>
      <c r="P128" s="352">
        <f t="shared" si="1"/>
        <v>0</v>
      </c>
      <c r="Q128" s="352">
        <v>4.0000000000000003E-5</v>
      </c>
      <c r="R128" s="352">
        <f t="shared" si="2"/>
        <v>1.6960000000000003E-2</v>
      </c>
      <c r="S128" s="352">
        <v>0</v>
      </c>
      <c r="T128" s="353">
        <f t="shared" si="3"/>
        <v>0</v>
      </c>
      <c r="AR128" s="354" t="s">
        <v>850</v>
      </c>
      <c r="AT128" s="354" t="s">
        <v>332</v>
      </c>
      <c r="AU128" s="354" t="s">
        <v>88</v>
      </c>
      <c r="AY128" s="252" t="s">
        <v>173</v>
      </c>
      <c r="BE128" s="355">
        <f t="shared" si="4"/>
        <v>0</v>
      </c>
      <c r="BF128" s="355">
        <f t="shared" si="5"/>
        <v>0</v>
      </c>
      <c r="BG128" s="355">
        <f t="shared" si="6"/>
        <v>0</v>
      </c>
      <c r="BH128" s="355">
        <f t="shared" si="7"/>
        <v>0</v>
      </c>
      <c r="BI128" s="355">
        <f t="shared" si="8"/>
        <v>0</v>
      </c>
      <c r="BJ128" s="252" t="s">
        <v>88</v>
      </c>
      <c r="BK128" s="355">
        <f t="shared" si="9"/>
        <v>0</v>
      </c>
      <c r="BL128" s="252" t="s">
        <v>506</v>
      </c>
      <c r="BM128" s="354" t="s">
        <v>1397</v>
      </c>
    </row>
    <row r="129" spans="2:65" s="261" customFormat="1" ht="16.5" customHeight="1" x14ac:dyDescent="0.2">
      <c r="B129" s="262"/>
      <c r="C129" s="342" t="s">
        <v>179</v>
      </c>
      <c r="D129" s="342" t="s">
        <v>175</v>
      </c>
      <c r="E129" s="343" t="s">
        <v>1398</v>
      </c>
      <c r="F129" s="344" t="s">
        <v>1399</v>
      </c>
      <c r="G129" s="345" t="s">
        <v>721</v>
      </c>
      <c r="H129" s="346">
        <v>106</v>
      </c>
      <c r="I129" s="347"/>
      <c r="J129" s="348">
        <f t="shared" si="0"/>
        <v>0</v>
      </c>
      <c r="K129" s="349"/>
      <c r="L129" s="262"/>
      <c r="M129" s="350" t="s">
        <v>1</v>
      </c>
      <c r="N129" s="351" t="s">
        <v>41</v>
      </c>
      <c r="P129" s="352">
        <f t="shared" si="1"/>
        <v>0</v>
      </c>
      <c r="Q129" s="352">
        <v>1.6000000000000001E-4</v>
      </c>
      <c r="R129" s="352">
        <f t="shared" si="2"/>
        <v>1.6960000000000003E-2</v>
      </c>
      <c r="S129" s="352">
        <v>0</v>
      </c>
      <c r="T129" s="353">
        <f t="shared" si="3"/>
        <v>0</v>
      </c>
      <c r="AR129" s="354" t="s">
        <v>506</v>
      </c>
      <c r="AT129" s="354" t="s">
        <v>175</v>
      </c>
      <c r="AU129" s="354" t="s">
        <v>88</v>
      </c>
      <c r="AY129" s="252" t="s">
        <v>173</v>
      </c>
      <c r="BE129" s="355">
        <f t="shared" si="4"/>
        <v>0</v>
      </c>
      <c r="BF129" s="355">
        <f t="shared" si="5"/>
        <v>0</v>
      </c>
      <c r="BG129" s="355">
        <f t="shared" si="6"/>
        <v>0</v>
      </c>
      <c r="BH129" s="355">
        <f t="shared" si="7"/>
        <v>0</v>
      </c>
      <c r="BI129" s="355">
        <f t="shared" si="8"/>
        <v>0</v>
      </c>
      <c r="BJ129" s="252" t="s">
        <v>88</v>
      </c>
      <c r="BK129" s="355">
        <f t="shared" si="9"/>
        <v>0</v>
      </c>
      <c r="BL129" s="252" t="s">
        <v>506</v>
      </c>
      <c r="BM129" s="354" t="s">
        <v>1400</v>
      </c>
    </row>
    <row r="130" spans="2:65" s="261" customFormat="1" ht="16.5" customHeight="1" x14ac:dyDescent="0.2">
      <c r="B130" s="262"/>
      <c r="C130" s="356" t="s">
        <v>198</v>
      </c>
      <c r="D130" s="356" t="s">
        <v>332</v>
      </c>
      <c r="E130" s="357" t="s">
        <v>1401</v>
      </c>
      <c r="F130" s="358" t="s">
        <v>1402</v>
      </c>
      <c r="G130" s="359" t="s">
        <v>379</v>
      </c>
      <c r="H130" s="360">
        <v>1</v>
      </c>
      <c r="I130" s="361"/>
      <c r="J130" s="362">
        <f t="shared" si="0"/>
        <v>0</v>
      </c>
      <c r="K130" s="363"/>
      <c r="L130" s="364"/>
      <c r="M130" s="365" t="s">
        <v>1</v>
      </c>
      <c r="N130" s="366" t="s">
        <v>41</v>
      </c>
      <c r="P130" s="352">
        <f t="shared" si="1"/>
        <v>0</v>
      </c>
      <c r="Q130" s="352">
        <v>4.0000000000000003E-5</v>
      </c>
      <c r="R130" s="352">
        <f t="shared" si="2"/>
        <v>4.0000000000000003E-5</v>
      </c>
      <c r="S130" s="352">
        <v>0</v>
      </c>
      <c r="T130" s="353">
        <f t="shared" si="3"/>
        <v>0</v>
      </c>
      <c r="AR130" s="354" t="s">
        <v>850</v>
      </c>
      <c r="AT130" s="354" t="s">
        <v>332</v>
      </c>
      <c r="AU130" s="354" t="s">
        <v>88</v>
      </c>
      <c r="AY130" s="252" t="s">
        <v>173</v>
      </c>
      <c r="BE130" s="355">
        <f t="shared" si="4"/>
        <v>0</v>
      </c>
      <c r="BF130" s="355">
        <f t="shared" si="5"/>
        <v>0</v>
      </c>
      <c r="BG130" s="355">
        <f t="shared" si="6"/>
        <v>0</v>
      </c>
      <c r="BH130" s="355">
        <f t="shared" si="7"/>
        <v>0</v>
      </c>
      <c r="BI130" s="355">
        <f t="shared" si="8"/>
        <v>0</v>
      </c>
      <c r="BJ130" s="252" t="s">
        <v>88</v>
      </c>
      <c r="BK130" s="355">
        <f t="shared" si="9"/>
        <v>0</v>
      </c>
      <c r="BL130" s="252" t="s">
        <v>506</v>
      </c>
      <c r="BM130" s="354" t="s">
        <v>1403</v>
      </c>
    </row>
    <row r="131" spans="2:65" s="261" customFormat="1" ht="16.5" customHeight="1" x14ac:dyDescent="0.2">
      <c r="B131" s="262"/>
      <c r="C131" s="356" t="s">
        <v>205</v>
      </c>
      <c r="D131" s="356" t="s">
        <v>332</v>
      </c>
      <c r="E131" s="357" t="s">
        <v>1404</v>
      </c>
      <c r="F131" s="358" t="s">
        <v>1405</v>
      </c>
      <c r="G131" s="359" t="s">
        <v>379</v>
      </c>
      <c r="H131" s="360">
        <v>1</v>
      </c>
      <c r="I131" s="361"/>
      <c r="J131" s="362">
        <f t="shared" si="0"/>
        <v>0</v>
      </c>
      <c r="K131" s="363"/>
      <c r="L131" s="364"/>
      <c r="M131" s="365" t="s">
        <v>1</v>
      </c>
      <c r="N131" s="366" t="s">
        <v>41</v>
      </c>
      <c r="P131" s="352">
        <f t="shared" si="1"/>
        <v>0</v>
      </c>
      <c r="Q131" s="352">
        <v>4.0000000000000003E-5</v>
      </c>
      <c r="R131" s="352">
        <f t="shared" si="2"/>
        <v>4.0000000000000003E-5</v>
      </c>
      <c r="S131" s="352">
        <v>0</v>
      </c>
      <c r="T131" s="353">
        <f t="shared" si="3"/>
        <v>0</v>
      </c>
      <c r="AR131" s="354" t="s">
        <v>850</v>
      </c>
      <c r="AT131" s="354" t="s">
        <v>332</v>
      </c>
      <c r="AU131" s="354" t="s">
        <v>88</v>
      </c>
      <c r="AY131" s="252" t="s">
        <v>173</v>
      </c>
      <c r="BE131" s="355">
        <f t="shared" si="4"/>
        <v>0</v>
      </c>
      <c r="BF131" s="355">
        <f t="shared" si="5"/>
        <v>0</v>
      </c>
      <c r="BG131" s="355">
        <f t="shared" si="6"/>
        <v>0</v>
      </c>
      <c r="BH131" s="355">
        <f t="shared" si="7"/>
        <v>0</v>
      </c>
      <c r="BI131" s="355">
        <f t="shared" si="8"/>
        <v>0</v>
      </c>
      <c r="BJ131" s="252" t="s">
        <v>88</v>
      </c>
      <c r="BK131" s="355">
        <f t="shared" si="9"/>
        <v>0</v>
      </c>
      <c r="BL131" s="252" t="s">
        <v>506</v>
      </c>
      <c r="BM131" s="354" t="s">
        <v>1406</v>
      </c>
    </row>
    <row r="132" spans="2:65" s="261" customFormat="1" ht="16.5" customHeight="1" x14ac:dyDescent="0.2">
      <c r="B132" s="262"/>
      <c r="C132" s="356" t="s">
        <v>210</v>
      </c>
      <c r="D132" s="356" t="s">
        <v>332</v>
      </c>
      <c r="E132" s="357" t="s">
        <v>1407</v>
      </c>
      <c r="F132" s="358" t="s">
        <v>1408</v>
      </c>
      <c r="G132" s="359" t="s">
        <v>379</v>
      </c>
      <c r="H132" s="360">
        <v>1</v>
      </c>
      <c r="I132" s="361"/>
      <c r="J132" s="362">
        <f t="shared" si="0"/>
        <v>0</v>
      </c>
      <c r="K132" s="363"/>
      <c r="L132" s="364"/>
      <c r="M132" s="365" t="s">
        <v>1</v>
      </c>
      <c r="N132" s="366" t="s">
        <v>41</v>
      </c>
      <c r="P132" s="352">
        <f t="shared" si="1"/>
        <v>0</v>
      </c>
      <c r="Q132" s="352">
        <v>4.0000000000000003E-5</v>
      </c>
      <c r="R132" s="352">
        <f t="shared" si="2"/>
        <v>4.0000000000000003E-5</v>
      </c>
      <c r="S132" s="352">
        <v>0</v>
      </c>
      <c r="T132" s="353">
        <f t="shared" si="3"/>
        <v>0</v>
      </c>
      <c r="AR132" s="354" t="s">
        <v>850</v>
      </c>
      <c r="AT132" s="354" t="s">
        <v>332</v>
      </c>
      <c r="AU132" s="354" t="s">
        <v>88</v>
      </c>
      <c r="AY132" s="252" t="s">
        <v>173</v>
      </c>
      <c r="BE132" s="355">
        <f t="shared" si="4"/>
        <v>0</v>
      </c>
      <c r="BF132" s="355">
        <f t="shared" si="5"/>
        <v>0</v>
      </c>
      <c r="BG132" s="355">
        <f t="shared" si="6"/>
        <v>0</v>
      </c>
      <c r="BH132" s="355">
        <f t="shared" si="7"/>
        <v>0</v>
      </c>
      <c r="BI132" s="355">
        <f t="shared" si="8"/>
        <v>0</v>
      </c>
      <c r="BJ132" s="252" t="s">
        <v>88</v>
      </c>
      <c r="BK132" s="355">
        <f t="shared" si="9"/>
        <v>0</v>
      </c>
      <c r="BL132" s="252" t="s">
        <v>506</v>
      </c>
      <c r="BM132" s="354" t="s">
        <v>1409</v>
      </c>
    </row>
    <row r="133" spans="2:65" s="261" customFormat="1" ht="16.5" customHeight="1" x14ac:dyDescent="0.2">
      <c r="B133" s="262"/>
      <c r="C133" s="342" t="s">
        <v>215</v>
      </c>
      <c r="D133" s="342" t="s">
        <v>175</v>
      </c>
      <c r="E133" s="343" t="s">
        <v>1410</v>
      </c>
      <c r="F133" s="344" t="s">
        <v>1411</v>
      </c>
      <c r="G133" s="345" t="s">
        <v>1412</v>
      </c>
      <c r="H133" s="346">
        <v>106</v>
      </c>
      <c r="I133" s="347"/>
      <c r="J133" s="348">
        <f t="shared" si="0"/>
        <v>0</v>
      </c>
      <c r="K133" s="349"/>
      <c r="L133" s="262"/>
      <c r="M133" s="350" t="s">
        <v>1</v>
      </c>
      <c r="N133" s="351" t="s">
        <v>41</v>
      </c>
      <c r="P133" s="352">
        <f t="shared" si="1"/>
        <v>0</v>
      </c>
      <c r="Q133" s="352">
        <v>0</v>
      </c>
      <c r="R133" s="352">
        <f t="shared" si="2"/>
        <v>0</v>
      </c>
      <c r="S133" s="352">
        <v>0</v>
      </c>
      <c r="T133" s="353">
        <f t="shared" si="3"/>
        <v>0</v>
      </c>
      <c r="AR133" s="354" t="s">
        <v>506</v>
      </c>
      <c r="AT133" s="354" t="s">
        <v>175</v>
      </c>
      <c r="AU133" s="354" t="s">
        <v>88</v>
      </c>
      <c r="AY133" s="252" t="s">
        <v>173</v>
      </c>
      <c r="BE133" s="355">
        <f t="shared" si="4"/>
        <v>0</v>
      </c>
      <c r="BF133" s="355">
        <f t="shared" si="5"/>
        <v>0</v>
      </c>
      <c r="BG133" s="355">
        <f t="shared" si="6"/>
        <v>0</v>
      </c>
      <c r="BH133" s="355">
        <f t="shared" si="7"/>
        <v>0</v>
      </c>
      <c r="BI133" s="355">
        <f t="shared" si="8"/>
        <v>0</v>
      </c>
      <c r="BJ133" s="252" t="s">
        <v>88</v>
      </c>
      <c r="BK133" s="355">
        <f t="shared" si="9"/>
        <v>0</v>
      </c>
      <c r="BL133" s="252" t="s">
        <v>506</v>
      </c>
      <c r="BM133" s="354" t="s">
        <v>1413</v>
      </c>
    </row>
    <row r="134" spans="2:65" s="261" customFormat="1" ht="16.5" customHeight="1" x14ac:dyDescent="0.2">
      <c r="B134" s="262"/>
      <c r="C134" s="356" t="s">
        <v>220</v>
      </c>
      <c r="D134" s="356" t="s">
        <v>332</v>
      </c>
      <c r="E134" s="357" t="s">
        <v>1414</v>
      </c>
      <c r="F134" s="358" t="s">
        <v>1415</v>
      </c>
      <c r="G134" s="359" t="s">
        <v>1412</v>
      </c>
      <c r="H134" s="360">
        <v>106</v>
      </c>
      <c r="I134" s="361"/>
      <c r="J134" s="362">
        <f t="shared" si="0"/>
        <v>0</v>
      </c>
      <c r="K134" s="363"/>
      <c r="L134" s="364"/>
      <c r="M134" s="365" t="s">
        <v>1</v>
      </c>
      <c r="N134" s="366" t="s">
        <v>41</v>
      </c>
      <c r="P134" s="352">
        <f t="shared" si="1"/>
        <v>0</v>
      </c>
      <c r="Q134" s="352">
        <v>6.9999999999999994E-5</v>
      </c>
      <c r="R134" s="352">
        <f t="shared" si="2"/>
        <v>7.4199999999999995E-3</v>
      </c>
      <c r="S134" s="352">
        <v>0</v>
      </c>
      <c r="T134" s="353">
        <f t="shared" si="3"/>
        <v>0</v>
      </c>
      <c r="AR134" s="354" t="s">
        <v>850</v>
      </c>
      <c r="AT134" s="354" t="s">
        <v>332</v>
      </c>
      <c r="AU134" s="354" t="s">
        <v>88</v>
      </c>
      <c r="AY134" s="252" t="s">
        <v>173</v>
      </c>
      <c r="BE134" s="355">
        <f t="shared" si="4"/>
        <v>0</v>
      </c>
      <c r="BF134" s="355">
        <f t="shared" si="5"/>
        <v>0</v>
      </c>
      <c r="BG134" s="355">
        <f t="shared" si="6"/>
        <v>0</v>
      </c>
      <c r="BH134" s="355">
        <f t="shared" si="7"/>
        <v>0</v>
      </c>
      <c r="BI134" s="355">
        <f t="shared" si="8"/>
        <v>0</v>
      </c>
      <c r="BJ134" s="252" t="s">
        <v>88</v>
      </c>
      <c r="BK134" s="355">
        <f t="shared" si="9"/>
        <v>0</v>
      </c>
      <c r="BL134" s="252" t="s">
        <v>506</v>
      </c>
      <c r="BM134" s="354" t="s">
        <v>1416</v>
      </c>
    </row>
    <row r="135" spans="2:65" s="261" customFormat="1" ht="24.15" customHeight="1" x14ac:dyDescent="0.2">
      <c r="B135" s="262"/>
      <c r="C135" s="342" t="s">
        <v>224</v>
      </c>
      <c r="D135" s="342" t="s">
        <v>175</v>
      </c>
      <c r="E135" s="343" t="s">
        <v>1417</v>
      </c>
      <c r="F135" s="344" t="s">
        <v>1418</v>
      </c>
      <c r="G135" s="345" t="s">
        <v>721</v>
      </c>
      <c r="H135" s="346">
        <v>1</v>
      </c>
      <c r="I135" s="347"/>
      <c r="J135" s="348">
        <f t="shared" si="0"/>
        <v>0</v>
      </c>
      <c r="K135" s="349"/>
      <c r="L135" s="262"/>
      <c r="M135" s="350" t="s">
        <v>1</v>
      </c>
      <c r="N135" s="351" t="s">
        <v>41</v>
      </c>
      <c r="P135" s="352">
        <f t="shared" si="1"/>
        <v>0</v>
      </c>
      <c r="Q135" s="352">
        <v>0</v>
      </c>
      <c r="R135" s="352">
        <f t="shared" si="2"/>
        <v>0</v>
      </c>
      <c r="S135" s="352">
        <v>0</v>
      </c>
      <c r="T135" s="353">
        <f t="shared" si="3"/>
        <v>0</v>
      </c>
      <c r="AR135" s="354" t="s">
        <v>506</v>
      </c>
      <c r="AT135" s="354" t="s">
        <v>175</v>
      </c>
      <c r="AU135" s="354" t="s">
        <v>88</v>
      </c>
      <c r="AY135" s="252" t="s">
        <v>173</v>
      </c>
      <c r="BE135" s="355">
        <f t="shared" si="4"/>
        <v>0</v>
      </c>
      <c r="BF135" s="355">
        <f t="shared" si="5"/>
        <v>0</v>
      </c>
      <c r="BG135" s="355">
        <f t="shared" si="6"/>
        <v>0</v>
      </c>
      <c r="BH135" s="355">
        <f t="shared" si="7"/>
        <v>0</v>
      </c>
      <c r="BI135" s="355">
        <f t="shared" si="8"/>
        <v>0</v>
      </c>
      <c r="BJ135" s="252" t="s">
        <v>88</v>
      </c>
      <c r="BK135" s="355">
        <f t="shared" si="9"/>
        <v>0</v>
      </c>
      <c r="BL135" s="252" t="s">
        <v>506</v>
      </c>
      <c r="BM135" s="354" t="s">
        <v>1419</v>
      </c>
    </row>
    <row r="136" spans="2:65" s="261" customFormat="1" ht="16.5" customHeight="1" x14ac:dyDescent="0.2">
      <c r="B136" s="262"/>
      <c r="C136" s="356" t="s">
        <v>231</v>
      </c>
      <c r="D136" s="356" t="s">
        <v>332</v>
      </c>
      <c r="E136" s="357" t="s">
        <v>1420</v>
      </c>
      <c r="F136" s="358" t="s">
        <v>1421</v>
      </c>
      <c r="G136" s="359" t="s">
        <v>379</v>
      </c>
      <c r="H136" s="360">
        <v>1</v>
      </c>
      <c r="I136" s="361"/>
      <c r="J136" s="362">
        <f t="shared" si="0"/>
        <v>0</v>
      </c>
      <c r="K136" s="363"/>
      <c r="L136" s="364"/>
      <c r="M136" s="365" t="s">
        <v>1</v>
      </c>
      <c r="N136" s="366" t="s">
        <v>41</v>
      </c>
      <c r="P136" s="352">
        <f t="shared" si="1"/>
        <v>0</v>
      </c>
      <c r="Q136" s="352">
        <v>1E-4</v>
      </c>
      <c r="R136" s="352">
        <f t="shared" si="2"/>
        <v>1E-4</v>
      </c>
      <c r="S136" s="352">
        <v>0</v>
      </c>
      <c r="T136" s="353">
        <f t="shared" si="3"/>
        <v>0</v>
      </c>
      <c r="AR136" s="354" t="s">
        <v>850</v>
      </c>
      <c r="AT136" s="354" t="s">
        <v>332</v>
      </c>
      <c r="AU136" s="354" t="s">
        <v>88</v>
      </c>
      <c r="AY136" s="252" t="s">
        <v>173</v>
      </c>
      <c r="BE136" s="355">
        <f t="shared" si="4"/>
        <v>0</v>
      </c>
      <c r="BF136" s="355">
        <f t="shared" si="5"/>
        <v>0</v>
      </c>
      <c r="BG136" s="355">
        <f t="shared" si="6"/>
        <v>0</v>
      </c>
      <c r="BH136" s="355">
        <f t="shared" si="7"/>
        <v>0</v>
      </c>
      <c r="BI136" s="355">
        <f t="shared" si="8"/>
        <v>0</v>
      </c>
      <c r="BJ136" s="252" t="s">
        <v>88</v>
      </c>
      <c r="BK136" s="355">
        <f t="shared" si="9"/>
        <v>0</v>
      </c>
      <c r="BL136" s="252" t="s">
        <v>506</v>
      </c>
      <c r="BM136" s="354" t="s">
        <v>1422</v>
      </c>
    </row>
    <row r="137" spans="2:65" s="261" customFormat="1" ht="24.15" customHeight="1" x14ac:dyDescent="0.2">
      <c r="B137" s="262"/>
      <c r="C137" s="342" t="s">
        <v>237</v>
      </c>
      <c r="D137" s="342" t="s">
        <v>175</v>
      </c>
      <c r="E137" s="343" t="s">
        <v>1423</v>
      </c>
      <c r="F137" s="344" t="s">
        <v>1424</v>
      </c>
      <c r="G137" s="345" t="s">
        <v>370</v>
      </c>
      <c r="H137" s="346">
        <v>30</v>
      </c>
      <c r="I137" s="347"/>
      <c r="J137" s="348">
        <f t="shared" si="0"/>
        <v>0</v>
      </c>
      <c r="K137" s="349"/>
      <c r="L137" s="262"/>
      <c r="M137" s="350" t="s">
        <v>1</v>
      </c>
      <c r="N137" s="351" t="s">
        <v>41</v>
      </c>
      <c r="P137" s="352">
        <f t="shared" si="1"/>
        <v>0</v>
      </c>
      <c r="Q137" s="352">
        <v>0</v>
      </c>
      <c r="R137" s="352">
        <f t="shared" si="2"/>
        <v>0</v>
      </c>
      <c r="S137" s="352">
        <v>0</v>
      </c>
      <c r="T137" s="353">
        <f t="shared" si="3"/>
        <v>0</v>
      </c>
      <c r="AR137" s="354" t="s">
        <v>506</v>
      </c>
      <c r="AT137" s="354" t="s">
        <v>175</v>
      </c>
      <c r="AU137" s="354" t="s">
        <v>88</v>
      </c>
      <c r="AY137" s="252" t="s">
        <v>173</v>
      </c>
      <c r="BE137" s="355">
        <f t="shared" si="4"/>
        <v>0</v>
      </c>
      <c r="BF137" s="355">
        <f t="shared" si="5"/>
        <v>0</v>
      </c>
      <c r="BG137" s="355">
        <f t="shared" si="6"/>
        <v>0</v>
      </c>
      <c r="BH137" s="355">
        <f t="shared" si="7"/>
        <v>0</v>
      </c>
      <c r="BI137" s="355">
        <f t="shared" si="8"/>
        <v>0</v>
      </c>
      <c r="BJ137" s="252" t="s">
        <v>88</v>
      </c>
      <c r="BK137" s="355">
        <f t="shared" si="9"/>
        <v>0</v>
      </c>
      <c r="BL137" s="252" t="s">
        <v>506</v>
      </c>
      <c r="BM137" s="354" t="s">
        <v>1425</v>
      </c>
    </row>
    <row r="138" spans="2:65" s="261" customFormat="1" ht="16.5" customHeight="1" x14ac:dyDescent="0.2">
      <c r="B138" s="262"/>
      <c r="C138" s="356" t="s">
        <v>247</v>
      </c>
      <c r="D138" s="356" t="s">
        <v>332</v>
      </c>
      <c r="E138" s="357" t="s">
        <v>1426</v>
      </c>
      <c r="F138" s="358" t="s">
        <v>1427</v>
      </c>
      <c r="G138" s="359" t="s">
        <v>370</v>
      </c>
      <c r="H138" s="360">
        <v>30</v>
      </c>
      <c r="I138" s="361"/>
      <c r="J138" s="362">
        <f t="shared" si="0"/>
        <v>0</v>
      </c>
      <c r="K138" s="363"/>
      <c r="L138" s="364"/>
      <c r="M138" s="365" t="s">
        <v>1</v>
      </c>
      <c r="N138" s="366" t="s">
        <v>41</v>
      </c>
      <c r="P138" s="352">
        <f t="shared" si="1"/>
        <v>0</v>
      </c>
      <c r="Q138" s="352">
        <v>1.57E-3</v>
      </c>
      <c r="R138" s="352">
        <f t="shared" si="2"/>
        <v>4.7100000000000003E-2</v>
      </c>
      <c r="S138" s="352">
        <v>0</v>
      </c>
      <c r="T138" s="353">
        <f t="shared" si="3"/>
        <v>0</v>
      </c>
      <c r="AR138" s="354" t="s">
        <v>850</v>
      </c>
      <c r="AT138" s="354" t="s">
        <v>332</v>
      </c>
      <c r="AU138" s="354" t="s">
        <v>88</v>
      </c>
      <c r="AY138" s="252" t="s">
        <v>173</v>
      </c>
      <c r="BE138" s="355">
        <f t="shared" si="4"/>
        <v>0</v>
      </c>
      <c r="BF138" s="355">
        <f t="shared" si="5"/>
        <v>0</v>
      </c>
      <c r="BG138" s="355">
        <f t="shared" si="6"/>
        <v>0</v>
      </c>
      <c r="BH138" s="355">
        <f t="shared" si="7"/>
        <v>0</v>
      </c>
      <c r="BI138" s="355">
        <f t="shared" si="8"/>
        <v>0</v>
      </c>
      <c r="BJ138" s="252" t="s">
        <v>88</v>
      </c>
      <c r="BK138" s="355">
        <f t="shared" si="9"/>
        <v>0</v>
      </c>
      <c r="BL138" s="252" t="s">
        <v>506</v>
      </c>
      <c r="BM138" s="354" t="s">
        <v>1428</v>
      </c>
    </row>
    <row r="139" spans="2:65" s="261" customFormat="1" ht="24.15" customHeight="1" x14ac:dyDescent="0.2">
      <c r="B139" s="262"/>
      <c r="C139" s="342" t="s">
        <v>254</v>
      </c>
      <c r="D139" s="342" t="s">
        <v>175</v>
      </c>
      <c r="E139" s="343" t="s">
        <v>1429</v>
      </c>
      <c r="F139" s="344" t="s">
        <v>1430</v>
      </c>
      <c r="G139" s="345" t="s">
        <v>379</v>
      </c>
      <c r="H139" s="346">
        <v>1</v>
      </c>
      <c r="I139" s="347"/>
      <c r="J139" s="348">
        <f t="shared" si="0"/>
        <v>0</v>
      </c>
      <c r="K139" s="349"/>
      <c r="L139" s="262"/>
      <c r="M139" s="350" t="s">
        <v>1</v>
      </c>
      <c r="N139" s="351" t="s">
        <v>41</v>
      </c>
      <c r="P139" s="352">
        <f t="shared" si="1"/>
        <v>0</v>
      </c>
      <c r="Q139" s="352">
        <v>0</v>
      </c>
      <c r="R139" s="352">
        <f t="shared" si="2"/>
        <v>0</v>
      </c>
      <c r="S139" s="352">
        <v>0</v>
      </c>
      <c r="T139" s="353">
        <f t="shared" si="3"/>
        <v>0</v>
      </c>
      <c r="AR139" s="354" t="s">
        <v>506</v>
      </c>
      <c r="AT139" s="354" t="s">
        <v>175</v>
      </c>
      <c r="AU139" s="354" t="s">
        <v>88</v>
      </c>
      <c r="AY139" s="252" t="s">
        <v>173</v>
      </c>
      <c r="BE139" s="355">
        <f t="shared" si="4"/>
        <v>0</v>
      </c>
      <c r="BF139" s="355">
        <f t="shared" si="5"/>
        <v>0</v>
      </c>
      <c r="BG139" s="355">
        <f t="shared" si="6"/>
        <v>0</v>
      </c>
      <c r="BH139" s="355">
        <f t="shared" si="7"/>
        <v>0</v>
      </c>
      <c r="BI139" s="355">
        <f t="shared" si="8"/>
        <v>0</v>
      </c>
      <c r="BJ139" s="252" t="s">
        <v>88</v>
      </c>
      <c r="BK139" s="355">
        <f t="shared" si="9"/>
        <v>0</v>
      </c>
      <c r="BL139" s="252" t="s">
        <v>506</v>
      </c>
      <c r="BM139" s="354" t="s">
        <v>1431</v>
      </c>
    </row>
    <row r="140" spans="2:65" s="261" customFormat="1" ht="24.15" customHeight="1" x14ac:dyDescent="0.2">
      <c r="B140" s="262"/>
      <c r="C140" s="342" t="s">
        <v>261</v>
      </c>
      <c r="D140" s="342" t="s">
        <v>175</v>
      </c>
      <c r="E140" s="343" t="s">
        <v>1432</v>
      </c>
      <c r="F140" s="344" t="s">
        <v>1433</v>
      </c>
      <c r="G140" s="345" t="s">
        <v>379</v>
      </c>
      <c r="H140" s="346">
        <v>1</v>
      </c>
      <c r="I140" s="347"/>
      <c r="J140" s="348">
        <f t="shared" si="0"/>
        <v>0</v>
      </c>
      <c r="K140" s="349"/>
      <c r="L140" s="262"/>
      <c r="M140" s="350" t="s">
        <v>1</v>
      </c>
      <c r="N140" s="351" t="s">
        <v>41</v>
      </c>
      <c r="P140" s="352">
        <f t="shared" si="1"/>
        <v>0</v>
      </c>
      <c r="Q140" s="352">
        <v>0</v>
      </c>
      <c r="R140" s="352">
        <f t="shared" si="2"/>
        <v>0</v>
      </c>
      <c r="S140" s="352">
        <v>0</v>
      </c>
      <c r="T140" s="353">
        <f t="shared" si="3"/>
        <v>0</v>
      </c>
      <c r="AR140" s="354" t="s">
        <v>506</v>
      </c>
      <c r="AT140" s="354" t="s">
        <v>175</v>
      </c>
      <c r="AU140" s="354" t="s">
        <v>88</v>
      </c>
      <c r="AY140" s="252" t="s">
        <v>173</v>
      </c>
      <c r="BE140" s="355">
        <f t="shared" si="4"/>
        <v>0</v>
      </c>
      <c r="BF140" s="355">
        <f t="shared" si="5"/>
        <v>0</v>
      </c>
      <c r="BG140" s="355">
        <f t="shared" si="6"/>
        <v>0</v>
      </c>
      <c r="BH140" s="355">
        <f t="shared" si="7"/>
        <v>0</v>
      </c>
      <c r="BI140" s="355">
        <f t="shared" si="8"/>
        <v>0</v>
      </c>
      <c r="BJ140" s="252" t="s">
        <v>88</v>
      </c>
      <c r="BK140" s="355">
        <f t="shared" si="9"/>
        <v>0</v>
      </c>
      <c r="BL140" s="252" t="s">
        <v>506</v>
      </c>
      <c r="BM140" s="354" t="s">
        <v>1434</v>
      </c>
    </row>
    <row r="141" spans="2:65" s="261" customFormat="1" ht="24.15" customHeight="1" x14ac:dyDescent="0.2">
      <c r="B141" s="262"/>
      <c r="C141" s="342" t="s">
        <v>265</v>
      </c>
      <c r="D141" s="342" t="s">
        <v>175</v>
      </c>
      <c r="E141" s="343" t="s">
        <v>1435</v>
      </c>
      <c r="F141" s="344" t="s">
        <v>1436</v>
      </c>
      <c r="G141" s="345" t="s">
        <v>1437</v>
      </c>
      <c r="H141" s="346">
        <v>1200</v>
      </c>
      <c r="I141" s="347"/>
      <c r="J141" s="348">
        <f t="shared" si="0"/>
        <v>0</v>
      </c>
      <c r="K141" s="349"/>
      <c r="L141" s="262"/>
      <c r="M141" s="350" t="s">
        <v>1</v>
      </c>
      <c r="N141" s="351" t="s">
        <v>41</v>
      </c>
      <c r="P141" s="352">
        <f t="shared" si="1"/>
        <v>0</v>
      </c>
      <c r="Q141" s="352">
        <v>0</v>
      </c>
      <c r="R141" s="352">
        <f t="shared" si="2"/>
        <v>0</v>
      </c>
      <c r="S141" s="352">
        <v>0</v>
      </c>
      <c r="T141" s="353">
        <f t="shared" si="3"/>
        <v>0</v>
      </c>
      <c r="AR141" s="354" t="s">
        <v>506</v>
      </c>
      <c r="AT141" s="354" t="s">
        <v>175</v>
      </c>
      <c r="AU141" s="354" t="s">
        <v>88</v>
      </c>
      <c r="AY141" s="252" t="s">
        <v>173</v>
      </c>
      <c r="BE141" s="355">
        <f t="shared" si="4"/>
        <v>0</v>
      </c>
      <c r="BF141" s="355">
        <f t="shared" si="5"/>
        <v>0</v>
      </c>
      <c r="BG141" s="355">
        <f t="shared" si="6"/>
        <v>0</v>
      </c>
      <c r="BH141" s="355">
        <f t="shared" si="7"/>
        <v>0</v>
      </c>
      <c r="BI141" s="355">
        <f t="shared" si="8"/>
        <v>0</v>
      </c>
      <c r="BJ141" s="252" t="s">
        <v>88</v>
      </c>
      <c r="BK141" s="355">
        <f t="shared" si="9"/>
        <v>0</v>
      </c>
      <c r="BL141" s="252" t="s">
        <v>506</v>
      </c>
      <c r="BM141" s="354" t="s">
        <v>1438</v>
      </c>
    </row>
    <row r="142" spans="2:65" s="261" customFormat="1" ht="24.15" customHeight="1" x14ac:dyDescent="0.2">
      <c r="B142" s="262"/>
      <c r="C142" s="342" t="s">
        <v>272</v>
      </c>
      <c r="D142" s="342" t="s">
        <v>175</v>
      </c>
      <c r="E142" s="343" t="s">
        <v>1439</v>
      </c>
      <c r="F142" s="344" t="s">
        <v>1440</v>
      </c>
      <c r="G142" s="345" t="s">
        <v>1441</v>
      </c>
      <c r="H142" s="346">
        <v>3</v>
      </c>
      <c r="I142" s="347"/>
      <c r="J142" s="348">
        <f t="shared" si="0"/>
        <v>0</v>
      </c>
      <c r="K142" s="349"/>
      <c r="L142" s="262"/>
      <c r="M142" s="350" t="s">
        <v>1</v>
      </c>
      <c r="N142" s="351" t="s">
        <v>41</v>
      </c>
      <c r="P142" s="352">
        <f t="shared" si="1"/>
        <v>0</v>
      </c>
      <c r="Q142" s="352">
        <v>0</v>
      </c>
      <c r="R142" s="352">
        <f t="shared" si="2"/>
        <v>0</v>
      </c>
      <c r="S142" s="352">
        <v>0</v>
      </c>
      <c r="T142" s="353">
        <f t="shared" si="3"/>
        <v>0</v>
      </c>
      <c r="AR142" s="354" t="s">
        <v>506</v>
      </c>
      <c r="AT142" s="354" t="s">
        <v>175</v>
      </c>
      <c r="AU142" s="354" t="s">
        <v>88</v>
      </c>
      <c r="AY142" s="252" t="s">
        <v>173</v>
      </c>
      <c r="BE142" s="355">
        <f t="shared" si="4"/>
        <v>0</v>
      </c>
      <c r="BF142" s="355">
        <f t="shared" si="5"/>
        <v>0</v>
      </c>
      <c r="BG142" s="355">
        <f t="shared" si="6"/>
        <v>0</v>
      </c>
      <c r="BH142" s="355">
        <f t="shared" si="7"/>
        <v>0</v>
      </c>
      <c r="BI142" s="355">
        <f t="shared" si="8"/>
        <v>0</v>
      </c>
      <c r="BJ142" s="252" t="s">
        <v>88</v>
      </c>
      <c r="BK142" s="355">
        <f t="shared" si="9"/>
        <v>0</v>
      </c>
      <c r="BL142" s="252" t="s">
        <v>506</v>
      </c>
      <c r="BM142" s="354" t="s">
        <v>1442</v>
      </c>
    </row>
    <row r="143" spans="2:65" s="261" customFormat="1" ht="24.15" customHeight="1" x14ac:dyDescent="0.2">
      <c r="B143" s="262"/>
      <c r="C143" s="342" t="s">
        <v>278</v>
      </c>
      <c r="D143" s="342" t="s">
        <v>175</v>
      </c>
      <c r="E143" s="343" t="s">
        <v>1443</v>
      </c>
      <c r="F143" s="344" t="s">
        <v>1444</v>
      </c>
      <c r="G143" s="345" t="s">
        <v>379</v>
      </c>
      <c r="H143" s="346">
        <v>1</v>
      </c>
      <c r="I143" s="347"/>
      <c r="J143" s="348">
        <f t="shared" si="0"/>
        <v>0</v>
      </c>
      <c r="K143" s="349"/>
      <c r="L143" s="262"/>
      <c r="M143" s="350" t="s">
        <v>1</v>
      </c>
      <c r="N143" s="351" t="s">
        <v>41</v>
      </c>
      <c r="P143" s="352">
        <f t="shared" si="1"/>
        <v>0</v>
      </c>
      <c r="Q143" s="352">
        <v>0</v>
      </c>
      <c r="R143" s="352">
        <f t="shared" si="2"/>
        <v>0</v>
      </c>
      <c r="S143" s="352">
        <v>0</v>
      </c>
      <c r="T143" s="353">
        <f t="shared" si="3"/>
        <v>0</v>
      </c>
      <c r="AR143" s="354" t="s">
        <v>506</v>
      </c>
      <c r="AT143" s="354" t="s">
        <v>175</v>
      </c>
      <c r="AU143" s="354" t="s">
        <v>88</v>
      </c>
      <c r="AY143" s="252" t="s">
        <v>173</v>
      </c>
      <c r="BE143" s="355">
        <f t="shared" si="4"/>
        <v>0</v>
      </c>
      <c r="BF143" s="355">
        <f t="shared" si="5"/>
        <v>0</v>
      </c>
      <c r="BG143" s="355">
        <f t="shared" si="6"/>
        <v>0</v>
      </c>
      <c r="BH143" s="355">
        <f t="shared" si="7"/>
        <v>0</v>
      </c>
      <c r="BI143" s="355">
        <f t="shared" si="8"/>
        <v>0</v>
      </c>
      <c r="BJ143" s="252" t="s">
        <v>88</v>
      </c>
      <c r="BK143" s="355">
        <f t="shared" si="9"/>
        <v>0</v>
      </c>
      <c r="BL143" s="252" t="s">
        <v>506</v>
      </c>
      <c r="BM143" s="354" t="s">
        <v>1445</v>
      </c>
    </row>
    <row r="144" spans="2:65" s="261" customFormat="1" ht="24.15" customHeight="1" x14ac:dyDescent="0.2">
      <c r="B144" s="262"/>
      <c r="C144" s="342" t="s">
        <v>283</v>
      </c>
      <c r="D144" s="342" t="s">
        <v>175</v>
      </c>
      <c r="E144" s="343" t="s">
        <v>1446</v>
      </c>
      <c r="F144" s="344" t="s">
        <v>1447</v>
      </c>
      <c r="G144" s="345" t="s">
        <v>379</v>
      </c>
      <c r="H144" s="346">
        <v>1</v>
      </c>
      <c r="I144" s="347"/>
      <c r="J144" s="348">
        <f t="shared" si="0"/>
        <v>0</v>
      </c>
      <c r="K144" s="349"/>
      <c r="L144" s="262"/>
      <c r="M144" s="350" t="s">
        <v>1</v>
      </c>
      <c r="N144" s="351" t="s">
        <v>41</v>
      </c>
      <c r="P144" s="352">
        <f t="shared" si="1"/>
        <v>0</v>
      </c>
      <c r="Q144" s="352">
        <v>0</v>
      </c>
      <c r="R144" s="352">
        <f t="shared" si="2"/>
        <v>0</v>
      </c>
      <c r="S144" s="352">
        <v>0</v>
      </c>
      <c r="T144" s="353">
        <f t="shared" si="3"/>
        <v>0</v>
      </c>
      <c r="AR144" s="354" t="s">
        <v>506</v>
      </c>
      <c r="AT144" s="354" t="s">
        <v>175</v>
      </c>
      <c r="AU144" s="354" t="s">
        <v>88</v>
      </c>
      <c r="AY144" s="252" t="s">
        <v>173</v>
      </c>
      <c r="BE144" s="355">
        <f t="shared" si="4"/>
        <v>0</v>
      </c>
      <c r="BF144" s="355">
        <f t="shared" si="5"/>
        <v>0</v>
      </c>
      <c r="BG144" s="355">
        <f t="shared" si="6"/>
        <v>0</v>
      </c>
      <c r="BH144" s="355">
        <f t="shared" si="7"/>
        <v>0</v>
      </c>
      <c r="BI144" s="355">
        <f t="shared" si="8"/>
        <v>0</v>
      </c>
      <c r="BJ144" s="252" t="s">
        <v>88</v>
      </c>
      <c r="BK144" s="355">
        <f t="shared" si="9"/>
        <v>0</v>
      </c>
      <c r="BL144" s="252" t="s">
        <v>506</v>
      </c>
      <c r="BM144" s="354" t="s">
        <v>1448</v>
      </c>
    </row>
    <row r="145" spans="2:65" s="261" customFormat="1" ht="24.15" customHeight="1" x14ac:dyDescent="0.2">
      <c r="B145" s="262"/>
      <c r="C145" s="342" t="s">
        <v>7</v>
      </c>
      <c r="D145" s="342" t="s">
        <v>175</v>
      </c>
      <c r="E145" s="343" t="s">
        <v>1449</v>
      </c>
      <c r="F145" s="344" t="s">
        <v>1450</v>
      </c>
      <c r="G145" s="345" t="s">
        <v>379</v>
      </c>
      <c r="H145" s="346">
        <v>16</v>
      </c>
      <c r="I145" s="347"/>
      <c r="J145" s="348">
        <f t="shared" si="0"/>
        <v>0</v>
      </c>
      <c r="K145" s="349"/>
      <c r="L145" s="262"/>
      <c r="M145" s="350" t="s">
        <v>1</v>
      </c>
      <c r="N145" s="351" t="s">
        <v>41</v>
      </c>
      <c r="P145" s="352">
        <f t="shared" si="1"/>
        <v>0</v>
      </c>
      <c r="Q145" s="352">
        <v>0</v>
      </c>
      <c r="R145" s="352">
        <f t="shared" si="2"/>
        <v>0</v>
      </c>
      <c r="S145" s="352">
        <v>0</v>
      </c>
      <c r="T145" s="353">
        <f t="shared" si="3"/>
        <v>0</v>
      </c>
      <c r="AR145" s="354" t="s">
        <v>506</v>
      </c>
      <c r="AT145" s="354" t="s">
        <v>175</v>
      </c>
      <c r="AU145" s="354" t="s">
        <v>88</v>
      </c>
      <c r="AY145" s="252" t="s">
        <v>173</v>
      </c>
      <c r="BE145" s="355">
        <f t="shared" si="4"/>
        <v>0</v>
      </c>
      <c r="BF145" s="355">
        <f t="shared" si="5"/>
        <v>0</v>
      </c>
      <c r="BG145" s="355">
        <f t="shared" si="6"/>
        <v>0</v>
      </c>
      <c r="BH145" s="355">
        <f t="shared" si="7"/>
        <v>0</v>
      </c>
      <c r="BI145" s="355">
        <f t="shared" si="8"/>
        <v>0</v>
      </c>
      <c r="BJ145" s="252" t="s">
        <v>88</v>
      </c>
      <c r="BK145" s="355">
        <f t="shared" si="9"/>
        <v>0</v>
      </c>
      <c r="BL145" s="252" t="s">
        <v>506</v>
      </c>
      <c r="BM145" s="354" t="s">
        <v>1451</v>
      </c>
    </row>
    <row r="146" spans="2:65" s="261" customFormat="1" ht="24.15" customHeight="1" x14ac:dyDescent="0.2">
      <c r="B146" s="262"/>
      <c r="C146" s="342" t="s">
        <v>292</v>
      </c>
      <c r="D146" s="342" t="s">
        <v>175</v>
      </c>
      <c r="E146" s="343" t="s">
        <v>1452</v>
      </c>
      <c r="F146" s="344" t="s">
        <v>1453</v>
      </c>
      <c r="G146" s="345" t="s">
        <v>379</v>
      </c>
      <c r="H146" s="346">
        <v>16</v>
      </c>
      <c r="I146" s="347"/>
      <c r="J146" s="348">
        <f t="shared" si="0"/>
        <v>0</v>
      </c>
      <c r="K146" s="349"/>
      <c r="L146" s="262"/>
      <c r="M146" s="350" t="s">
        <v>1</v>
      </c>
      <c r="N146" s="351" t="s">
        <v>41</v>
      </c>
      <c r="P146" s="352">
        <f t="shared" si="1"/>
        <v>0</v>
      </c>
      <c r="Q146" s="352">
        <v>0</v>
      </c>
      <c r="R146" s="352">
        <f t="shared" si="2"/>
        <v>0</v>
      </c>
      <c r="S146" s="352">
        <v>0</v>
      </c>
      <c r="T146" s="353">
        <f t="shared" si="3"/>
        <v>0</v>
      </c>
      <c r="AR146" s="354" t="s">
        <v>506</v>
      </c>
      <c r="AT146" s="354" t="s">
        <v>175</v>
      </c>
      <c r="AU146" s="354" t="s">
        <v>88</v>
      </c>
      <c r="AY146" s="252" t="s">
        <v>173</v>
      </c>
      <c r="BE146" s="355">
        <f t="shared" si="4"/>
        <v>0</v>
      </c>
      <c r="BF146" s="355">
        <f t="shared" si="5"/>
        <v>0</v>
      </c>
      <c r="BG146" s="355">
        <f t="shared" si="6"/>
        <v>0</v>
      </c>
      <c r="BH146" s="355">
        <f t="shared" si="7"/>
        <v>0</v>
      </c>
      <c r="BI146" s="355">
        <f t="shared" si="8"/>
        <v>0</v>
      </c>
      <c r="BJ146" s="252" t="s">
        <v>88</v>
      </c>
      <c r="BK146" s="355">
        <f t="shared" si="9"/>
        <v>0</v>
      </c>
      <c r="BL146" s="252" t="s">
        <v>506</v>
      </c>
      <c r="BM146" s="354" t="s">
        <v>1454</v>
      </c>
    </row>
    <row r="147" spans="2:65" s="261" customFormat="1" ht="24.15" customHeight="1" x14ac:dyDescent="0.2">
      <c r="B147" s="262"/>
      <c r="C147" s="342" t="s">
        <v>297</v>
      </c>
      <c r="D147" s="342" t="s">
        <v>175</v>
      </c>
      <c r="E147" s="343" t="s">
        <v>1455</v>
      </c>
      <c r="F147" s="344" t="s">
        <v>1456</v>
      </c>
      <c r="G147" s="345" t="s">
        <v>1437</v>
      </c>
      <c r="H147" s="346">
        <v>1200</v>
      </c>
      <c r="I147" s="347"/>
      <c r="J147" s="348">
        <f t="shared" si="0"/>
        <v>0</v>
      </c>
      <c r="K147" s="349"/>
      <c r="L147" s="262"/>
      <c r="M147" s="350" t="s">
        <v>1</v>
      </c>
      <c r="N147" s="351" t="s">
        <v>41</v>
      </c>
      <c r="P147" s="352">
        <f t="shared" si="1"/>
        <v>0</v>
      </c>
      <c r="Q147" s="352">
        <v>0</v>
      </c>
      <c r="R147" s="352">
        <f t="shared" si="2"/>
        <v>0</v>
      </c>
      <c r="S147" s="352">
        <v>0</v>
      </c>
      <c r="T147" s="353">
        <f t="shared" si="3"/>
        <v>0</v>
      </c>
      <c r="AR147" s="354" t="s">
        <v>506</v>
      </c>
      <c r="AT147" s="354" t="s">
        <v>175</v>
      </c>
      <c r="AU147" s="354" t="s">
        <v>88</v>
      </c>
      <c r="AY147" s="252" t="s">
        <v>173</v>
      </c>
      <c r="BE147" s="355">
        <f t="shared" si="4"/>
        <v>0</v>
      </c>
      <c r="BF147" s="355">
        <f t="shared" si="5"/>
        <v>0</v>
      </c>
      <c r="BG147" s="355">
        <f t="shared" si="6"/>
        <v>0</v>
      </c>
      <c r="BH147" s="355">
        <f t="shared" si="7"/>
        <v>0</v>
      </c>
      <c r="BI147" s="355">
        <f t="shared" si="8"/>
        <v>0</v>
      </c>
      <c r="BJ147" s="252" t="s">
        <v>88</v>
      </c>
      <c r="BK147" s="355">
        <f t="shared" si="9"/>
        <v>0</v>
      </c>
      <c r="BL147" s="252" t="s">
        <v>506</v>
      </c>
      <c r="BM147" s="354" t="s">
        <v>1457</v>
      </c>
    </row>
    <row r="148" spans="2:65" s="261" customFormat="1" ht="24.15" customHeight="1" x14ac:dyDescent="0.2">
      <c r="B148" s="262"/>
      <c r="C148" s="342" t="s">
        <v>303</v>
      </c>
      <c r="D148" s="342" t="s">
        <v>175</v>
      </c>
      <c r="E148" s="343" t="s">
        <v>1458</v>
      </c>
      <c r="F148" s="344" t="s">
        <v>1459</v>
      </c>
      <c r="G148" s="345" t="s">
        <v>379</v>
      </c>
      <c r="H148" s="346">
        <v>110</v>
      </c>
      <c r="I148" s="347"/>
      <c r="J148" s="348">
        <f t="shared" si="0"/>
        <v>0</v>
      </c>
      <c r="K148" s="349"/>
      <c r="L148" s="262"/>
      <c r="M148" s="350" t="s">
        <v>1</v>
      </c>
      <c r="N148" s="351" t="s">
        <v>41</v>
      </c>
      <c r="P148" s="352">
        <f t="shared" si="1"/>
        <v>0</v>
      </c>
      <c r="Q148" s="352">
        <v>0</v>
      </c>
      <c r="R148" s="352">
        <f t="shared" si="2"/>
        <v>0</v>
      </c>
      <c r="S148" s="352">
        <v>0</v>
      </c>
      <c r="T148" s="353">
        <f t="shared" si="3"/>
        <v>0</v>
      </c>
      <c r="AR148" s="354" t="s">
        <v>506</v>
      </c>
      <c r="AT148" s="354" t="s">
        <v>175</v>
      </c>
      <c r="AU148" s="354" t="s">
        <v>88</v>
      </c>
      <c r="AY148" s="252" t="s">
        <v>173</v>
      </c>
      <c r="BE148" s="355">
        <f t="shared" si="4"/>
        <v>0</v>
      </c>
      <c r="BF148" s="355">
        <f t="shared" si="5"/>
        <v>0</v>
      </c>
      <c r="BG148" s="355">
        <f t="shared" si="6"/>
        <v>0</v>
      </c>
      <c r="BH148" s="355">
        <f t="shared" si="7"/>
        <v>0</v>
      </c>
      <c r="BI148" s="355">
        <f t="shared" si="8"/>
        <v>0</v>
      </c>
      <c r="BJ148" s="252" t="s">
        <v>88</v>
      </c>
      <c r="BK148" s="355">
        <f t="shared" si="9"/>
        <v>0</v>
      </c>
      <c r="BL148" s="252" t="s">
        <v>506</v>
      </c>
      <c r="BM148" s="354" t="s">
        <v>1460</v>
      </c>
    </row>
    <row r="149" spans="2:65" s="261" customFormat="1" ht="24.15" customHeight="1" x14ac:dyDescent="0.2">
      <c r="B149" s="262"/>
      <c r="C149" s="342" t="s">
        <v>308</v>
      </c>
      <c r="D149" s="342" t="s">
        <v>175</v>
      </c>
      <c r="E149" s="343" t="s">
        <v>1461</v>
      </c>
      <c r="F149" s="344" t="s">
        <v>1462</v>
      </c>
      <c r="G149" s="345" t="s">
        <v>1</v>
      </c>
      <c r="H149" s="346">
        <v>110</v>
      </c>
      <c r="I149" s="347"/>
      <c r="J149" s="348">
        <f t="shared" si="0"/>
        <v>0</v>
      </c>
      <c r="K149" s="349"/>
      <c r="L149" s="262"/>
      <c r="M149" s="350" t="s">
        <v>1</v>
      </c>
      <c r="N149" s="351" t="s">
        <v>41</v>
      </c>
      <c r="P149" s="352">
        <f t="shared" si="1"/>
        <v>0</v>
      </c>
      <c r="Q149" s="352">
        <v>0</v>
      </c>
      <c r="R149" s="352">
        <f t="shared" si="2"/>
        <v>0</v>
      </c>
      <c r="S149" s="352">
        <v>0</v>
      </c>
      <c r="T149" s="353">
        <f t="shared" si="3"/>
        <v>0</v>
      </c>
      <c r="AR149" s="354" t="s">
        <v>506</v>
      </c>
      <c r="AT149" s="354" t="s">
        <v>175</v>
      </c>
      <c r="AU149" s="354" t="s">
        <v>88</v>
      </c>
      <c r="AY149" s="252" t="s">
        <v>173</v>
      </c>
      <c r="BE149" s="355">
        <f t="shared" si="4"/>
        <v>0</v>
      </c>
      <c r="BF149" s="355">
        <f t="shared" si="5"/>
        <v>0</v>
      </c>
      <c r="BG149" s="355">
        <f t="shared" si="6"/>
        <v>0</v>
      </c>
      <c r="BH149" s="355">
        <f t="shared" si="7"/>
        <v>0</v>
      </c>
      <c r="BI149" s="355">
        <f t="shared" si="8"/>
        <v>0</v>
      </c>
      <c r="BJ149" s="252" t="s">
        <v>88</v>
      </c>
      <c r="BK149" s="355">
        <f t="shared" si="9"/>
        <v>0</v>
      </c>
      <c r="BL149" s="252" t="s">
        <v>506</v>
      </c>
      <c r="BM149" s="354" t="s">
        <v>1463</v>
      </c>
    </row>
    <row r="150" spans="2:65" s="261" customFormat="1" ht="16.5" customHeight="1" x14ac:dyDescent="0.2">
      <c r="B150" s="262"/>
      <c r="C150" s="342" t="s">
        <v>312</v>
      </c>
      <c r="D150" s="342" t="s">
        <v>175</v>
      </c>
      <c r="E150" s="343" t="s">
        <v>1348</v>
      </c>
      <c r="F150" s="344" t="s">
        <v>1349</v>
      </c>
      <c r="G150" s="345" t="s">
        <v>363</v>
      </c>
      <c r="H150" s="367"/>
      <c r="I150" s="347"/>
      <c r="J150" s="348">
        <f t="shared" si="0"/>
        <v>0</v>
      </c>
      <c r="K150" s="349"/>
      <c r="L150" s="262"/>
      <c r="M150" s="350" t="s">
        <v>1</v>
      </c>
      <c r="N150" s="351" t="s">
        <v>41</v>
      </c>
      <c r="P150" s="352">
        <f t="shared" si="1"/>
        <v>0</v>
      </c>
      <c r="Q150" s="352">
        <v>0</v>
      </c>
      <c r="R150" s="352">
        <f t="shared" si="2"/>
        <v>0</v>
      </c>
      <c r="S150" s="352">
        <v>0</v>
      </c>
      <c r="T150" s="353">
        <f t="shared" si="3"/>
        <v>0</v>
      </c>
      <c r="AR150" s="354" t="s">
        <v>506</v>
      </c>
      <c r="AT150" s="354" t="s">
        <v>175</v>
      </c>
      <c r="AU150" s="354" t="s">
        <v>88</v>
      </c>
      <c r="AY150" s="252" t="s">
        <v>173</v>
      </c>
      <c r="BE150" s="355">
        <f t="shared" si="4"/>
        <v>0</v>
      </c>
      <c r="BF150" s="355">
        <f t="shared" si="5"/>
        <v>0</v>
      </c>
      <c r="BG150" s="355">
        <f t="shared" si="6"/>
        <v>0</v>
      </c>
      <c r="BH150" s="355">
        <f t="shared" si="7"/>
        <v>0</v>
      </c>
      <c r="BI150" s="355">
        <f t="shared" si="8"/>
        <v>0</v>
      </c>
      <c r="BJ150" s="252" t="s">
        <v>88</v>
      </c>
      <c r="BK150" s="355">
        <f t="shared" si="9"/>
        <v>0</v>
      </c>
      <c r="BL150" s="252" t="s">
        <v>506</v>
      </c>
      <c r="BM150" s="354" t="s">
        <v>1464</v>
      </c>
    </row>
    <row r="151" spans="2:65" s="261" customFormat="1" ht="16.5" customHeight="1" x14ac:dyDescent="0.2">
      <c r="B151" s="262"/>
      <c r="C151" s="342" t="s">
        <v>319</v>
      </c>
      <c r="D151" s="342" t="s">
        <v>175</v>
      </c>
      <c r="E151" s="343" t="s">
        <v>1352</v>
      </c>
      <c r="F151" s="344" t="s">
        <v>1353</v>
      </c>
      <c r="G151" s="345" t="s">
        <v>363</v>
      </c>
      <c r="H151" s="367"/>
      <c r="I151" s="347"/>
      <c r="J151" s="348">
        <f t="shared" si="0"/>
        <v>0</v>
      </c>
      <c r="K151" s="349"/>
      <c r="L151" s="262"/>
      <c r="M151" s="350" t="s">
        <v>1</v>
      </c>
      <c r="N151" s="351" t="s">
        <v>41</v>
      </c>
      <c r="P151" s="352">
        <f t="shared" si="1"/>
        <v>0</v>
      </c>
      <c r="Q151" s="352">
        <v>0</v>
      </c>
      <c r="R151" s="352">
        <f t="shared" si="2"/>
        <v>0</v>
      </c>
      <c r="S151" s="352">
        <v>0</v>
      </c>
      <c r="T151" s="353">
        <f t="shared" si="3"/>
        <v>0</v>
      </c>
      <c r="AR151" s="354" t="s">
        <v>506</v>
      </c>
      <c r="AT151" s="354" t="s">
        <v>175</v>
      </c>
      <c r="AU151" s="354" t="s">
        <v>88</v>
      </c>
      <c r="AY151" s="252" t="s">
        <v>173</v>
      </c>
      <c r="BE151" s="355">
        <f t="shared" si="4"/>
        <v>0</v>
      </c>
      <c r="BF151" s="355">
        <f t="shared" si="5"/>
        <v>0</v>
      </c>
      <c r="BG151" s="355">
        <f t="shared" si="6"/>
        <v>0</v>
      </c>
      <c r="BH151" s="355">
        <f t="shared" si="7"/>
        <v>0</v>
      </c>
      <c r="BI151" s="355">
        <f t="shared" si="8"/>
        <v>0</v>
      </c>
      <c r="BJ151" s="252" t="s">
        <v>88</v>
      </c>
      <c r="BK151" s="355">
        <f t="shared" si="9"/>
        <v>0</v>
      </c>
      <c r="BL151" s="252" t="s">
        <v>506</v>
      </c>
      <c r="BM151" s="354" t="s">
        <v>1465</v>
      </c>
    </row>
    <row r="152" spans="2:65" s="261" customFormat="1" ht="16.5" customHeight="1" x14ac:dyDescent="0.2">
      <c r="B152" s="262"/>
      <c r="C152" s="342" t="s">
        <v>327</v>
      </c>
      <c r="D152" s="342" t="s">
        <v>175</v>
      </c>
      <c r="E152" s="343" t="s">
        <v>1356</v>
      </c>
      <c r="F152" s="344" t="s">
        <v>1357</v>
      </c>
      <c r="G152" s="345" t="s">
        <v>363</v>
      </c>
      <c r="H152" s="367"/>
      <c r="I152" s="347"/>
      <c r="J152" s="348">
        <f t="shared" si="0"/>
        <v>0</v>
      </c>
      <c r="K152" s="349"/>
      <c r="L152" s="262"/>
      <c r="M152" s="350" t="s">
        <v>1</v>
      </c>
      <c r="N152" s="351" t="s">
        <v>41</v>
      </c>
      <c r="P152" s="352">
        <f t="shared" si="1"/>
        <v>0</v>
      </c>
      <c r="Q152" s="352">
        <v>0</v>
      </c>
      <c r="R152" s="352">
        <f t="shared" si="2"/>
        <v>0</v>
      </c>
      <c r="S152" s="352">
        <v>0</v>
      </c>
      <c r="T152" s="353">
        <f t="shared" si="3"/>
        <v>0</v>
      </c>
      <c r="AR152" s="354" t="s">
        <v>506</v>
      </c>
      <c r="AT152" s="354" t="s">
        <v>175</v>
      </c>
      <c r="AU152" s="354" t="s">
        <v>88</v>
      </c>
      <c r="AY152" s="252" t="s">
        <v>173</v>
      </c>
      <c r="BE152" s="355">
        <f t="shared" si="4"/>
        <v>0</v>
      </c>
      <c r="BF152" s="355">
        <f t="shared" si="5"/>
        <v>0</v>
      </c>
      <c r="BG152" s="355">
        <f t="shared" si="6"/>
        <v>0</v>
      </c>
      <c r="BH152" s="355">
        <f t="shared" si="7"/>
        <v>0</v>
      </c>
      <c r="BI152" s="355">
        <f t="shared" si="8"/>
        <v>0</v>
      </c>
      <c r="BJ152" s="252" t="s">
        <v>88</v>
      </c>
      <c r="BK152" s="355">
        <f t="shared" si="9"/>
        <v>0</v>
      </c>
      <c r="BL152" s="252" t="s">
        <v>506</v>
      </c>
      <c r="BM152" s="354" t="s">
        <v>1466</v>
      </c>
    </row>
    <row r="153" spans="2:65" s="330" customFormat="1" ht="25.9" customHeight="1" x14ac:dyDescent="0.35">
      <c r="B153" s="331"/>
      <c r="D153" s="332" t="s">
        <v>74</v>
      </c>
      <c r="E153" s="333" t="s">
        <v>1373</v>
      </c>
      <c r="F153" s="333" t="s">
        <v>1374</v>
      </c>
      <c r="J153" s="334">
        <f>BK153</f>
        <v>0</v>
      </c>
      <c r="L153" s="331"/>
      <c r="M153" s="335"/>
      <c r="P153" s="336">
        <f>P154</f>
        <v>0</v>
      </c>
      <c r="R153" s="336">
        <f>R154</f>
        <v>0</v>
      </c>
      <c r="T153" s="337">
        <f>T154</f>
        <v>0</v>
      </c>
      <c r="AR153" s="332" t="s">
        <v>179</v>
      </c>
      <c r="AT153" s="338" t="s">
        <v>74</v>
      </c>
      <c r="AU153" s="338" t="s">
        <v>75</v>
      </c>
      <c r="AY153" s="332" t="s">
        <v>173</v>
      </c>
      <c r="BK153" s="339">
        <f>BK154</f>
        <v>0</v>
      </c>
    </row>
    <row r="154" spans="2:65" s="261" customFormat="1" ht="37.75" customHeight="1" x14ac:dyDescent="0.2">
      <c r="B154" s="262"/>
      <c r="C154" s="342" t="s">
        <v>331</v>
      </c>
      <c r="D154" s="342" t="s">
        <v>175</v>
      </c>
      <c r="E154" s="343" t="s">
        <v>1385</v>
      </c>
      <c r="F154" s="344" t="s">
        <v>1386</v>
      </c>
      <c r="G154" s="345" t="s">
        <v>315</v>
      </c>
      <c r="H154" s="346">
        <v>25</v>
      </c>
      <c r="I154" s="347"/>
      <c r="J154" s="348">
        <f>ROUND(I154*H154,2)</f>
        <v>0</v>
      </c>
      <c r="K154" s="349"/>
      <c r="L154" s="262"/>
      <c r="M154" s="368" t="s">
        <v>1</v>
      </c>
      <c r="N154" s="369" t="s">
        <v>41</v>
      </c>
      <c r="O154" s="370"/>
      <c r="P154" s="371">
        <f>O154*H154</f>
        <v>0</v>
      </c>
      <c r="Q154" s="371">
        <v>0</v>
      </c>
      <c r="R154" s="371">
        <f>Q154*H154</f>
        <v>0</v>
      </c>
      <c r="S154" s="371">
        <v>0</v>
      </c>
      <c r="T154" s="372">
        <f>S154*H154</f>
        <v>0</v>
      </c>
      <c r="AR154" s="354" t="s">
        <v>1378</v>
      </c>
      <c r="AT154" s="354" t="s">
        <v>175</v>
      </c>
      <c r="AU154" s="354" t="s">
        <v>82</v>
      </c>
      <c r="AY154" s="252" t="s">
        <v>173</v>
      </c>
      <c r="BE154" s="355">
        <f>IF(N154="základná",J154,0)</f>
        <v>0</v>
      </c>
      <c r="BF154" s="355">
        <f>IF(N154="znížená",J154,0)</f>
        <v>0</v>
      </c>
      <c r="BG154" s="355">
        <f>IF(N154="zákl. prenesená",J154,0)</f>
        <v>0</v>
      </c>
      <c r="BH154" s="355">
        <f>IF(N154="zníž. prenesená",J154,0)</f>
        <v>0</v>
      </c>
      <c r="BI154" s="355">
        <f>IF(N154="nulová",J154,0)</f>
        <v>0</v>
      </c>
      <c r="BJ154" s="252" t="s">
        <v>88</v>
      </c>
      <c r="BK154" s="355">
        <f>ROUND(I154*H154,2)</f>
        <v>0</v>
      </c>
      <c r="BL154" s="252" t="s">
        <v>1378</v>
      </c>
      <c r="BM154" s="354" t="s">
        <v>1467</v>
      </c>
    </row>
    <row r="155" spans="2:65" s="261" customFormat="1" ht="7" customHeight="1" x14ac:dyDescent="0.2">
      <c r="B155" s="297"/>
      <c r="C155" s="298"/>
      <c r="D155" s="298"/>
      <c r="E155" s="298"/>
      <c r="F155" s="298"/>
      <c r="G155" s="298"/>
      <c r="H155" s="298"/>
      <c r="I155" s="298"/>
      <c r="J155" s="298"/>
      <c r="K155" s="298"/>
      <c r="L155" s="262"/>
    </row>
  </sheetData>
  <sheetProtection algorithmName="SHA-512" hashValue="5S79Qef2GLqUC2lWLxY0znizEHI1VYXeiCFO6BRFAqMKY5jHjovEjGk45bH/kJmn9wilxq96dtWgxWB5Ar3pFw==" saltValue="2ldPVTBRCt23QL8qgEIBuw==" spinCount="100000" sheet="1" objects="1" scenarios="1"/>
  <autoFilter ref="C122:K154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6"/>
  <sheetViews>
    <sheetView showGridLines="0" workbookViewId="0">
      <selection sqref="A1:XFD1048576"/>
    </sheetView>
  </sheetViews>
  <sheetFormatPr defaultRowHeight="14.5" x14ac:dyDescent="0.2"/>
  <cols>
    <col min="1" max="1" width="8.33203125" style="249" customWidth="1"/>
    <col min="2" max="2" width="1.21875" style="249" customWidth="1"/>
    <col min="3" max="3" width="4.109375" style="249" customWidth="1"/>
    <col min="4" max="4" width="4.33203125" style="249" customWidth="1"/>
    <col min="5" max="5" width="17.109375" style="249" customWidth="1"/>
    <col min="6" max="6" width="50.77734375" style="249" customWidth="1"/>
    <col min="7" max="7" width="7.44140625" style="249" customWidth="1"/>
    <col min="8" max="8" width="14" style="249" customWidth="1"/>
    <col min="9" max="9" width="15.77734375" style="249" customWidth="1"/>
    <col min="10" max="10" width="22.33203125" style="249" customWidth="1"/>
    <col min="11" max="11" width="22.33203125" style="249" hidden="1" customWidth="1"/>
    <col min="12" max="12" width="9.33203125" style="249" customWidth="1"/>
    <col min="13" max="13" width="10.77734375" style="249" hidden="1" customWidth="1"/>
    <col min="14" max="14" width="9.33203125" style="249" hidden="1"/>
    <col min="15" max="20" width="14.109375" style="249" hidden="1" customWidth="1"/>
    <col min="21" max="21" width="16.33203125" style="249" hidden="1" customWidth="1"/>
    <col min="22" max="22" width="12.33203125" style="249" customWidth="1"/>
    <col min="23" max="23" width="16.33203125" style="249" customWidth="1"/>
    <col min="24" max="24" width="12.33203125" style="249" customWidth="1"/>
    <col min="25" max="25" width="15" style="249" customWidth="1"/>
    <col min="26" max="26" width="11" style="249" customWidth="1"/>
    <col min="27" max="27" width="15" style="249" customWidth="1"/>
    <col min="28" max="28" width="16.33203125" style="249" customWidth="1"/>
    <col min="29" max="29" width="11" style="249" customWidth="1"/>
    <col min="30" max="30" width="15" style="249" customWidth="1"/>
    <col min="31" max="31" width="16.33203125" style="249" customWidth="1"/>
    <col min="32" max="43" width="8.88671875" style="249"/>
    <col min="44" max="65" width="9.33203125" style="249" hidden="1"/>
    <col min="66" max="16384" width="8.88671875" style="249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252" t="s">
        <v>101</v>
      </c>
    </row>
    <row r="3" spans="2:46" ht="7" customHeight="1" x14ac:dyDescent="0.2">
      <c r="B3" s="253"/>
      <c r="C3" s="254"/>
      <c r="D3" s="254"/>
      <c r="E3" s="254"/>
      <c r="F3" s="254"/>
      <c r="G3" s="254"/>
      <c r="H3" s="254"/>
      <c r="I3" s="254"/>
      <c r="J3" s="254"/>
      <c r="K3" s="254"/>
      <c r="L3" s="255"/>
      <c r="AT3" s="252" t="s">
        <v>75</v>
      </c>
    </row>
    <row r="4" spans="2:46" ht="25" customHeight="1" x14ac:dyDescent="0.2">
      <c r="B4" s="255"/>
      <c r="D4" s="256" t="s">
        <v>133</v>
      </c>
      <c r="L4" s="255"/>
      <c r="M4" s="257" t="s">
        <v>9</v>
      </c>
      <c r="AT4" s="252" t="s">
        <v>3</v>
      </c>
    </row>
    <row r="5" spans="2:46" ht="7" customHeight="1" x14ac:dyDescent="0.2">
      <c r="B5" s="255"/>
      <c r="L5" s="255"/>
    </row>
    <row r="6" spans="2:46" ht="12" customHeight="1" x14ac:dyDescent="0.2">
      <c r="B6" s="255"/>
      <c r="D6" s="258" t="s">
        <v>15</v>
      </c>
      <c r="L6" s="255"/>
    </row>
    <row r="7" spans="2:46" ht="16.5" customHeight="1" x14ac:dyDescent="0.2">
      <c r="B7" s="255"/>
      <c r="E7" s="259" t="str">
        <f>'Rekapitulácia stavby'!K6</f>
        <v>HALY NA CHOV BROJLEROVÝCH KURČIAT</v>
      </c>
      <c r="F7" s="260"/>
      <c r="G7" s="260"/>
      <c r="H7" s="260"/>
      <c r="L7" s="255"/>
    </row>
    <row r="8" spans="2:46" ht="12" customHeight="1" x14ac:dyDescent="0.2">
      <c r="B8" s="255"/>
      <c r="D8" s="258" t="s">
        <v>134</v>
      </c>
      <c r="L8" s="255"/>
    </row>
    <row r="9" spans="2:46" s="261" customFormat="1" ht="16.5" customHeight="1" x14ac:dyDescent="0.2">
      <c r="B9" s="262"/>
      <c r="E9" s="259" t="s">
        <v>135</v>
      </c>
      <c r="F9" s="263"/>
      <c r="G9" s="263"/>
      <c r="H9" s="263"/>
      <c r="L9" s="262"/>
    </row>
    <row r="10" spans="2:46" s="261" customFormat="1" ht="12" customHeight="1" x14ac:dyDescent="0.2">
      <c r="B10" s="262"/>
      <c r="D10" s="258" t="s">
        <v>136</v>
      </c>
      <c r="L10" s="262"/>
    </row>
    <row r="11" spans="2:46" s="261" customFormat="1" ht="16.5" customHeight="1" x14ac:dyDescent="0.2">
      <c r="B11" s="262"/>
      <c r="E11" s="264" t="s">
        <v>1468</v>
      </c>
      <c r="F11" s="263"/>
      <c r="G11" s="263"/>
      <c r="H11" s="263"/>
      <c r="L11" s="262"/>
    </row>
    <row r="12" spans="2:46" s="261" customFormat="1" ht="10" x14ac:dyDescent="0.2">
      <c r="B12" s="262"/>
      <c r="L12" s="262"/>
    </row>
    <row r="13" spans="2:46" s="261" customFormat="1" ht="12" customHeight="1" x14ac:dyDescent="0.2">
      <c r="B13" s="262"/>
      <c r="D13" s="258" t="s">
        <v>17</v>
      </c>
      <c r="F13" s="265" t="s">
        <v>1</v>
      </c>
      <c r="I13" s="258" t="s">
        <v>18</v>
      </c>
      <c r="J13" s="265" t="s">
        <v>1</v>
      </c>
      <c r="L13" s="262"/>
    </row>
    <row r="14" spans="2:46" s="261" customFormat="1" ht="12" customHeight="1" x14ac:dyDescent="0.2">
      <c r="B14" s="262"/>
      <c r="D14" s="258" t="s">
        <v>19</v>
      </c>
      <c r="F14" s="265" t="s">
        <v>20</v>
      </c>
      <c r="I14" s="258" t="s">
        <v>21</v>
      </c>
      <c r="J14" s="266" t="str">
        <f>'Rekapitulácia stavby'!AN8</f>
        <v>28. 12. 2023</v>
      </c>
      <c r="L14" s="262"/>
    </row>
    <row r="15" spans="2:46" s="261" customFormat="1" ht="10.75" customHeight="1" x14ac:dyDescent="0.2">
      <c r="B15" s="262"/>
      <c r="L15" s="262"/>
    </row>
    <row r="16" spans="2:46" s="261" customFormat="1" ht="12" customHeight="1" x14ac:dyDescent="0.2">
      <c r="B16" s="262"/>
      <c r="D16" s="258" t="s">
        <v>23</v>
      </c>
      <c r="I16" s="258" t="s">
        <v>24</v>
      </c>
      <c r="J16" s="265" t="s">
        <v>1</v>
      </c>
      <c r="L16" s="262"/>
    </row>
    <row r="17" spans="2:12" s="261" customFormat="1" ht="18" customHeight="1" x14ac:dyDescent="0.2">
      <c r="B17" s="262"/>
      <c r="E17" s="265" t="s">
        <v>25</v>
      </c>
      <c r="I17" s="258" t="s">
        <v>26</v>
      </c>
      <c r="J17" s="265" t="s">
        <v>1</v>
      </c>
      <c r="L17" s="262"/>
    </row>
    <row r="18" spans="2:12" s="261" customFormat="1" ht="7" customHeight="1" x14ac:dyDescent="0.2">
      <c r="B18" s="262"/>
      <c r="L18" s="262"/>
    </row>
    <row r="19" spans="2:12" s="261" customFormat="1" ht="12" customHeight="1" x14ac:dyDescent="0.2">
      <c r="B19" s="262"/>
      <c r="D19" s="258" t="s">
        <v>27</v>
      </c>
      <c r="I19" s="258" t="s">
        <v>24</v>
      </c>
      <c r="J19" s="267" t="str">
        <f>'Rekapitulácia stavby'!AN13</f>
        <v>Vyplň údaj</v>
      </c>
      <c r="L19" s="262"/>
    </row>
    <row r="20" spans="2:12" s="261" customFormat="1" ht="18" customHeight="1" x14ac:dyDescent="0.2">
      <c r="B20" s="262"/>
      <c r="E20" s="268" t="str">
        <f>'Rekapitulácia stavby'!E14</f>
        <v>Vyplň údaj</v>
      </c>
      <c r="F20" s="269"/>
      <c r="G20" s="269"/>
      <c r="H20" s="269"/>
      <c r="I20" s="258" t="s">
        <v>26</v>
      </c>
      <c r="J20" s="267" t="str">
        <f>'Rekapitulácia stavby'!AN14</f>
        <v>Vyplň údaj</v>
      </c>
      <c r="L20" s="262"/>
    </row>
    <row r="21" spans="2:12" s="261" customFormat="1" ht="7" customHeight="1" x14ac:dyDescent="0.2">
      <c r="B21" s="262"/>
      <c r="L21" s="262"/>
    </row>
    <row r="22" spans="2:12" s="261" customFormat="1" ht="12" customHeight="1" x14ac:dyDescent="0.2">
      <c r="B22" s="262"/>
      <c r="D22" s="258" t="s">
        <v>29</v>
      </c>
      <c r="I22" s="258" t="s">
        <v>24</v>
      </c>
      <c r="J22" s="265" t="s">
        <v>1</v>
      </c>
      <c r="L22" s="262"/>
    </row>
    <row r="23" spans="2:12" s="261" customFormat="1" ht="18" customHeight="1" x14ac:dyDescent="0.2">
      <c r="B23" s="262"/>
      <c r="E23" s="265" t="s">
        <v>30</v>
      </c>
      <c r="I23" s="258" t="s">
        <v>26</v>
      </c>
      <c r="J23" s="265" t="s">
        <v>1</v>
      </c>
      <c r="L23" s="262"/>
    </row>
    <row r="24" spans="2:12" s="261" customFormat="1" ht="7" customHeight="1" x14ac:dyDescent="0.2">
      <c r="B24" s="262"/>
      <c r="L24" s="262"/>
    </row>
    <row r="25" spans="2:12" s="261" customFormat="1" ht="12" customHeight="1" x14ac:dyDescent="0.2">
      <c r="B25" s="262"/>
      <c r="D25" s="258" t="s">
        <v>32</v>
      </c>
      <c r="I25" s="258" t="s">
        <v>24</v>
      </c>
      <c r="J25" s="265" t="str">
        <f>IF('Rekapitulácia stavby'!AN19="","",'Rekapitulácia stavby'!AN19)</f>
        <v/>
      </c>
      <c r="L25" s="262"/>
    </row>
    <row r="26" spans="2:12" s="261" customFormat="1" ht="18" customHeight="1" x14ac:dyDescent="0.2">
      <c r="B26" s="262"/>
      <c r="E26" s="265" t="str">
        <f>IF('Rekapitulácia stavby'!E20="","",'Rekapitulácia stavby'!E20)</f>
        <v xml:space="preserve"> </v>
      </c>
      <c r="I26" s="258" t="s">
        <v>26</v>
      </c>
      <c r="J26" s="265" t="str">
        <f>IF('Rekapitulácia stavby'!AN20="","",'Rekapitulácia stavby'!AN20)</f>
        <v/>
      </c>
      <c r="L26" s="262"/>
    </row>
    <row r="27" spans="2:12" s="261" customFormat="1" ht="7" customHeight="1" x14ac:dyDescent="0.2">
      <c r="B27" s="262"/>
      <c r="L27" s="262"/>
    </row>
    <row r="28" spans="2:12" s="261" customFormat="1" ht="12" customHeight="1" x14ac:dyDescent="0.2">
      <c r="B28" s="262"/>
      <c r="D28" s="258" t="s">
        <v>34</v>
      </c>
      <c r="L28" s="262"/>
    </row>
    <row r="29" spans="2:12" s="270" customFormat="1" ht="16.5" customHeight="1" x14ac:dyDescent="0.2">
      <c r="B29" s="271"/>
      <c r="E29" s="272" t="s">
        <v>1</v>
      </c>
      <c r="F29" s="272"/>
      <c r="G29" s="272"/>
      <c r="H29" s="272"/>
      <c r="L29" s="271"/>
    </row>
    <row r="30" spans="2:12" s="261" customFormat="1" ht="7" customHeight="1" x14ac:dyDescent="0.2">
      <c r="B30" s="262"/>
      <c r="L30" s="262"/>
    </row>
    <row r="31" spans="2:12" s="261" customFormat="1" ht="7" customHeight="1" x14ac:dyDescent="0.2">
      <c r="B31" s="262"/>
      <c r="D31" s="273"/>
      <c r="E31" s="273"/>
      <c r="F31" s="273"/>
      <c r="G31" s="273"/>
      <c r="H31" s="273"/>
      <c r="I31" s="273"/>
      <c r="J31" s="273"/>
      <c r="K31" s="273"/>
      <c r="L31" s="262"/>
    </row>
    <row r="32" spans="2:12" s="261" customFormat="1" ht="25.4" customHeight="1" x14ac:dyDescent="0.2">
      <c r="B32" s="262"/>
      <c r="D32" s="274" t="s">
        <v>35</v>
      </c>
      <c r="J32" s="275">
        <f>ROUND(J128, 2)</f>
        <v>0</v>
      </c>
      <c r="L32" s="262"/>
    </row>
    <row r="33" spans="2:12" s="261" customFormat="1" ht="7" customHeight="1" x14ac:dyDescent="0.2">
      <c r="B33" s="262"/>
      <c r="D33" s="273"/>
      <c r="E33" s="273"/>
      <c r="F33" s="273"/>
      <c r="G33" s="273"/>
      <c r="H33" s="273"/>
      <c r="I33" s="273"/>
      <c r="J33" s="273"/>
      <c r="K33" s="273"/>
      <c r="L33" s="262"/>
    </row>
    <row r="34" spans="2:12" s="261" customFormat="1" ht="14.4" customHeight="1" x14ac:dyDescent="0.2">
      <c r="B34" s="262"/>
      <c r="F34" s="276" t="s">
        <v>37</v>
      </c>
      <c r="I34" s="276" t="s">
        <v>36</v>
      </c>
      <c r="J34" s="276" t="s">
        <v>38</v>
      </c>
      <c r="L34" s="262"/>
    </row>
    <row r="35" spans="2:12" s="261" customFormat="1" ht="14.4" customHeight="1" x14ac:dyDescent="0.2">
      <c r="B35" s="262"/>
      <c r="D35" s="277" t="s">
        <v>39</v>
      </c>
      <c r="E35" s="278" t="s">
        <v>40</v>
      </c>
      <c r="F35" s="279">
        <f>ROUND((SUM(BE128:BE175)),  2)</f>
        <v>0</v>
      </c>
      <c r="G35" s="280"/>
      <c r="H35" s="280"/>
      <c r="I35" s="281">
        <v>0.2</v>
      </c>
      <c r="J35" s="279">
        <f>ROUND(((SUM(BE128:BE175))*I35),  2)</f>
        <v>0</v>
      </c>
      <c r="L35" s="262"/>
    </row>
    <row r="36" spans="2:12" s="261" customFormat="1" ht="14.4" customHeight="1" x14ac:dyDescent="0.2">
      <c r="B36" s="262"/>
      <c r="E36" s="278" t="s">
        <v>41</v>
      </c>
      <c r="F36" s="279">
        <f>ROUND((SUM(BF128:BF175)),  2)</f>
        <v>0</v>
      </c>
      <c r="G36" s="280"/>
      <c r="H36" s="280"/>
      <c r="I36" s="281">
        <v>0.2</v>
      </c>
      <c r="J36" s="279">
        <f>ROUND(((SUM(BF128:BF175))*I36),  2)</f>
        <v>0</v>
      </c>
      <c r="L36" s="262"/>
    </row>
    <row r="37" spans="2:12" s="261" customFormat="1" ht="14.4" hidden="1" customHeight="1" x14ac:dyDescent="0.2">
      <c r="B37" s="262"/>
      <c r="E37" s="258" t="s">
        <v>42</v>
      </c>
      <c r="F37" s="282">
        <f>ROUND((SUM(BG128:BG175)),  2)</f>
        <v>0</v>
      </c>
      <c r="I37" s="283">
        <v>0.2</v>
      </c>
      <c r="J37" s="282">
        <f>0</f>
        <v>0</v>
      </c>
      <c r="L37" s="262"/>
    </row>
    <row r="38" spans="2:12" s="261" customFormat="1" ht="14.4" hidden="1" customHeight="1" x14ac:dyDescent="0.2">
      <c r="B38" s="262"/>
      <c r="E38" s="258" t="s">
        <v>43</v>
      </c>
      <c r="F38" s="282">
        <f>ROUND((SUM(BH128:BH175)),  2)</f>
        <v>0</v>
      </c>
      <c r="I38" s="283">
        <v>0.2</v>
      </c>
      <c r="J38" s="282">
        <f>0</f>
        <v>0</v>
      </c>
      <c r="L38" s="262"/>
    </row>
    <row r="39" spans="2:12" s="261" customFormat="1" ht="14.4" hidden="1" customHeight="1" x14ac:dyDescent="0.2">
      <c r="B39" s="262"/>
      <c r="E39" s="278" t="s">
        <v>44</v>
      </c>
      <c r="F39" s="279">
        <f>ROUND((SUM(BI128:BI175)),  2)</f>
        <v>0</v>
      </c>
      <c r="G39" s="280"/>
      <c r="H39" s="280"/>
      <c r="I39" s="281">
        <v>0</v>
      </c>
      <c r="J39" s="279">
        <f>0</f>
        <v>0</v>
      </c>
      <c r="L39" s="262"/>
    </row>
    <row r="40" spans="2:12" s="261" customFormat="1" ht="7" customHeight="1" x14ac:dyDescent="0.2">
      <c r="B40" s="262"/>
      <c r="L40" s="262"/>
    </row>
    <row r="41" spans="2:12" s="261" customFormat="1" ht="25.4" customHeight="1" x14ac:dyDescent="0.2">
      <c r="B41" s="262"/>
      <c r="C41" s="284"/>
      <c r="D41" s="285" t="s">
        <v>45</v>
      </c>
      <c r="E41" s="286"/>
      <c r="F41" s="286"/>
      <c r="G41" s="287" t="s">
        <v>46</v>
      </c>
      <c r="H41" s="288" t="s">
        <v>47</v>
      </c>
      <c r="I41" s="286"/>
      <c r="J41" s="289">
        <f>SUM(J32:J39)</f>
        <v>0</v>
      </c>
      <c r="K41" s="290"/>
      <c r="L41" s="262"/>
    </row>
    <row r="42" spans="2:12" s="261" customFormat="1" ht="14.4" customHeight="1" x14ac:dyDescent="0.2">
      <c r="B42" s="262"/>
      <c r="L42" s="262"/>
    </row>
    <row r="43" spans="2:12" ht="14.4" customHeight="1" x14ac:dyDescent="0.2">
      <c r="B43" s="255"/>
      <c r="L43" s="255"/>
    </row>
    <row r="44" spans="2:12" ht="14.4" customHeight="1" x14ac:dyDescent="0.2">
      <c r="B44" s="255"/>
      <c r="L44" s="255"/>
    </row>
    <row r="45" spans="2:12" ht="14.4" customHeight="1" x14ac:dyDescent="0.2">
      <c r="B45" s="255"/>
      <c r="L45" s="255"/>
    </row>
    <row r="46" spans="2:12" ht="14.4" customHeight="1" x14ac:dyDescent="0.2">
      <c r="B46" s="255"/>
      <c r="L46" s="255"/>
    </row>
    <row r="47" spans="2:12" ht="14.4" customHeight="1" x14ac:dyDescent="0.2">
      <c r="B47" s="255"/>
      <c r="L47" s="255"/>
    </row>
    <row r="48" spans="2:12" ht="14.4" customHeight="1" x14ac:dyDescent="0.2">
      <c r="B48" s="255"/>
      <c r="L48" s="255"/>
    </row>
    <row r="49" spans="2:12" ht="14.4" customHeight="1" x14ac:dyDescent="0.2">
      <c r="B49" s="255"/>
      <c r="L49" s="255"/>
    </row>
    <row r="50" spans="2:12" s="261" customFormat="1" ht="14.4" customHeight="1" x14ac:dyDescent="0.2">
      <c r="B50" s="262"/>
      <c r="D50" s="291" t="s">
        <v>48</v>
      </c>
      <c r="E50" s="292"/>
      <c r="F50" s="292"/>
      <c r="G50" s="291" t="s">
        <v>49</v>
      </c>
      <c r="H50" s="292"/>
      <c r="I50" s="292"/>
      <c r="J50" s="292"/>
      <c r="K50" s="292"/>
      <c r="L50" s="262"/>
    </row>
    <row r="51" spans="2:12" ht="10" x14ac:dyDescent="0.2">
      <c r="B51" s="255"/>
      <c r="L51" s="255"/>
    </row>
    <row r="52" spans="2:12" ht="10" x14ac:dyDescent="0.2">
      <c r="B52" s="255"/>
      <c r="L52" s="255"/>
    </row>
    <row r="53" spans="2:12" ht="10" x14ac:dyDescent="0.2">
      <c r="B53" s="255"/>
      <c r="L53" s="255"/>
    </row>
    <row r="54" spans="2:12" ht="10" x14ac:dyDescent="0.2">
      <c r="B54" s="255"/>
      <c r="L54" s="255"/>
    </row>
    <row r="55" spans="2:12" ht="10" x14ac:dyDescent="0.2">
      <c r="B55" s="255"/>
      <c r="L55" s="255"/>
    </row>
    <row r="56" spans="2:12" ht="10" x14ac:dyDescent="0.2">
      <c r="B56" s="255"/>
      <c r="L56" s="255"/>
    </row>
    <row r="57" spans="2:12" ht="10" x14ac:dyDescent="0.2">
      <c r="B57" s="255"/>
      <c r="L57" s="255"/>
    </row>
    <row r="58" spans="2:12" ht="10" x14ac:dyDescent="0.2">
      <c r="B58" s="255"/>
      <c r="L58" s="255"/>
    </row>
    <row r="59" spans="2:12" ht="10" x14ac:dyDescent="0.2">
      <c r="B59" s="255"/>
      <c r="L59" s="255"/>
    </row>
    <row r="60" spans="2:12" ht="10" x14ac:dyDescent="0.2">
      <c r="B60" s="255"/>
      <c r="L60" s="255"/>
    </row>
    <row r="61" spans="2:12" s="261" customFormat="1" ht="12.5" x14ac:dyDescent="0.2">
      <c r="B61" s="262"/>
      <c r="D61" s="293" t="s">
        <v>50</v>
      </c>
      <c r="E61" s="294"/>
      <c r="F61" s="295" t="s">
        <v>51</v>
      </c>
      <c r="G61" s="293" t="s">
        <v>50</v>
      </c>
      <c r="H61" s="294"/>
      <c r="I61" s="294"/>
      <c r="J61" s="296" t="s">
        <v>51</v>
      </c>
      <c r="K61" s="294"/>
      <c r="L61" s="262"/>
    </row>
    <row r="62" spans="2:12" ht="10" x14ac:dyDescent="0.2">
      <c r="B62" s="255"/>
      <c r="L62" s="255"/>
    </row>
    <row r="63" spans="2:12" ht="10" x14ac:dyDescent="0.2">
      <c r="B63" s="255"/>
      <c r="L63" s="255"/>
    </row>
    <row r="64" spans="2:12" ht="10" x14ac:dyDescent="0.2">
      <c r="B64" s="255"/>
      <c r="L64" s="255"/>
    </row>
    <row r="65" spans="2:12" s="261" customFormat="1" ht="13" x14ac:dyDescent="0.2">
      <c r="B65" s="262"/>
      <c r="D65" s="291" t="s">
        <v>52</v>
      </c>
      <c r="E65" s="292"/>
      <c r="F65" s="292"/>
      <c r="G65" s="291" t="s">
        <v>53</v>
      </c>
      <c r="H65" s="292"/>
      <c r="I65" s="292"/>
      <c r="J65" s="292"/>
      <c r="K65" s="292"/>
      <c r="L65" s="262"/>
    </row>
    <row r="66" spans="2:12" ht="10" x14ac:dyDescent="0.2">
      <c r="B66" s="255"/>
      <c r="L66" s="255"/>
    </row>
    <row r="67" spans="2:12" ht="10" x14ac:dyDescent="0.2">
      <c r="B67" s="255"/>
      <c r="L67" s="255"/>
    </row>
    <row r="68" spans="2:12" ht="10" x14ac:dyDescent="0.2">
      <c r="B68" s="255"/>
      <c r="L68" s="255"/>
    </row>
    <row r="69" spans="2:12" ht="10" x14ac:dyDescent="0.2">
      <c r="B69" s="255"/>
      <c r="L69" s="255"/>
    </row>
    <row r="70" spans="2:12" ht="10" x14ac:dyDescent="0.2">
      <c r="B70" s="255"/>
      <c r="L70" s="255"/>
    </row>
    <row r="71" spans="2:12" ht="10" x14ac:dyDescent="0.2">
      <c r="B71" s="255"/>
      <c r="L71" s="255"/>
    </row>
    <row r="72" spans="2:12" ht="10" x14ac:dyDescent="0.2">
      <c r="B72" s="255"/>
      <c r="L72" s="255"/>
    </row>
    <row r="73" spans="2:12" ht="10" x14ac:dyDescent="0.2">
      <c r="B73" s="255"/>
      <c r="L73" s="255"/>
    </row>
    <row r="74" spans="2:12" ht="10" x14ac:dyDescent="0.2">
      <c r="B74" s="255"/>
      <c r="L74" s="255"/>
    </row>
    <row r="75" spans="2:12" ht="10" x14ac:dyDescent="0.2">
      <c r="B75" s="255"/>
      <c r="L75" s="255"/>
    </row>
    <row r="76" spans="2:12" s="261" customFormat="1" ht="12.5" x14ac:dyDescent="0.2">
      <c r="B76" s="262"/>
      <c r="D76" s="293" t="s">
        <v>50</v>
      </c>
      <c r="E76" s="294"/>
      <c r="F76" s="295" t="s">
        <v>51</v>
      </c>
      <c r="G76" s="293" t="s">
        <v>50</v>
      </c>
      <c r="H76" s="294"/>
      <c r="I76" s="294"/>
      <c r="J76" s="296" t="s">
        <v>51</v>
      </c>
      <c r="K76" s="294"/>
      <c r="L76" s="262"/>
    </row>
    <row r="77" spans="2:12" s="261" customFormat="1" ht="14.4" customHeight="1" x14ac:dyDescent="0.2">
      <c r="B77" s="297"/>
      <c r="C77" s="298"/>
      <c r="D77" s="298"/>
      <c r="E77" s="298"/>
      <c r="F77" s="298"/>
      <c r="G77" s="298"/>
      <c r="H77" s="298"/>
      <c r="I77" s="298"/>
      <c r="J77" s="298"/>
      <c r="K77" s="298"/>
      <c r="L77" s="262"/>
    </row>
    <row r="81" spans="2:12" s="261" customFormat="1" ht="7" customHeight="1" x14ac:dyDescent="0.2"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262"/>
    </row>
    <row r="82" spans="2:12" s="261" customFormat="1" ht="25" customHeight="1" x14ac:dyDescent="0.2">
      <c r="B82" s="262"/>
      <c r="C82" s="256" t="s">
        <v>138</v>
      </c>
      <c r="L82" s="262"/>
    </row>
    <row r="83" spans="2:12" s="261" customFormat="1" ht="7" customHeight="1" x14ac:dyDescent="0.2">
      <c r="B83" s="262"/>
      <c r="L83" s="262"/>
    </row>
    <row r="84" spans="2:12" s="261" customFormat="1" ht="12" customHeight="1" x14ac:dyDescent="0.2">
      <c r="B84" s="262"/>
      <c r="C84" s="258" t="s">
        <v>15</v>
      </c>
      <c r="L84" s="262"/>
    </row>
    <row r="85" spans="2:12" s="261" customFormat="1" ht="16.5" customHeight="1" x14ac:dyDescent="0.2">
      <c r="B85" s="262"/>
      <c r="E85" s="259" t="str">
        <f>E7</f>
        <v>HALY NA CHOV BROJLEROVÝCH KURČIAT</v>
      </c>
      <c r="F85" s="260"/>
      <c r="G85" s="260"/>
      <c r="H85" s="260"/>
      <c r="L85" s="262"/>
    </row>
    <row r="86" spans="2:12" ht="12" customHeight="1" x14ac:dyDescent="0.2">
      <c r="B86" s="255"/>
      <c r="C86" s="258" t="s">
        <v>134</v>
      </c>
      <c r="L86" s="255"/>
    </row>
    <row r="87" spans="2:12" s="261" customFormat="1" ht="16.5" customHeight="1" x14ac:dyDescent="0.2">
      <c r="B87" s="262"/>
      <c r="E87" s="259" t="s">
        <v>135</v>
      </c>
      <c r="F87" s="263"/>
      <c r="G87" s="263"/>
      <c r="H87" s="263"/>
      <c r="L87" s="262"/>
    </row>
    <row r="88" spans="2:12" s="261" customFormat="1" ht="12" customHeight="1" x14ac:dyDescent="0.2">
      <c r="B88" s="262"/>
      <c r="C88" s="258" t="s">
        <v>136</v>
      </c>
      <c r="L88" s="262"/>
    </row>
    <row r="89" spans="2:12" s="261" customFormat="1" ht="16.5" customHeight="1" x14ac:dyDescent="0.2">
      <c r="B89" s="262"/>
      <c r="E89" s="264" t="str">
        <f>E11</f>
        <v>1.5 - Technológia</v>
      </c>
      <c r="F89" s="263"/>
      <c r="G89" s="263"/>
      <c r="H89" s="263"/>
      <c r="L89" s="262"/>
    </row>
    <row r="90" spans="2:12" s="261" customFormat="1" ht="7" customHeight="1" x14ac:dyDescent="0.2">
      <c r="B90" s="262"/>
      <c r="L90" s="262"/>
    </row>
    <row r="91" spans="2:12" s="261" customFormat="1" ht="12" customHeight="1" x14ac:dyDescent="0.2">
      <c r="B91" s="262"/>
      <c r="C91" s="258" t="s">
        <v>19</v>
      </c>
      <c r="F91" s="265" t="str">
        <f>F14</f>
        <v>Jacovce- Hôrka, parc. č. 1627/6</v>
      </c>
      <c r="I91" s="258" t="s">
        <v>21</v>
      </c>
      <c r="J91" s="266" t="str">
        <f>IF(J14="","",J14)</f>
        <v>28. 12. 2023</v>
      </c>
      <c r="L91" s="262"/>
    </row>
    <row r="92" spans="2:12" s="261" customFormat="1" ht="7" customHeight="1" x14ac:dyDescent="0.2">
      <c r="B92" s="262"/>
      <c r="L92" s="262"/>
    </row>
    <row r="93" spans="2:12" s="261" customFormat="1" ht="15.15" customHeight="1" x14ac:dyDescent="0.2">
      <c r="B93" s="262"/>
      <c r="C93" s="258" t="s">
        <v>23</v>
      </c>
      <c r="F93" s="265" t="str">
        <f>E17</f>
        <v>PPD Prašice so sídlom Jacovce</v>
      </c>
      <c r="I93" s="258" t="s">
        <v>29</v>
      </c>
      <c r="J93" s="301" t="str">
        <f>E23</f>
        <v>Ing. Pavol Meluš</v>
      </c>
      <c r="L93" s="262"/>
    </row>
    <row r="94" spans="2:12" s="261" customFormat="1" ht="15.15" customHeight="1" x14ac:dyDescent="0.2">
      <c r="B94" s="262"/>
      <c r="C94" s="258" t="s">
        <v>27</v>
      </c>
      <c r="F94" s="265" t="str">
        <f>IF(E20="","",E20)</f>
        <v>Vyplň údaj</v>
      </c>
      <c r="I94" s="258" t="s">
        <v>32</v>
      </c>
      <c r="J94" s="301" t="str">
        <f>E26</f>
        <v xml:space="preserve"> </v>
      </c>
      <c r="L94" s="262"/>
    </row>
    <row r="95" spans="2:12" s="261" customFormat="1" ht="10.25" customHeight="1" x14ac:dyDescent="0.2">
      <c r="B95" s="262"/>
      <c r="L95" s="262"/>
    </row>
    <row r="96" spans="2:12" s="261" customFormat="1" ht="29.25" customHeight="1" x14ac:dyDescent="0.2">
      <c r="B96" s="262"/>
      <c r="C96" s="302" t="s">
        <v>139</v>
      </c>
      <c r="D96" s="284"/>
      <c r="E96" s="284"/>
      <c r="F96" s="284"/>
      <c r="G96" s="284"/>
      <c r="H96" s="284"/>
      <c r="I96" s="284"/>
      <c r="J96" s="303" t="s">
        <v>140</v>
      </c>
      <c r="K96" s="284"/>
      <c r="L96" s="262"/>
    </row>
    <row r="97" spans="2:47" s="261" customFormat="1" ht="10.25" customHeight="1" x14ac:dyDescent="0.2">
      <c r="B97" s="262"/>
      <c r="L97" s="262"/>
    </row>
    <row r="98" spans="2:47" s="261" customFormat="1" ht="22.75" customHeight="1" x14ac:dyDescent="0.2">
      <c r="B98" s="262"/>
      <c r="C98" s="304" t="s">
        <v>141</v>
      </c>
      <c r="J98" s="275">
        <f>J128</f>
        <v>0</v>
      </c>
      <c r="L98" s="262"/>
      <c r="AU98" s="252" t="s">
        <v>142</v>
      </c>
    </row>
    <row r="99" spans="2:47" s="305" customFormat="1" ht="25" customHeight="1" x14ac:dyDescent="0.2">
      <c r="B99" s="306"/>
      <c r="D99" s="307" t="s">
        <v>157</v>
      </c>
      <c r="E99" s="308"/>
      <c r="F99" s="308"/>
      <c r="G99" s="308"/>
      <c r="H99" s="308"/>
      <c r="I99" s="308"/>
      <c r="J99" s="309">
        <f>J129</f>
        <v>0</v>
      </c>
      <c r="L99" s="306"/>
    </row>
    <row r="100" spans="2:47" s="310" customFormat="1" ht="19.899999999999999" customHeight="1" x14ac:dyDescent="0.2">
      <c r="B100" s="311"/>
      <c r="D100" s="312" t="s">
        <v>1469</v>
      </c>
      <c r="E100" s="313"/>
      <c r="F100" s="313"/>
      <c r="G100" s="313"/>
      <c r="H100" s="313"/>
      <c r="I100" s="313"/>
      <c r="J100" s="314">
        <f>J130</f>
        <v>0</v>
      </c>
      <c r="L100" s="311"/>
    </row>
    <row r="101" spans="2:47" s="305" customFormat="1" ht="25" customHeight="1" x14ac:dyDescent="0.2">
      <c r="B101" s="306"/>
      <c r="D101" s="307" t="s">
        <v>1470</v>
      </c>
      <c r="E101" s="308"/>
      <c r="F101" s="308"/>
      <c r="G101" s="308"/>
      <c r="H101" s="308"/>
      <c r="I101" s="308"/>
      <c r="J101" s="309">
        <f>J133</f>
        <v>0</v>
      </c>
      <c r="L101" s="306"/>
    </row>
    <row r="102" spans="2:47" s="310" customFormat="1" ht="19.899999999999999" customHeight="1" x14ac:dyDescent="0.2">
      <c r="B102" s="311"/>
      <c r="D102" s="312" t="s">
        <v>1471</v>
      </c>
      <c r="E102" s="313"/>
      <c r="F102" s="313"/>
      <c r="G102" s="313"/>
      <c r="H102" s="313"/>
      <c r="I102" s="313"/>
      <c r="J102" s="314">
        <f>J134</f>
        <v>0</v>
      </c>
      <c r="L102" s="311"/>
    </row>
    <row r="103" spans="2:47" s="310" customFormat="1" ht="19.899999999999999" customHeight="1" x14ac:dyDescent="0.2">
      <c r="B103" s="311"/>
      <c r="D103" s="312" t="s">
        <v>1472</v>
      </c>
      <c r="E103" s="313"/>
      <c r="F103" s="313"/>
      <c r="G103" s="313"/>
      <c r="H103" s="313"/>
      <c r="I103" s="313"/>
      <c r="J103" s="314">
        <f>J142</f>
        <v>0</v>
      </c>
      <c r="L103" s="311"/>
    </row>
    <row r="104" spans="2:47" s="310" customFormat="1" ht="19.899999999999999" customHeight="1" x14ac:dyDescent="0.2">
      <c r="B104" s="311"/>
      <c r="D104" s="312" t="s">
        <v>1473</v>
      </c>
      <c r="E104" s="313"/>
      <c r="F104" s="313"/>
      <c r="G104" s="313"/>
      <c r="H104" s="313"/>
      <c r="I104" s="313"/>
      <c r="J104" s="314">
        <f>J149</f>
        <v>0</v>
      </c>
      <c r="L104" s="311"/>
    </row>
    <row r="105" spans="2:47" s="310" customFormat="1" ht="19.899999999999999" customHeight="1" x14ac:dyDescent="0.2">
      <c r="B105" s="311"/>
      <c r="D105" s="312" t="s">
        <v>1474</v>
      </c>
      <c r="E105" s="313"/>
      <c r="F105" s="313"/>
      <c r="G105" s="313"/>
      <c r="H105" s="313"/>
      <c r="I105" s="313"/>
      <c r="J105" s="314">
        <f>J169</f>
        <v>0</v>
      </c>
      <c r="L105" s="311"/>
    </row>
    <row r="106" spans="2:47" s="310" customFormat="1" ht="19.899999999999999" customHeight="1" x14ac:dyDescent="0.2">
      <c r="B106" s="311"/>
      <c r="D106" s="312" t="s">
        <v>1475</v>
      </c>
      <c r="E106" s="313"/>
      <c r="F106" s="313"/>
      <c r="G106" s="313"/>
      <c r="H106" s="313"/>
      <c r="I106" s="313"/>
      <c r="J106" s="314">
        <f>J173</f>
        <v>0</v>
      </c>
      <c r="L106" s="311"/>
    </row>
    <row r="107" spans="2:47" s="261" customFormat="1" ht="21.75" customHeight="1" x14ac:dyDescent="0.2">
      <c r="B107" s="262"/>
      <c r="L107" s="262"/>
    </row>
    <row r="108" spans="2:47" s="261" customFormat="1" ht="7" customHeight="1" x14ac:dyDescent="0.2">
      <c r="B108" s="297"/>
      <c r="C108" s="298"/>
      <c r="D108" s="298"/>
      <c r="E108" s="298"/>
      <c r="F108" s="298"/>
      <c r="G108" s="298"/>
      <c r="H108" s="298"/>
      <c r="I108" s="298"/>
      <c r="J108" s="298"/>
      <c r="K108" s="298"/>
      <c r="L108" s="262"/>
    </row>
    <row r="112" spans="2:47" s="261" customFormat="1" ht="7" customHeight="1" x14ac:dyDescent="0.2">
      <c r="B112" s="299"/>
      <c r="C112" s="300"/>
      <c r="D112" s="300"/>
      <c r="E112" s="300"/>
      <c r="F112" s="300"/>
      <c r="G112" s="300"/>
      <c r="H112" s="300"/>
      <c r="I112" s="300"/>
      <c r="J112" s="300"/>
      <c r="K112" s="300"/>
      <c r="L112" s="262"/>
    </row>
    <row r="113" spans="2:63" s="261" customFormat="1" ht="25" customHeight="1" x14ac:dyDescent="0.2">
      <c r="B113" s="262"/>
      <c r="C113" s="256" t="s">
        <v>159</v>
      </c>
      <c r="L113" s="262"/>
    </row>
    <row r="114" spans="2:63" s="261" customFormat="1" ht="7" customHeight="1" x14ac:dyDescent="0.2">
      <c r="B114" s="262"/>
      <c r="L114" s="262"/>
    </row>
    <row r="115" spans="2:63" s="261" customFormat="1" ht="12" customHeight="1" x14ac:dyDescent="0.2">
      <c r="B115" s="262"/>
      <c r="C115" s="258" t="s">
        <v>15</v>
      </c>
      <c r="L115" s="262"/>
    </row>
    <row r="116" spans="2:63" s="261" customFormat="1" ht="16.5" customHeight="1" x14ac:dyDescent="0.2">
      <c r="B116" s="262"/>
      <c r="E116" s="259" t="str">
        <f>E7</f>
        <v>HALY NA CHOV BROJLEROVÝCH KURČIAT</v>
      </c>
      <c r="F116" s="260"/>
      <c r="G116" s="260"/>
      <c r="H116" s="260"/>
      <c r="L116" s="262"/>
    </row>
    <row r="117" spans="2:63" ht="12" customHeight="1" x14ac:dyDescent="0.2">
      <c r="B117" s="255"/>
      <c r="C117" s="258" t="s">
        <v>134</v>
      </c>
      <c r="L117" s="255"/>
    </row>
    <row r="118" spans="2:63" s="261" customFormat="1" ht="16.5" customHeight="1" x14ac:dyDescent="0.2">
      <c r="B118" s="262"/>
      <c r="E118" s="259" t="s">
        <v>135</v>
      </c>
      <c r="F118" s="263"/>
      <c r="G118" s="263"/>
      <c r="H118" s="263"/>
      <c r="L118" s="262"/>
    </row>
    <row r="119" spans="2:63" s="261" customFormat="1" ht="12" customHeight="1" x14ac:dyDescent="0.2">
      <c r="B119" s="262"/>
      <c r="C119" s="258" t="s">
        <v>136</v>
      </c>
      <c r="L119" s="262"/>
    </row>
    <row r="120" spans="2:63" s="261" customFormat="1" ht="16.5" customHeight="1" x14ac:dyDescent="0.2">
      <c r="B120" s="262"/>
      <c r="E120" s="264" t="str">
        <f>E11</f>
        <v>1.5 - Technológia</v>
      </c>
      <c r="F120" s="263"/>
      <c r="G120" s="263"/>
      <c r="H120" s="263"/>
      <c r="L120" s="262"/>
    </row>
    <row r="121" spans="2:63" s="261" customFormat="1" ht="7" customHeight="1" x14ac:dyDescent="0.2">
      <c r="B121" s="262"/>
      <c r="L121" s="262"/>
    </row>
    <row r="122" spans="2:63" s="261" customFormat="1" ht="12" customHeight="1" x14ac:dyDescent="0.2">
      <c r="B122" s="262"/>
      <c r="C122" s="258" t="s">
        <v>19</v>
      </c>
      <c r="F122" s="265" t="str">
        <f>F14</f>
        <v>Jacovce- Hôrka, parc. č. 1627/6</v>
      </c>
      <c r="I122" s="258" t="s">
        <v>21</v>
      </c>
      <c r="J122" s="266" t="str">
        <f>IF(J14="","",J14)</f>
        <v>28. 12. 2023</v>
      </c>
      <c r="L122" s="262"/>
    </row>
    <row r="123" spans="2:63" s="261" customFormat="1" ht="7" customHeight="1" x14ac:dyDescent="0.2">
      <c r="B123" s="262"/>
      <c r="L123" s="262"/>
    </row>
    <row r="124" spans="2:63" s="261" customFormat="1" ht="15.15" customHeight="1" x14ac:dyDescent="0.2">
      <c r="B124" s="262"/>
      <c r="C124" s="258" t="s">
        <v>23</v>
      </c>
      <c r="F124" s="265" t="str">
        <f>E17</f>
        <v>PPD Prašice so sídlom Jacovce</v>
      </c>
      <c r="I124" s="258" t="s">
        <v>29</v>
      </c>
      <c r="J124" s="301" t="str">
        <f>E23</f>
        <v>Ing. Pavol Meluš</v>
      </c>
      <c r="L124" s="262"/>
    </row>
    <row r="125" spans="2:63" s="261" customFormat="1" ht="15.15" customHeight="1" x14ac:dyDescent="0.2">
      <c r="B125" s="262"/>
      <c r="C125" s="258" t="s">
        <v>27</v>
      </c>
      <c r="F125" s="265" t="str">
        <f>IF(E20="","",E20)</f>
        <v>Vyplň údaj</v>
      </c>
      <c r="I125" s="258" t="s">
        <v>32</v>
      </c>
      <c r="J125" s="301" t="str">
        <f>E26</f>
        <v xml:space="preserve"> </v>
      </c>
      <c r="L125" s="262"/>
    </row>
    <row r="126" spans="2:63" s="261" customFormat="1" ht="10.25" customHeight="1" x14ac:dyDescent="0.2">
      <c r="B126" s="262"/>
      <c r="L126" s="262"/>
    </row>
    <row r="127" spans="2:63" s="315" customFormat="1" ht="29.25" customHeight="1" x14ac:dyDescent="0.2">
      <c r="B127" s="316"/>
      <c r="C127" s="317" t="s">
        <v>160</v>
      </c>
      <c r="D127" s="318" t="s">
        <v>60</v>
      </c>
      <c r="E127" s="318" t="s">
        <v>56</v>
      </c>
      <c r="F127" s="318" t="s">
        <v>57</v>
      </c>
      <c r="G127" s="318" t="s">
        <v>161</v>
      </c>
      <c r="H127" s="318" t="s">
        <v>162</v>
      </c>
      <c r="I127" s="318" t="s">
        <v>163</v>
      </c>
      <c r="J127" s="319" t="s">
        <v>140</v>
      </c>
      <c r="K127" s="320" t="s">
        <v>164</v>
      </c>
      <c r="L127" s="316"/>
      <c r="M127" s="321" t="s">
        <v>1</v>
      </c>
      <c r="N127" s="322" t="s">
        <v>39</v>
      </c>
      <c r="O127" s="322" t="s">
        <v>165</v>
      </c>
      <c r="P127" s="322" t="s">
        <v>166</v>
      </c>
      <c r="Q127" s="322" t="s">
        <v>167</v>
      </c>
      <c r="R127" s="322" t="s">
        <v>168</v>
      </c>
      <c r="S127" s="322" t="s">
        <v>169</v>
      </c>
      <c r="T127" s="323" t="s">
        <v>170</v>
      </c>
    </row>
    <row r="128" spans="2:63" s="261" customFormat="1" ht="22.75" customHeight="1" x14ac:dyDescent="0.35">
      <c r="B128" s="262"/>
      <c r="C128" s="324" t="s">
        <v>141</v>
      </c>
      <c r="J128" s="325">
        <f>BK128</f>
        <v>0</v>
      </c>
      <c r="L128" s="262"/>
      <c r="M128" s="326"/>
      <c r="N128" s="273"/>
      <c r="O128" s="273"/>
      <c r="P128" s="327">
        <f>P129+P133</f>
        <v>0</v>
      </c>
      <c r="Q128" s="273"/>
      <c r="R128" s="327">
        <f>R129+R133</f>
        <v>0</v>
      </c>
      <c r="S128" s="273"/>
      <c r="T128" s="328">
        <f>T129+T133</f>
        <v>0</v>
      </c>
      <c r="AT128" s="252" t="s">
        <v>74</v>
      </c>
      <c r="AU128" s="252" t="s">
        <v>142</v>
      </c>
      <c r="BK128" s="329">
        <f>BK129+BK133</f>
        <v>0</v>
      </c>
    </row>
    <row r="129" spans="2:65" s="330" customFormat="1" ht="25.9" customHeight="1" x14ac:dyDescent="0.35">
      <c r="B129" s="331"/>
      <c r="D129" s="332" t="s">
        <v>74</v>
      </c>
      <c r="E129" s="333" t="s">
        <v>332</v>
      </c>
      <c r="F129" s="333" t="s">
        <v>538</v>
      </c>
      <c r="J129" s="334">
        <f>BK129</f>
        <v>0</v>
      </c>
      <c r="L129" s="331"/>
      <c r="M129" s="335"/>
      <c r="P129" s="336">
        <f>P130</f>
        <v>0</v>
      </c>
      <c r="R129" s="336">
        <f>R130</f>
        <v>0</v>
      </c>
      <c r="T129" s="337">
        <f>T130</f>
        <v>0</v>
      </c>
      <c r="AR129" s="332" t="s">
        <v>187</v>
      </c>
      <c r="AT129" s="338" t="s">
        <v>74</v>
      </c>
      <c r="AU129" s="338" t="s">
        <v>75</v>
      </c>
      <c r="AY129" s="332" t="s">
        <v>173</v>
      </c>
      <c r="BK129" s="339">
        <f>BK130</f>
        <v>0</v>
      </c>
    </row>
    <row r="130" spans="2:65" s="330" customFormat="1" ht="22.75" customHeight="1" x14ac:dyDescent="0.25">
      <c r="B130" s="331"/>
      <c r="D130" s="332" t="s">
        <v>74</v>
      </c>
      <c r="E130" s="340" t="s">
        <v>843</v>
      </c>
      <c r="F130" s="340" t="s">
        <v>1476</v>
      </c>
      <c r="J130" s="341">
        <f>BK130</f>
        <v>0</v>
      </c>
      <c r="L130" s="331"/>
      <c r="M130" s="335"/>
      <c r="P130" s="336">
        <f>SUM(P131:P132)</f>
        <v>0</v>
      </c>
      <c r="R130" s="336">
        <f>SUM(R131:R132)</f>
        <v>0</v>
      </c>
      <c r="T130" s="337">
        <f>SUM(T131:T132)</f>
        <v>0</v>
      </c>
      <c r="AR130" s="332" t="s">
        <v>187</v>
      </c>
      <c r="AT130" s="338" t="s">
        <v>74</v>
      </c>
      <c r="AU130" s="338" t="s">
        <v>82</v>
      </c>
      <c r="AY130" s="332" t="s">
        <v>173</v>
      </c>
      <c r="BK130" s="339">
        <f>SUM(BK131:BK132)</f>
        <v>0</v>
      </c>
    </row>
    <row r="131" spans="2:65" s="261" customFormat="1" ht="16.5" customHeight="1" x14ac:dyDescent="0.2">
      <c r="B131" s="262"/>
      <c r="C131" s="356" t="s">
        <v>82</v>
      </c>
      <c r="D131" s="356" t="s">
        <v>332</v>
      </c>
      <c r="E131" s="357" t="s">
        <v>1477</v>
      </c>
      <c r="F131" s="358" t="s">
        <v>1478</v>
      </c>
      <c r="G131" s="359" t="s">
        <v>379</v>
      </c>
      <c r="H131" s="360">
        <v>1</v>
      </c>
      <c r="I131" s="361"/>
      <c r="J131" s="362">
        <f>ROUND(I131*H131,2)</f>
        <v>0</v>
      </c>
      <c r="K131" s="363"/>
      <c r="L131" s="364"/>
      <c r="M131" s="365" t="s">
        <v>1</v>
      </c>
      <c r="N131" s="366" t="s">
        <v>41</v>
      </c>
      <c r="P131" s="352">
        <f>O131*H131</f>
        <v>0</v>
      </c>
      <c r="Q131" s="352">
        <v>0</v>
      </c>
      <c r="R131" s="352">
        <f>Q131*H131</f>
        <v>0</v>
      </c>
      <c r="S131" s="352">
        <v>0</v>
      </c>
      <c r="T131" s="353">
        <f>S131*H131</f>
        <v>0</v>
      </c>
      <c r="AR131" s="354" t="s">
        <v>850</v>
      </c>
      <c r="AT131" s="354" t="s">
        <v>332</v>
      </c>
      <c r="AU131" s="354" t="s">
        <v>88</v>
      </c>
      <c r="AY131" s="252" t="s">
        <v>173</v>
      </c>
      <c r="BE131" s="355">
        <f>IF(N131="základná",J131,0)</f>
        <v>0</v>
      </c>
      <c r="BF131" s="355">
        <f>IF(N131="znížená",J131,0)</f>
        <v>0</v>
      </c>
      <c r="BG131" s="355">
        <f>IF(N131="zákl. prenesená",J131,0)</f>
        <v>0</v>
      </c>
      <c r="BH131" s="355">
        <f>IF(N131="zníž. prenesená",J131,0)</f>
        <v>0</v>
      </c>
      <c r="BI131" s="355">
        <f>IF(N131="nulová",J131,0)</f>
        <v>0</v>
      </c>
      <c r="BJ131" s="252" t="s">
        <v>88</v>
      </c>
      <c r="BK131" s="355">
        <f>ROUND(I131*H131,2)</f>
        <v>0</v>
      </c>
      <c r="BL131" s="252" t="s">
        <v>506</v>
      </c>
      <c r="BM131" s="354" t="s">
        <v>1479</v>
      </c>
    </row>
    <row r="132" spans="2:65" s="261" customFormat="1" ht="16.5" customHeight="1" x14ac:dyDescent="0.2">
      <c r="B132" s="262"/>
      <c r="C132" s="356" t="s">
        <v>88</v>
      </c>
      <c r="D132" s="356" t="s">
        <v>332</v>
      </c>
      <c r="E132" s="357" t="s">
        <v>1480</v>
      </c>
      <c r="F132" s="358" t="s">
        <v>1481</v>
      </c>
      <c r="G132" s="359" t="s">
        <v>379</v>
      </c>
      <c r="H132" s="360">
        <v>1</v>
      </c>
      <c r="I132" s="361"/>
      <c r="J132" s="362">
        <f>ROUND(I132*H132,2)</f>
        <v>0</v>
      </c>
      <c r="K132" s="363"/>
      <c r="L132" s="364"/>
      <c r="M132" s="365" t="s">
        <v>1</v>
      </c>
      <c r="N132" s="366" t="s">
        <v>41</v>
      </c>
      <c r="P132" s="352">
        <f>O132*H132</f>
        <v>0</v>
      </c>
      <c r="Q132" s="352">
        <v>0</v>
      </c>
      <c r="R132" s="352">
        <f>Q132*H132</f>
        <v>0</v>
      </c>
      <c r="S132" s="352">
        <v>0</v>
      </c>
      <c r="T132" s="353">
        <f>S132*H132</f>
        <v>0</v>
      </c>
      <c r="AR132" s="354" t="s">
        <v>850</v>
      </c>
      <c r="AT132" s="354" t="s">
        <v>332</v>
      </c>
      <c r="AU132" s="354" t="s">
        <v>88</v>
      </c>
      <c r="AY132" s="252" t="s">
        <v>173</v>
      </c>
      <c r="BE132" s="355">
        <f>IF(N132="základná",J132,0)</f>
        <v>0</v>
      </c>
      <c r="BF132" s="355">
        <f>IF(N132="znížená",J132,0)</f>
        <v>0</v>
      </c>
      <c r="BG132" s="355">
        <f>IF(N132="zákl. prenesená",J132,0)</f>
        <v>0</v>
      </c>
      <c r="BH132" s="355">
        <f>IF(N132="zníž. prenesená",J132,0)</f>
        <v>0</v>
      </c>
      <c r="BI132" s="355">
        <f>IF(N132="nulová",J132,0)</f>
        <v>0</v>
      </c>
      <c r="BJ132" s="252" t="s">
        <v>88</v>
      </c>
      <c r="BK132" s="355">
        <f>ROUND(I132*H132,2)</f>
        <v>0</v>
      </c>
      <c r="BL132" s="252" t="s">
        <v>506</v>
      </c>
      <c r="BM132" s="354" t="s">
        <v>1482</v>
      </c>
    </row>
    <row r="133" spans="2:65" s="330" customFormat="1" ht="25.9" customHeight="1" x14ac:dyDescent="0.35">
      <c r="B133" s="331"/>
      <c r="D133" s="332" t="s">
        <v>74</v>
      </c>
      <c r="E133" s="333" t="s">
        <v>1483</v>
      </c>
      <c r="F133" s="333" t="s">
        <v>1484</v>
      </c>
      <c r="J133" s="334">
        <f>BK133</f>
        <v>0</v>
      </c>
      <c r="L133" s="331"/>
      <c r="M133" s="335"/>
      <c r="P133" s="336">
        <f>P134+P142+P149+P169+P173</f>
        <v>0</v>
      </c>
      <c r="R133" s="336">
        <f>R134+R142+R149+R169+R173</f>
        <v>0</v>
      </c>
      <c r="T133" s="337">
        <f>T134+T142+T149+T169+T173</f>
        <v>0</v>
      </c>
      <c r="AR133" s="332" t="s">
        <v>179</v>
      </c>
      <c r="AT133" s="338" t="s">
        <v>74</v>
      </c>
      <c r="AU133" s="338" t="s">
        <v>75</v>
      </c>
      <c r="AY133" s="332" t="s">
        <v>173</v>
      </c>
      <c r="BK133" s="339">
        <f>BK134+BK142+BK149+BK169+BK173</f>
        <v>0</v>
      </c>
    </row>
    <row r="134" spans="2:65" s="330" customFormat="1" ht="22.75" customHeight="1" x14ac:dyDescent="0.25">
      <c r="B134" s="331"/>
      <c r="D134" s="332" t="s">
        <v>74</v>
      </c>
      <c r="E134" s="340" t="s">
        <v>1485</v>
      </c>
      <c r="F134" s="340" t="s">
        <v>1486</v>
      </c>
      <c r="J134" s="341">
        <f>BK134</f>
        <v>0</v>
      </c>
      <c r="L134" s="331"/>
      <c r="M134" s="335"/>
      <c r="P134" s="336">
        <f>SUM(P135:P141)</f>
        <v>0</v>
      </c>
      <c r="R134" s="336">
        <f>SUM(R135:R141)</f>
        <v>0</v>
      </c>
      <c r="T134" s="337">
        <f>SUM(T135:T141)</f>
        <v>0</v>
      </c>
      <c r="AR134" s="332" t="s">
        <v>179</v>
      </c>
      <c r="AT134" s="338" t="s">
        <v>74</v>
      </c>
      <c r="AU134" s="338" t="s">
        <v>82</v>
      </c>
      <c r="AY134" s="332" t="s">
        <v>173</v>
      </c>
      <c r="BK134" s="339">
        <f>SUM(BK135:BK141)</f>
        <v>0</v>
      </c>
    </row>
    <row r="135" spans="2:65" s="261" customFormat="1" ht="16.5" customHeight="1" x14ac:dyDescent="0.2">
      <c r="B135" s="262"/>
      <c r="C135" s="356" t="s">
        <v>187</v>
      </c>
      <c r="D135" s="356" t="s">
        <v>332</v>
      </c>
      <c r="E135" s="357" t="s">
        <v>1487</v>
      </c>
      <c r="F135" s="358" t="s">
        <v>1488</v>
      </c>
      <c r="G135" s="359" t="s">
        <v>379</v>
      </c>
      <c r="H135" s="360">
        <v>2</v>
      </c>
      <c r="I135" s="361"/>
      <c r="J135" s="362">
        <f t="shared" ref="J135:J141" si="0">ROUND(I135*H135,2)</f>
        <v>0</v>
      </c>
      <c r="K135" s="363"/>
      <c r="L135" s="364"/>
      <c r="M135" s="365" t="s">
        <v>1</v>
      </c>
      <c r="N135" s="366" t="s">
        <v>41</v>
      </c>
      <c r="P135" s="352">
        <f t="shared" ref="P135:P141" si="1">O135*H135</f>
        <v>0</v>
      </c>
      <c r="Q135" s="352">
        <v>0</v>
      </c>
      <c r="R135" s="352">
        <f t="shared" ref="R135:R141" si="2">Q135*H135</f>
        <v>0</v>
      </c>
      <c r="S135" s="352">
        <v>0</v>
      </c>
      <c r="T135" s="353">
        <f t="shared" ref="T135:T141" si="3">S135*H135</f>
        <v>0</v>
      </c>
      <c r="AR135" s="354" t="s">
        <v>1489</v>
      </c>
      <c r="AT135" s="354" t="s">
        <v>332</v>
      </c>
      <c r="AU135" s="354" t="s">
        <v>88</v>
      </c>
      <c r="AY135" s="252" t="s">
        <v>173</v>
      </c>
      <c r="BE135" s="355">
        <f t="shared" ref="BE135:BE141" si="4">IF(N135="základná",J135,0)</f>
        <v>0</v>
      </c>
      <c r="BF135" s="355">
        <f t="shared" ref="BF135:BF141" si="5">IF(N135="znížená",J135,0)</f>
        <v>0</v>
      </c>
      <c r="BG135" s="355">
        <f t="shared" ref="BG135:BG141" si="6">IF(N135="zákl. prenesená",J135,0)</f>
        <v>0</v>
      </c>
      <c r="BH135" s="355">
        <f t="shared" ref="BH135:BH141" si="7">IF(N135="zníž. prenesená",J135,0)</f>
        <v>0</v>
      </c>
      <c r="BI135" s="355">
        <f t="shared" ref="BI135:BI141" si="8">IF(N135="nulová",J135,0)</f>
        <v>0</v>
      </c>
      <c r="BJ135" s="252" t="s">
        <v>88</v>
      </c>
      <c r="BK135" s="355">
        <f t="shared" ref="BK135:BK141" si="9">ROUND(I135*H135,2)</f>
        <v>0</v>
      </c>
      <c r="BL135" s="252" t="s">
        <v>1489</v>
      </c>
      <c r="BM135" s="354" t="s">
        <v>1490</v>
      </c>
    </row>
    <row r="136" spans="2:65" s="261" customFormat="1" ht="16.5" customHeight="1" x14ac:dyDescent="0.2">
      <c r="B136" s="262"/>
      <c r="C136" s="356" t="s">
        <v>179</v>
      </c>
      <c r="D136" s="356" t="s">
        <v>332</v>
      </c>
      <c r="E136" s="357" t="s">
        <v>1491</v>
      </c>
      <c r="F136" s="358" t="s">
        <v>1492</v>
      </c>
      <c r="G136" s="359" t="s">
        <v>379</v>
      </c>
      <c r="H136" s="360">
        <v>2</v>
      </c>
      <c r="I136" s="361"/>
      <c r="J136" s="362">
        <f t="shared" si="0"/>
        <v>0</v>
      </c>
      <c r="K136" s="363"/>
      <c r="L136" s="364"/>
      <c r="M136" s="365" t="s">
        <v>1</v>
      </c>
      <c r="N136" s="366" t="s">
        <v>41</v>
      </c>
      <c r="P136" s="352">
        <f t="shared" si="1"/>
        <v>0</v>
      </c>
      <c r="Q136" s="352">
        <v>0</v>
      </c>
      <c r="R136" s="352">
        <f t="shared" si="2"/>
        <v>0</v>
      </c>
      <c r="S136" s="352">
        <v>0</v>
      </c>
      <c r="T136" s="353">
        <f t="shared" si="3"/>
        <v>0</v>
      </c>
      <c r="AR136" s="354" t="s">
        <v>1489</v>
      </c>
      <c r="AT136" s="354" t="s">
        <v>332</v>
      </c>
      <c r="AU136" s="354" t="s">
        <v>88</v>
      </c>
      <c r="AY136" s="252" t="s">
        <v>173</v>
      </c>
      <c r="BE136" s="355">
        <f t="shared" si="4"/>
        <v>0</v>
      </c>
      <c r="BF136" s="355">
        <f t="shared" si="5"/>
        <v>0</v>
      </c>
      <c r="BG136" s="355">
        <f t="shared" si="6"/>
        <v>0</v>
      </c>
      <c r="BH136" s="355">
        <f t="shared" si="7"/>
        <v>0</v>
      </c>
      <c r="BI136" s="355">
        <f t="shared" si="8"/>
        <v>0</v>
      </c>
      <c r="BJ136" s="252" t="s">
        <v>88</v>
      </c>
      <c r="BK136" s="355">
        <f t="shared" si="9"/>
        <v>0</v>
      </c>
      <c r="BL136" s="252" t="s">
        <v>1489</v>
      </c>
      <c r="BM136" s="354" t="s">
        <v>1493</v>
      </c>
    </row>
    <row r="137" spans="2:65" s="261" customFormat="1" ht="16.5" customHeight="1" x14ac:dyDescent="0.2">
      <c r="B137" s="262"/>
      <c r="C137" s="356" t="s">
        <v>198</v>
      </c>
      <c r="D137" s="356" t="s">
        <v>332</v>
      </c>
      <c r="E137" s="357" t="s">
        <v>1494</v>
      </c>
      <c r="F137" s="358" t="s">
        <v>1495</v>
      </c>
      <c r="G137" s="359" t="s">
        <v>379</v>
      </c>
      <c r="H137" s="360">
        <v>4</v>
      </c>
      <c r="I137" s="361"/>
      <c r="J137" s="362">
        <f t="shared" si="0"/>
        <v>0</v>
      </c>
      <c r="K137" s="363"/>
      <c r="L137" s="364"/>
      <c r="M137" s="365" t="s">
        <v>1</v>
      </c>
      <c r="N137" s="366" t="s">
        <v>41</v>
      </c>
      <c r="P137" s="352">
        <f t="shared" si="1"/>
        <v>0</v>
      </c>
      <c r="Q137" s="352">
        <v>0</v>
      </c>
      <c r="R137" s="352">
        <f t="shared" si="2"/>
        <v>0</v>
      </c>
      <c r="S137" s="352">
        <v>0</v>
      </c>
      <c r="T137" s="353">
        <f t="shared" si="3"/>
        <v>0</v>
      </c>
      <c r="AR137" s="354" t="s">
        <v>1489</v>
      </c>
      <c r="AT137" s="354" t="s">
        <v>332</v>
      </c>
      <c r="AU137" s="354" t="s">
        <v>88</v>
      </c>
      <c r="AY137" s="252" t="s">
        <v>173</v>
      </c>
      <c r="BE137" s="355">
        <f t="shared" si="4"/>
        <v>0</v>
      </c>
      <c r="BF137" s="355">
        <f t="shared" si="5"/>
        <v>0</v>
      </c>
      <c r="BG137" s="355">
        <f t="shared" si="6"/>
        <v>0</v>
      </c>
      <c r="BH137" s="355">
        <f t="shared" si="7"/>
        <v>0</v>
      </c>
      <c r="BI137" s="355">
        <f t="shared" si="8"/>
        <v>0</v>
      </c>
      <c r="BJ137" s="252" t="s">
        <v>88</v>
      </c>
      <c r="BK137" s="355">
        <f t="shared" si="9"/>
        <v>0</v>
      </c>
      <c r="BL137" s="252" t="s">
        <v>1489</v>
      </c>
      <c r="BM137" s="354" t="s">
        <v>1496</v>
      </c>
    </row>
    <row r="138" spans="2:65" s="261" customFormat="1" ht="16.5" customHeight="1" x14ac:dyDescent="0.2">
      <c r="B138" s="262"/>
      <c r="C138" s="356" t="s">
        <v>205</v>
      </c>
      <c r="D138" s="356" t="s">
        <v>332</v>
      </c>
      <c r="E138" s="357" t="s">
        <v>1497</v>
      </c>
      <c r="F138" s="358" t="s">
        <v>1498</v>
      </c>
      <c r="G138" s="359" t="s">
        <v>379</v>
      </c>
      <c r="H138" s="360">
        <v>8</v>
      </c>
      <c r="I138" s="361"/>
      <c r="J138" s="362">
        <f t="shared" si="0"/>
        <v>0</v>
      </c>
      <c r="K138" s="363"/>
      <c r="L138" s="364"/>
      <c r="M138" s="365" t="s">
        <v>1</v>
      </c>
      <c r="N138" s="366" t="s">
        <v>41</v>
      </c>
      <c r="P138" s="352">
        <f t="shared" si="1"/>
        <v>0</v>
      </c>
      <c r="Q138" s="352">
        <v>0</v>
      </c>
      <c r="R138" s="352">
        <f t="shared" si="2"/>
        <v>0</v>
      </c>
      <c r="S138" s="352">
        <v>0</v>
      </c>
      <c r="T138" s="353">
        <f t="shared" si="3"/>
        <v>0</v>
      </c>
      <c r="AR138" s="354" t="s">
        <v>1489</v>
      </c>
      <c r="AT138" s="354" t="s">
        <v>332</v>
      </c>
      <c r="AU138" s="354" t="s">
        <v>88</v>
      </c>
      <c r="AY138" s="252" t="s">
        <v>173</v>
      </c>
      <c r="BE138" s="355">
        <f t="shared" si="4"/>
        <v>0</v>
      </c>
      <c r="BF138" s="355">
        <f t="shared" si="5"/>
        <v>0</v>
      </c>
      <c r="BG138" s="355">
        <f t="shared" si="6"/>
        <v>0</v>
      </c>
      <c r="BH138" s="355">
        <f t="shared" si="7"/>
        <v>0</v>
      </c>
      <c r="BI138" s="355">
        <f t="shared" si="8"/>
        <v>0</v>
      </c>
      <c r="BJ138" s="252" t="s">
        <v>88</v>
      </c>
      <c r="BK138" s="355">
        <f t="shared" si="9"/>
        <v>0</v>
      </c>
      <c r="BL138" s="252" t="s">
        <v>1489</v>
      </c>
      <c r="BM138" s="354" t="s">
        <v>1499</v>
      </c>
    </row>
    <row r="139" spans="2:65" s="261" customFormat="1" ht="16.5" customHeight="1" x14ac:dyDescent="0.2">
      <c r="B139" s="262"/>
      <c r="C139" s="356" t="s">
        <v>210</v>
      </c>
      <c r="D139" s="356" t="s">
        <v>332</v>
      </c>
      <c r="E139" s="357" t="s">
        <v>1500</v>
      </c>
      <c r="F139" s="358" t="s">
        <v>1501</v>
      </c>
      <c r="G139" s="359" t="s">
        <v>379</v>
      </c>
      <c r="H139" s="360">
        <v>2</v>
      </c>
      <c r="I139" s="361"/>
      <c r="J139" s="362">
        <f t="shared" si="0"/>
        <v>0</v>
      </c>
      <c r="K139" s="363"/>
      <c r="L139" s="364"/>
      <c r="M139" s="365" t="s">
        <v>1</v>
      </c>
      <c r="N139" s="366" t="s">
        <v>41</v>
      </c>
      <c r="P139" s="352">
        <f t="shared" si="1"/>
        <v>0</v>
      </c>
      <c r="Q139" s="352">
        <v>0</v>
      </c>
      <c r="R139" s="352">
        <f t="shared" si="2"/>
        <v>0</v>
      </c>
      <c r="S139" s="352">
        <v>0</v>
      </c>
      <c r="T139" s="353">
        <f t="shared" si="3"/>
        <v>0</v>
      </c>
      <c r="AR139" s="354" t="s">
        <v>1489</v>
      </c>
      <c r="AT139" s="354" t="s">
        <v>332</v>
      </c>
      <c r="AU139" s="354" t="s">
        <v>88</v>
      </c>
      <c r="AY139" s="252" t="s">
        <v>173</v>
      </c>
      <c r="BE139" s="355">
        <f t="shared" si="4"/>
        <v>0</v>
      </c>
      <c r="BF139" s="355">
        <f t="shared" si="5"/>
        <v>0</v>
      </c>
      <c r="BG139" s="355">
        <f t="shared" si="6"/>
        <v>0</v>
      </c>
      <c r="BH139" s="355">
        <f t="shared" si="7"/>
        <v>0</v>
      </c>
      <c r="BI139" s="355">
        <f t="shared" si="8"/>
        <v>0</v>
      </c>
      <c r="BJ139" s="252" t="s">
        <v>88</v>
      </c>
      <c r="BK139" s="355">
        <f t="shared" si="9"/>
        <v>0</v>
      </c>
      <c r="BL139" s="252" t="s">
        <v>1489</v>
      </c>
      <c r="BM139" s="354" t="s">
        <v>1502</v>
      </c>
    </row>
    <row r="140" spans="2:65" s="261" customFormat="1" ht="16.5" customHeight="1" x14ac:dyDescent="0.2">
      <c r="B140" s="262"/>
      <c r="C140" s="356" t="s">
        <v>215</v>
      </c>
      <c r="D140" s="356" t="s">
        <v>332</v>
      </c>
      <c r="E140" s="357" t="s">
        <v>1503</v>
      </c>
      <c r="F140" s="358" t="s">
        <v>1504</v>
      </c>
      <c r="G140" s="359" t="s">
        <v>379</v>
      </c>
      <c r="H140" s="360">
        <v>1</v>
      </c>
      <c r="I140" s="361"/>
      <c r="J140" s="362">
        <f t="shared" si="0"/>
        <v>0</v>
      </c>
      <c r="K140" s="363"/>
      <c r="L140" s="364"/>
      <c r="M140" s="365" t="s">
        <v>1</v>
      </c>
      <c r="N140" s="366" t="s">
        <v>41</v>
      </c>
      <c r="P140" s="352">
        <f t="shared" si="1"/>
        <v>0</v>
      </c>
      <c r="Q140" s="352">
        <v>0</v>
      </c>
      <c r="R140" s="352">
        <f t="shared" si="2"/>
        <v>0</v>
      </c>
      <c r="S140" s="352">
        <v>0</v>
      </c>
      <c r="T140" s="353">
        <f t="shared" si="3"/>
        <v>0</v>
      </c>
      <c r="AR140" s="354" t="s">
        <v>1489</v>
      </c>
      <c r="AT140" s="354" t="s">
        <v>332</v>
      </c>
      <c r="AU140" s="354" t="s">
        <v>88</v>
      </c>
      <c r="AY140" s="252" t="s">
        <v>173</v>
      </c>
      <c r="BE140" s="355">
        <f t="shared" si="4"/>
        <v>0</v>
      </c>
      <c r="BF140" s="355">
        <f t="shared" si="5"/>
        <v>0</v>
      </c>
      <c r="BG140" s="355">
        <f t="shared" si="6"/>
        <v>0</v>
      </c>
      <c r="BH140" s="355">
        <f t="shared" si="7"/>
        <v>0</v>
      </c>
      <c r="BI140" s="355">
        <f t="shared" si="8"/>
        <v>0</v>
      </c>
      <c r="BJ140" s="252" t="s">
        <v>88</v>
      </c>
      <c r="BK140" s="355">
        <f t="shared" si="9"/>
        <v>0</v>
      </c>
      <c r="BL140" s="252" t="s">
        <v>1489</v>
      </c>
      <c r="BM140" s="354" t="s">
        <v>1505</v>
      </c>
    </row>
    <row r="141" spans="2:65" s="261" customFormat="1" ht="16.5" customHeight="1" x14ac:dyDescent="0.2">
      <c r="B141" s="262"/>
      <c r="C141" s="342" t="s">
        <v>220</v>
      </c>
      <c r="D141" s="342" t="s">
        <v>175</v>
      </c>
      <c r="E141" s="343" t="s">
        <v>1506</v>
      </c>
      <c r="F141" s="344" t="s">
        <v>1507</v>
      </c>
      <c r="G141" s="345" t="s">
        <v>379</v>
      </c>
      <c r="H141" s="346">
        <v>1</v>
      </c>
      <c r="I141" s="347"/>
      <c r="J141" s="348">
        <f t="shared" si="0"/>
        <v>0</v>
      </c>
      <c r="K141" s="349"/>
      <c r="L141" s="262"/>
      <c r="M141" s="350" t="s">
        <v>1</v>
      </c>
      <c r="N141" s="351" t="s">
        <v>41</v>
      </c>
      <c r="P141" s="352">
        <f t="shared" si="1"/>
        <v>0</v>
      </c>
      <c r="Q141" s="352">
        <v>0</v>
      </c>
      <c r="R141" s="352">
        <f t="shared" si="2"/>
        <v>0</v>
      </c>
      <c r="S141" s="352">
        <v>0</v>
      </c>
      <c r="T141" s="353">
        <f t="shared" si="3"/>
        <v>0</v>
      </c>
      <c r="AR141" s="354" t="s">
        <v>1489</v>
      </c>
      <c r="AT141" s="354" t="s">
        <v>175</v>
      </c>
      <c r="AU141" s="354" t="s">
        <v>88</v>
      </c>
      <c r="AY141" s="252" t="s">
        <v>173</v>
      </c>
      <c r="BE141" s="355">
        <f t="shared" si="4"/>
        <v>0</v>
      </c>
      <c r="BF141" s="355">
        <f t="shared" si="5"/>
        <v>0</v>
      </c>
      <c r="BG141" s="355">
        <f t="shared" si="6"/>
        <v>0</v>
      </c>
      <c r="BH141" s="355">
        <f t="shared" si="7"/>
        <v>0</v>
      </c>
      <c r="BI141" s="355">
        <f t="shared" si="8"/>
        <v>0</v>
      </c>
      <c r="BJ141" s="252" t="s">
        <v>88</v>
      </c>
      <c r="BK141" s="355">
        <f t="shared" si="9"/>
        <v>0</v>
      </c>
      <c r="BL141" s="252" t="s">
        <v>1489</v>
      </c>
      <c r="BM141" s="354" t="s">
        <v>1508</v>
      </c>
    </row>
    <row r="142" spans="2:65" s="330" customFormat="1" ht="22.75" customHeight="1" x14ac:dyDescent="0.25">
      <c r="B142" s="331"/>
      <c r="D142" s="332" t="s">
        <v>74</v>
      </c>
      <c r="E142" s="340" t="s">
        <v>1509</v>
      </c>
      <c r="F142" s="340" t="s">
        <v>1510</v>
      </c>
      <c r="J142" s="341">
        <f>BK142</f>
        <v>0</v>
      </c>
      <c r="L142" s="331"/>
      <c r="M142" s="335"/>
      <c r="P142" s="336">
        <f>SUM(P143:P148)</f>
        <v>0</v>
      </c>
      <c r="R142" s="336">
        <f>SUM(R143:R148)</f>
        <v>0</v>
      </c>
      <c r="T142" s="337">
        <f>SUM(T143:T148)</f>
        <v>0</v>
      </c>
      <c r="AR142" s="332" t="s">
        <v>179</v>
      </c>
      <c r="AT142" s="338" t="s">
        <v>74</v>
      </c>
      <c r="AU142" s="338" t="s">
        <v>82</v>
      </c>
      <c r="AY142" s="332" t="s">
        <v>173</v>
      </c>
      <c r="BK142" s="339">
        <f>SUM(BK143:BK148)</f>
        <v>0</v>
      </c>
    </row>
    <row r="143" spans="2:65" s="261" customFormat="1" ht="16.5" customHeight="1" x14ac:dyDescent="0.2">
      <c r="B143" s="262"/>
      <c r="C143" s="356" t="s">
        <v>224</v>
      </c>
      <c r="D143" s="356" t="s">
        <v>332</v>
      </c>
      <c r="E143" s="357" t="s">
        <v>1511</v>
      </c>
      <c r="F143" s="358" t="s">
        <v>1512</v>
      </c>
      <c r="G143" s="359" t="s">
        <v>379</v>
      </c>
      <c r="H143" s="360">
        <v>5</v>
      </c>
      <c r="I143" s="361"/>
      <c r="J143" s="362">
        <f t="shared" ref="J143:J148" si="10">ROUND(I143*H143,2)</f>
        <v>0</v>
      </c>
      <c r="K143" s="363"/>
      <c r="L143" s="364"/>
      <c r="M143" s="365" t="s">
        <v>1</v>
      </c>
      <c r="N143" s="366" t="s">
        <v>41</v>
      </c>
      <c r="P143" s="352">
        <f t="shared" ref="P143:P148" si="11">O143*H143</f>
        <v>0</v>
      </c>
      <c r="Q143" s="352">
        <v>0</v>
      </c>
      <c r="R143" s="352">
        <f t="shared" ref="R143:R148" si="12">Q143*H143</f>
        <v>0</v>
      </c>
      <c r="S143" s="352">
        <v>0</v>
      </c>
      <c r="T143" s="353">
        <f t="shared" ref="T143:T148" si="13">S143*H143</f>
        <v>0</v>
      </c>
      <c r="AR143" s="354" t="s">
        <v>1489</v>
      </c>
      <c r="AT143" s="354" t="s">
        <v>332</v>
      </c>
      <c r="AU143" s="354" t="s">
        <v>88</v>
      </c>
      <c r="AY143" s="252" t="s">
        <v>173</v>
      </c>
      <c r="BE143" s="355">
        <f t="shared" ref="BE143:BE148" si="14">IF(N143="základná",J143,0)</f>
        <v>0</v>
      </c>
      <c r="BF143" s="355">
        <f t="shared" ref="BF143:BF148" si="15">IF(N143="znížená",J143,0)</f>
        <v>0</v>
      </c>
      <c r="BG143" s="355">
        <f t="shared" ref="BG143:BG148" si="16">IF(N143="zákl. prenesená",J143,0)</f>
        <v>0</v>
      </c>
      <c r="BH143" s="355">
        <f t="shared" ref="BH143:BH148" si="17">IF(N143="zníž. prenesená",J143,0)</f>
        <v>0</v>
      </c>
      <c r="BI143" s="355">
        <f t="shared" ref="BI143:BI148" si="18">IF(N143="nulová",J143,0)</f>
        <v>0</v>
      </c>
      <c r="BJ143" s="252" t="s">
        <v>88</v>
      </c>
      <c r="BK143" s="355">
        <f t="shared" ref="BK143:BK148" si="19">ROUND(I143*H143,2)</f>
        <v>0</v>
      </c>
      <c r="BL143" s="252" t="s">
        <v>1489</v>
      </c>
      <c r="BM143" s="354" t="s">
        <v>1513</v>
      </c>
    </row>
    <row r="144" spans="2:65" s="261" customFormat="1" ht="16.5" customHeight="1" x14ac:dyDescent="0.2">
      <c r="B144" s="262"/>
      <c r="C144" s="356" t="s">
        <v>231</v>
      </c>
      <c r="D144" s="356" t="s">
        <v>332</v>
      </c>
      <c r="E144" s="357" t="s">
        <v>1514</v>
      </c>
      <c r="F144" s="358" t="s">
        <v>1515</v>
      </c>
      <c r="G144" s="359" t="s">
        <v>379</v>
      </c>
      <c r="H144" s="360">
        <v>1</v>
      </c>
      <c r="I144" s="361"/>
      <c r="J144" s="362">
        <f t="shared" si="10"/>
        <v>0</v>
      </c>
      <c r="K144" s="363"/>
      <c r="L144" s="364"/>
      <c r="M144" s="365" t="s">
        <v>1</v>
      </c>
      <c r="N144" s="366" t="s">
        <v>41</v>
      </c>
      <c r="P144" s="352">
        <f t="shared" si="11"/>
        <v>0</v>
      </c>
      <c r="Q144" s="352">
        <v>0</v>
      </c>
      <c r="R144" s="352">
        <f t="shared" si="12"/>
        <v>0</v>
      </c>
      <c r="S144" s="352">
        <v>0</v>
      </c>
      <c r="T144" s="353">
        <f t="shared" si="13"/>
        <v>0</v>
      </c>
      <c r="AR144" s="354" t="s">
        <v>1489</v>
      </c>
      <c r="AT144" s="354" t="s">
        <v>332</v>
      </c>
      <c r="AU144" s="354" t="s">
        <v>88</v>
      </c>
      <c r="AY144" s="252" t="s">
        <v>173</v>
      </c>
      <c r="BE144" s="355">
        <f t="shared" si="14"/>
        <v>0</v>
      </c>
      <c r="BF144" s="355">
        <f t="shared" si="15"/>
        <v>0</v>
      </c>
      <c r="BG144" s="355">
        <f t="shared" si="16"/>
        <v>0</v>
      </c>
      <c r="BH144" s="355">
        <f t="shared" si="17"/>
        <v>0</v>
      </c>
      <c r="BI144" s="355">
        <f t="shared" si="18"/>
        <v>0</v>
      </c>
      <c r="BJ144" s="252" t="s">
        <v>88</v>
      </c>
      <c r="BK144" s="355">
        <f t="shared" si="19"/>
        <v>0</v>
      </c>
      <c r="BL144" s="252" t="s">
        <v>1489</v>
      </c>
      <c r="BM144" s="354" t="s">
        <v>1516</v>
      </c>
    </row>
    <row r="145" spans="2:65" s="261" customFormat="1" ht="16.5" customHeight="1" x14ac:dyDescent="0.2">
      <c r="B145" s="262"/>
      <c r="C145" s="356" t="s">
        <v>237</v>
      </c>
      <c r="D145" s="356" t="s">
        <v>332</v>
      </c>
      <c r="E145" s="357" t="s">
        <v>1517</v>
      </c>
      <c r="F145" s="358" t="s">
        <v>1518</v>
      </c>
      <c r="G145" s="359" t="s">
        <v>370</v>
      </c>
      <c r="H145" s="360">
        <v>68</v>
      </c>
      <c r="I145" s="361"/>
      <c r="J145" s="362">
        <f t="shared" si="10"/>
        <v>0</v>
      </c>
      <c r="K145" s="363"/>
      <c r="L145" s="364"/>
      <c r="M145" s="365" t="s">
        <v>1</v>
      </c>
      <c r="N145" s="366" t="s">
        <v>41</v>
      </c>
      <c r="P145" s="352">
        <f t="shared" si="11"/>
        <v>0</v>
      </c>
      <c r="Q145" s="352">
        <v>0</v>
      </c>
      <c r="R145" s="352">
        <f t="shared" si="12"/>
        <v>0</v>
      </c>
      <c r="S145" s="352">
        <v>0</v>
      </c>
      <c r="T145" s="353">
        <f t="shared" si="13"/>
        <v>0</v>
      </c>
      <c r="AR145" s="354" t="s">
        <v>1489</v>
      </c>
      <c r="AT145" s="354" t="s">
        <v>332</v>
      </c>
      <c r="AU145" s="354" t="s">
        <v>88</v>
      </c>
      <c r="AY145" s="252" t="s">
        <v>173</v>
      </c>
      <c r="BE145" s="355">
        <f t="shared" si="14"/>
        <v>0</v>
      </c>
      <c r="BF145" s="355">
        <f t="shared" si="15"/>
        <v>0</v>
      </c>
      <c r="BG145" s="355">
        <f t="shared" si="16"/>
        <v>0</v>
      </c>
      <c r="BH145" s="355">
        <f t="shared" si="17"/>
        <v>0</v>
      </c>
      <c r="BI145" s="355">
        <f t="shared" si="18"/>
        <v>0</v>
      </c>
      <c r="BJ145" s="252" t="s">
        <v>88</v>
      </c>
      <c r="BK145" s="355">
        <f t="shared" si="19"/>
        <v>0</v>
      </c>
      <c r="BL145" s="252" t="s">
        <v>1489</v>
      </c>
      <c r="BM145" s="354" t="s">
        <v>1519</v>
      </c>
    </row>
    <row r="146" spans="2:65" s="261" customFormat="1" ht="16.5" customHeight="1" x14ac:dyDescent="0.2">
      <c r="B146" s="262"/>
      <c r="C146" s="356" t="s">
        <v>247</v>
      </c>
      <c r="D146" s="356" t="s">
        <v>332</v>
      </c>
      <c r="E146" s="357" t="s">
        <v>1520</v>
      </c>
      <c r="F146" s="358" t="s">
        <v>1521</v>
      </c>
      <c r="G146" s="359" t="s">
        <v>379</v>
      </c>
      <c r="H146" s="360">
        <v>3</v>
      </c>
      <c r="I146" s="361"/>
      <c r="J146" s="362">
        <f t="shared" si="10"/>
        <v>0</v>
      </c>
      <c r="K146" s="363"/>
      <c r="L146" s="364"/>
      <c r="M146" s="365" t="s">
        <v>1</v>
      </c>
      <c r="N146" s="366" t="s">
        <v>41</v>
      </c>
      <c r="P146" s="352">
        <f t="shared" si="11"/>
        <v>0</v>
      </c>
      <c r="Q146" s="352">
        <v>0</v>
      </c>
      <c r="R146" s="352">
        <f t="shared" si="12"/>
        <v>0</v>
      </c>
      <c r="S146" s="352">
        <v>0</v>
      </c>
      <c r="T146" s="353">
        <f t="shared" si="13"/>
        <v>0</v>
      </c>
      <c r="AR146" s="354" t="s">
        <v>1489</v>
      </c>
      <c r="AT146" s="354" t="s">
        <v>332</v>
      </c>
      <c r="AU146" s="354" t="s">
        <v>88</v>
      </c>
      <c r="AY146" s="252" t="s">
        <v>173</v>
      </c>
      <c r="BE146" s="355">
        <f t="shared" si="14"/>
        <v>0</v>
      </c>
      <c r="BF146" s="355">
        <f t="shared" si="15"/>
        <v>0</v>
      </c>
      <c r="BG146" s="355">
        <f t="shared" si="16"/>
        <v>0</v>
      </c>
      <c r="BH146" s="355">
        <f t="shared" si="17"/>
        <v>0</v>
      </c>
      <c r="BI146" s="355">
        <f t="shared" si="18"/>
        <v>0</v>
      </c>
      <c r="BJ146" s="252" t="s">
        <v>88</v>
      </c>
      <c r="BK146" s="355">
        <f t="shared" si="19"/>
        <v>0</v>
      </c>
      <c r="BL146" s="252" t="s">
        <v>1489</v>
      </c>
      <c r="BM146" s="354" t="s">
        <v>1522</v>
      </c>
    </row>
    <row r="147" spans="2:65" s="261" customFormat="1" ht="16.5" customHeight="1" x14ac:dyDescent="0.2">
      <c r="B147" s="262"/>
      <c r="C147" s="356" t="s">
        <v>254</v>
      </c>
      <c r="D147" s="356" t="s">
        <v>332</v>
      </c>
      <c r="E147" s="357" t="s">
        <v>1523</v>
      </c>
      <c r="F147" s="358" t="s">
        <v>1524</v>
      </c>
      <c r="G147" s="359" t="s">
        <v>379</v>
      </c>
      <c r="H147" s="360">
        <v>1</v>
      </c>
      <c r="I147" s="361"/>
      <c r="J147" s="362">
        <f t="shared" si="10"/>
        <v>0</v>
      </c>
      <c r="K147" s="363"/>
      <c r="L147" s="364"/>
      <c r="M147" s="365" t="s">
        <v>1</v>
      </c>
      <c r="N147" s="366" t="s">
        <v>41</v>
      </c>
      <c r="P147" s="352">
        <f t="shared" si="11"/>
        <v>0</v>
      </c>
      <c r="Q147" s="352">
        <v>0</v>
      </c>
      <c r="R147" s="352">
        <f t="shared" si="12"/>
        <v>0</v>
      </c>
      <c r="S147" s="352">
        <v>0</v>
      </c>
      <c r="T147" s="353">
        <f t="shared" si="13"/>
        <v>0</v>
      </c>
      <c r="AR147" s="354" t="s">
        <v>1489</v>
      </c>
      <c r="AT147" s="354" t="s">
        <v>332</v>
      </c>
      <c r="AU147" s="354" t="s">
        <v>88</v>
      </c>
      <c r="AY147" s="252" t="s">
        <v>173</v>
      </c>
      <c r="BE147" s="355">
        <f t="shared" si="14"/>
        <v>0</v>
      </c>
      <c r="BF147" s="355">
        <f t="shared" si="15"/>
        <v>0</v>
      </c>
      <c r="BG147" s="355">
        <f t="shared" si="16"/>
        <v>0</v>
      </c>
      <c r="BH147" s="355">
        <f t="shared" si="17"/>
        <v>0</v>
      </c>
      <c r="BI147" s="355">
        <f t="shared" si="18"/>
        <v>0</v>
      </c>
      <c r="BJ147" s="252" t="s">
        <v>88</v>
      </c>
      <c r="BK147" s="355">
        <f t="shared" si="19"/>
        <v>0</v>
      </c>
      <c r="BL147" s="252" t="s">
        <v>1489</v>
      </c>
      <c r="BM147" s="354" t="s">
        <v>1525</v>
      </c>
    </row>
    <row r="148" spans="2:65" s="261" customFormat="1" ht="16.5" customHeight="1" x14ac:dyDescent="0.2">
      <c r="B148" s="262"/>
      <c r="C148" s="342" t="s">
        <v>261</v>
      </c>
      <c r="D148" s="342" t="s">
        <v>175</v>
      </c>
      <c r="E148" s="343" t="s">
        <v>1526</v>
      </c>
      <c r="F148" s="344" t="s">
        <v>1527</v>
      </c>
      <c r="G148" s="345" t="s">
        <v>379</v>
      </c>
      <c r="H148" s="346">
        <v>1</v>
      </c>
      <c r="I148" s="347"/>
      <c r="J148" s="348">
        <f t="shared" si="10"/>
        <v>0</v>
      </c>
      <c r="K148" s="349"/>
      <c r="L148" s="262"/>
      <c r="M148" s="350" t="s">
        <v>1</v>
      </c>
      <c r="N148" s="351" t="s">
        <v>41</v>
      </c>
      <c r="P148" s="352">
        <f t="shared" si="11"/>
        <v>0</v>
      </c>
      <c r="Q148" s="352">
        <v>0</v>
      </c>
      <c r="R148" s="352">
        <f t="shared" si="12"/>
        <v>0</v>
      </c>
      <c r="S148" s="352">
        <v>0</v>
      </c>
      <c r="T148" s="353">
        <f t="shared" si="13"/>
        <v>0</v>
      </c>
      <c r="AR148" s="354" t="s">
        <v>1489</v>
      </c>
      <c r="AT148" s="354" t="s">
        <v>175</v>
      </c>
      <c r="AU148" s="354" t="s">
        <v>88</v>
      </c>
      <c r="AY148" s="252" t="s">
        <v>173</v>
      </c>
      <c r="BE148" s="355">
        <f t="shared" si="14"/>
        <v>0</v>
      </c>
      <c r="BF148" s="355">
        <f t="shared" si="15"/>
        <v>0</v>
      </c>
      <c r="BG148" s="355">
        <f t="shared" si="16"/>
        <v>0</v>
      </c>
      <c r="BH148" s="355">
        <f t="shared" si="17"/>
        <v>0</v>
      </c>
      <c r="BI148" s="355">
        <f t="shared" si="18"/>
        <v>0</v>
      </c>
      <c r="BJ148" s="252" t="s">
        <v>88</v>
      </c>
      <c r="BK148" s="355">
        <f t="shared" si="19"/>
        <v>0</v>
      </c>
      <c r="BL148" s="252" t="s">
        <v>1489</v>
      </c>
      <c r="BM148" s="354" t="s">
        <v>1528</v>
      </c>
    </row>
    <row r="149" spans="2:65" s="330" customFormat="1" ht="22.75" customHeight="1" x14ac:dyDescent="0.25">
      <c r="B149" s="331"/>
      <c r="D149" s="332" t="s">
        <v>74</v>
      </c>
      <c r="E149" s="340" t="s">
        <v>1529</v>
      </c>
      <c r="F149" s="340" t="s">
        <v>1530</v>
      </c>
      <c r="J149" s="341">
        <f>BK149</f>
        <v>0</v>
      </c>
      <c r="L149" s="331"/>
      <c r="M149" s="335"/>
      <c r="P149" s="336">
        <f>SUM(P150:P168)</f>
        <v>0</v>
      </c>
      <c r="R149" s="336">
        <f>SUM(R150:R168)</f>
        <v>0</v>
      </c>
      <c r="T149" s="337">
        <f>SUM(T150:T168)</f>
        <v>0</v>
      </c>
      <c r="AR149" s="332" t="s">
        <v>179</v>
      </c>
      <c r="AT149" s="338" t="s">
        <v>74</v>
      </c>
      <c r="AU149" s="338" t="s">
        <v>82</v>
      </c>
      <c r="AY149" s="332" t="s">
        <v>173</v>
      </c>
      <c r="BK149" s="339">
        <f>SUM(BK150:BK168)</f>
        <v>0</v>
      </c>
    </row>
    <row r="150" spans="2:65" s="261" customFormat="1" ht="16.5" customHeight="1" x14ac:dyDescent="0.2">
      <c r="B150" s="262"/>
      <c r="C150" s="356" t="s">
        <v>265</v>
      </c>
      <c r="D150" s="356" t="s">
        <v>332</v>
      </c>
      <c r="E150" s="357" t="s">
        <v>1531</v>
      </c>
      <c r="F150" s="358" t="s">
        <v>1532</v>
      </c>
      <c r="G150" s="359" t="s">
        <v>379</v>
      </c>
      <c r="H150" s="360">
        <v>13</v>
      </c>
      <c r="I150" s="361"/>
      <c r="J150" s="362">
        <f t="shared" ref="J150:J168" si="20">ROUND(I150*H150,2)</f>
        <v>0</v>
      </c>
      <c r="K150" s="363"/>
      <c r="L150" s="364"/>
      <c r="M150" s="365" t="s">
        <v>1</v>
      </c>
      <c r="N150" s="366" t="s">
        <v>41</v>
      </c>
      <c r="P150" s="352">
        <f t="shared" ref="P150:P168" si="21">O150*H150</f>
        <v>0</v>
      </c>
      <c r="Q150" s="352">
        <v>0</v>
      </c>
      <c r="R150" s="352">
        <f t="shared" ref="R150:R168" si="22">Q150*H150</f>
        <v>0</v>
      </c>
      <c r="S150" s="352">
        <v>0</v>
      </c>
      <c r="T150" s="353">
        <f t="shared" ref="T150:T168" si="23">S150*H150</f>
        <v>0</v>
      </c>
      <c r="AR150" s="354" t="s">
        <v>1489</v>
      </c>
      <c r="AT150" s="354" t="s">
        <v>332</v>
      </c>
      <c r="AU150" s="354" t="s">
        <v>88</v>
      </c>
      <c r="AY150" s="252" t="s">
        <v>173</v>
      </c>
      <c r="BE150" s="355">
        <f t="shared" ref="BE150:BE168" si="24">IF(N150="základná",J150,0)</f>
        <v>0</v>
      </c>
      <c r="BF150" s="355">
        <f t="shared" ref="BF150:BF168" si="25">IF(N150="znížená",J150,0)</f>
        <v>0</v>
      </c>
      <c r="BG150" s="355">
        <f t="shared" ref="BG150:BG168" si="26">IF(N150="zákl. prenesená",J150,0)</f>
        <v>0</v>
      </c>
      <c r="BH150" s="355">
        <f t="shared" ref="BH150:BH168" si="27">IF(N150="zníž. prenesená",J150,0)</f>
        <v>0</v>
      </c>
      <c r="BI150" s="355">
        <f t="shared" ref="BI150:BI168" si="28">IF(N150="nulová",J150,0)</f>
        <v>0</v>
      </c>
      <c r="BJ150" s="252" t="s">
        <v>88</v>
      </c>
      <c r="BK150" s="355">
        <f t="shared" ref="BK150:BK168" si="29">ROUND(I150*H150,2)</f>
        <v>0</v>
      </c>
      <c r="BL150" s="252" t="s">
        <v>1489</v>
      </c>
      <c r="BM150" s="354" t="s">
        <v>1533</v>
      </c>
    </row>
    <row r="151" spans="2:65" s="261" customFormat="1" ht="16.5" customHeight="1" x14ac:dyDescent="0.2">
      <c r="B151" s="262"/>
      <c r="C151" s="356" t="s">
        <v>272</v>
      </c>
      <c r="D151" s="356" t="s">
        <v>332</v>
      </c>
      <c r="E151" s="357" t="s">
        <v>1534</v>
      </c>
      <c r="F151" s="358" t="s">
        <v>1535</v>
      </c>
      <c r="G151" s="359" t="s">
        <v>379</v>
      </c>
      <c r="H151" s="360">
        <v>1</v>
      </c>
      <c r="I151" s="361"/>
      <c r="J151" s="362">
        <f t="shared" si="20"/>
        <v>0</v>
      </c>
      <c r="K151" s="363"/>
      <c r="L151" s="364"/>
      <c r="M151" s="365" t="s">
        <v>1</v>
      </c>
      <c r="N151" s="366" t="s">
        <v>41</v>
      </c>
      <c r="P151" s="352">
        <f t="shared" si="21"/>
        <v>0</v>
      </c>
      <c r="Q151" s="352">
        <v>0</v>
      </c>
      <c r="R151" s="352">
        <f t="shared" si="22"/>
        <v>0</v>
      </c>
      <c r="S151" s="352">
        <v>0</v>
      </c>
      <c r="T151" s="353">
        <f t="shared" si="23"/>
        <v>0</v>
      </c>
      <c r="AR151" s="354" t="s">
        <v>1489</v>
      </c>
      <c r="AT151" s="354" t="s">
        <v>332</v>
      </c>
      <c r="AU151" s="354" t="s">
        <v>88</v>
      </c>
      <c r="AY151" s="252" t="s">
        <v>173</v>
      </c>
      <c r="BE151" s="355">
        <f t="shared" si="24"/>
        <v>0</v>
      </c>
      <c r="BF151" s="355">
        <f t="shared" si="25"/>
        <v>0</v>
      </c>
      <c r="BG151" s="355">
        <f t="shared" si="26"/>
        <v>0</v>
      </c>
      <c r="BH151" s="355">
        <f t="shared" si="27"/>
        <v>0</v>
      </c>
      <c r="BI151" s="355">
        <f t="shared" si="28"/>
        <v>0</v>
      </c>
      <c r="BJ151" s="252" t="s">
        <v>88</v>
      </c>
      <c r="BK151" s="355">
        <f t="shared" si="29"/>
        <v>0</v>
      </c>
      <c r="BL151" s="252" t="s">
        <v>1489</v>
      </c>
      <c r="BM151" s="354" t="s">
        <v>1536</v>
      </c>
    </row>
    <row r="152" spans="2:65" s="261" customFormat="1" ht="16.5" customHeight="1" x14ac:dyDescent="0.2">
      <c r="B152" s="262"/>
      <c r="C152" s="356" t="s">
        <v>278</v>
      </c>
      <c r="D152" s="356" t="s">
        <v>332</v>
      </c>
      <c r="E152" s="357" t="s">
        <v>1537</v>
      </c>
      <c r="F152" s="358" t="s">
        <v>1538</v>
      </c>
      <c r="G152" s="359" t="s">
        <v>379</v>
      </c>
      <c r="H152" s="360">
        <v>1</v>
      </c>
      <c r="I152" s="361"/>
      <c r="J152" s="362">
        <f t="shared" si="20"/>
        <v>0</v>
      </c>
      <c r="K152" s="363"/>
      <c r="L152" s="364"/>
      <c r="M152" s="365" t="s">
        <v>1</v>
      </c>
      <c r="N152" s="366" t="s">
        <v>41</v>
      </c>
      <c r="P152" s="352">
        <f t="shared" si="21"/>
        <v>0</v>
      </c>
      <c r="Q152" s="352">
        <v>0</v>
      </c>
      <c r="R152" s="352">
        <f t="shared" si="22"/>
        <v>0</v>
      </c>
      <c r="S152" s="352">
        <v>0</v>
      </c>
      <c r="T152" s="353">
        <f t="shared" si="23"/>
        <v>0</v>
      </c>
      <c r="AR152" s="354" t="s">
        <v>1489</v>
      </c>
      <c r="AT152" s="354" t="s">
        <v>332</v>
      </c>
      <c r="AU152" s="354" t="s">
        <v>88</v>
      </c>
      <c r="AY152" s="252" t="s">
        <v>173</v>
      </c>
      <c r="BE152" s="355">
        <f t="shared" si="24"/>
        <v>0</v>
      </c>
      <c r="BF152" s="355">
        <f t="shared" si="25"/>
        <v>0</v>
      </c>
      <c r="BG152" s="355">
        <f t="shared" si="26"/>
        <v>0</v>
      </c>
      <c r="BH152" s="355">
        <f t="shared" si="27"/>
        <v>0</v>
      </c>
      <c r="BI152" s="355">
        <f t="shared" si="28"/>
        <v>0</v>
      </c>
      <c r="BJ152" s="252" t="s">
        <v>88</v>
      </c>
      <c r="BK152" s="355">
        <f t="shared" si="29"/>
        <v>0</v>
      </c>
      <c r="BL152" s="252" t="s">
        <v>1489</v>
      </c>
      <c r="BM152" s="354" t="s">
        <v>1539</v>
      </c>
    </row>
    <row r="153" spans="2:65" s="261" customFormat="1" ht="16.5" customHeight="1" x14ac:dyDescent="0.2">
      <c r="B153" s="262"/>
      <c r="C153" s="356" t="s">
        <v>283</v>
      </c>
      <c r="D153" s="356" t="s">
        <v>332</v>
      </c>
      <c r="E153" s="357" t="s">
        <v>1540</v>
      </c>
      <c r="F153" s="358" t="s">
        <v>1541</v>
      </c>
      <c r="G153" s="359" t="s">
        <v>379</v>
      </c>
      <c r="H153" s="360">
        <v>1</v>
      </c>
      <c r="I153" s="361"/>
      <c r="J153" s="362">
        <f t="shared" si="20"/>
        <v>0</v>
      </c>
      <c r="K153" s="363"/>
      <c r="L153" s="364"/>
      <c r="M153" s="365" t="s">
        <v>1</v>
      </c>
      <c r="N153" s="366" t="s">
        <v>41</v>
      </c>
      <c r="P153" s="352">
        <f t="shared" si="21"/>
        <v>0</v>
      </c>
      <c r="Q153" s="352">
        <v>0</v>
      </c>
      <c r="R153" s="352">
        <f t="shared" si="22"/>
        <v>0</v>
      </c>
      <c r="S153" s="352">
        <v>0</v>
      </c>
      <c r="T153" s="353">
        <f t="shared" si="23"/>
        <v>0</v>
      </c>
      <c r="AR153" s="354" t="s">
        <v>1489</v>
      </c>
      <c r="AT153" s="354" t="s">
        <v>332</v>
      </c>
      <c r="AU153" s="354" t="s">
        <v>88</v>
      </c>
      <c r="AY153" s="252" t="s">
        <v>173</v>
      </c>
      <c r="BE153" s="355">
        <f t="shared" si="24"/>
        <v>0</v>
      </c>
      <c r="BF153" s="355">
        <f t="shared" si="25"/>
        <v>0</v>
      </c>
      <c r="BG153" s="355">
        <f t="shared" si="26"/>
        <v>0</v>
      </c>
      <c r="BH153" s="355">
        <f t="shared" si="27"/>
        <v>0</v>
      </c>
      <c r="BI153" s="355">
        <f t="shared" si="28"/>
        <v>0</v>
      </c>
      <c r="BJ153" s="252" t="s">
        <v>88</v>
      </c>
      <c r="BK153" s="355">
        <f t="shared" si="29"/>
        <v>0</v>
      </c>
      <c r="BL153" s="252" t="s">
        <v>1489</v>
      </c>
      <c r="BM153" s="354" t="s">
        <v>1542</v>
      </c>
    </row>
    <row r="154" spans="2:65" s="261" customFormat="1" ht="16.5" customHeight="1" x14ac:dyDescent="0.2">
      <c r="B154" s="262"/>
      <c r="C154" s="356" t="s">
        <v>7</v>
      </c>
      <c r="D154" s="356" t="s">
        <v>332</v>
      </c>
      <c r="E154" s="357" t="s">
        <v>1543</v>
      </c>
      <c r="F154" s="358" t="s">
        <v>1544</v>
      </c>
      <c r="G154" s="359" t="s">
        <v>379</v>
      </c>
      <c r="H154" s="360">
        <v>2</v>
      </c>
      <c r="I154" s="361"/>
      <c r="J154" s="362">
        <f t="shared" si="20"/>
        <v>0</v>
      </c>
      <c r="K154" s="363"/>
      <c r="L154" s="364"/>
      <c r="M154" s="365" t="s">
        <v>1</v>
      </c>
      <c r="N154" s="366" t="s">
        <v>41</v>
      </c>
      <c r="P154" s="352">
        <f t="shared" si="21"/>
        <v>0</v>
      </c>
      <c r="Q154" s="352">
        <v>0</v>
      </c>
      <c r="R154" s="352">
        <f t="shared" si="22"/>
        <v>0</v>
      </c>
      <c r="S154" s="352">
        <v>0</v>
      </c>
      <c r="T154" s="353">
        <f t="shared" si="23"/>
        <v>0</v>
      </c>
      <c r="AR154" s="354" t="s">
        <v>1489</v>
      </c>
      <c r="AT154" s="354" t="s">
        <v>332</v>
      </c>
      <c r="AU154" s="354" t="s">
        <v>88</v>
      </c>
      <c r="AY154" s="252" t="s">
        <v>173</v>
      </c>
      <c r="BE154" s="355">
        <f t="shared" si="24"/>
        <v>0</v>
      </c>
      <c r="BF154" s="355">
        <f t="shared" si="25"/>
        <v>0</v>
      </c>
      <c r="BG154" s="355">
        <f t="shared" si="26"/>
        <v>0</v>
      </c>
      <c r="BH154" s="355">
        <f t="shared" si="27"/>
        <v>0</v>
      </c>
      <c r="BI154" s="355">
        <f t="shared" si="28"/>
        <v>0</v>
      </c>
      <c r="BJ154" s="252" t="s">
        <v>88</v>
      </c>
      <c r="BK154" s="355">
        <f t="shared" si="29"/>
        <v>0</v>
      </c>
      <c r="BL154" s="252" t="s">
        <v>1489</v>
      </c>
      <c r="BM154" s="354" t="s">
        <v>1545</v>
      </c>
    </row>
    <row r="155" spans="2:65" s="261" customFormat="1" ht="16.5" customHeight="1" x14ac:dyDescent="0.2">
      <c r="B155" s="262"/>
      <c r="C155" s="356" t="s">
        <v>292</v>
      </c>
      <c r="D155" s="356" t="s">
        <v>332</v>
      </c>
      <c r="E155" s="357" t="s">
        <v>1546</v>
      </c>
      <c r="F155" s="358" t="s">
        <v>1547</v>
      </c>
      <c r="G155" s="359" t="s">
        <v>379</v>
      </c>
      <c r="H155" s="360">
        <v>1</v>
      </c>
      <c r="I155" s="361"/>
      <c r="J155" s="362">
        <f t="shared" si="20"/>
        <v>0</v>
      </c>
      <c r="K155" s="363"/>
      <c r="L155" s="364"/>
      <c r="M155" s="365" t="s">
        <v>1</v>
      </c>
      <c r="N155" s="366" t="s">
        <v>41</v>
      </c>
      <c r="P155" s="352">
        <f t="shared" si="21"/>
        <v>0</v>
      </c>
      <c r="Q155" s="352">
        <v>0</v>
      </c>
      <c r="R155" s="352">
        <f t="shared" si="22"/>
        <v>0</v>
      </c>
      <c r="S155" s="352">
        <v>0</v>
      </c>
      <c r="T155" s="353">
        <f t="shared" si="23"/>
        <v>0</v>
      </c>
      <c r="AR155" s="354" t="s">
        <v>1489</v>
      </c>
      <c r="AT155" s="354" t="s">
        <v>332</v>
      </c>
      <c r="AU155" s="354" t="s">
        <v>88</v>
      </c>
      <c r="AY155" s="252" t="s">
        <v>173</v>
      </c>
      <c r="BE155" s="355">
        <f t="shared" si="24"/>
        <v>0</v>
      </c>
      <c r="BF155" s="355">
        <f t="shared" si="25"/>
        <v>0</v>
      </c>
      <c r="BG155" s="355">
        <f t="shared" si="26"/>
        <v>0</v>
      </c>
      <c r="BH155" s="355">
        <f t="shared" si="27"/>
        <v>0</v>
      </c>
      <c r="BI155" s="355">
        <f t="shared" si="28"/>
        <v>0</v>
      </c>
      <c r="BJ155" s="252" t="s">
        <v>88</v>
      </c>
      <c r="BK155" s="355">
        <f t="shared" si="29"/>
        <v>0</v>
      </c>
      <c r="BL155" s="252" t="s">
        <v>1489</v>
      </c>
      <c r="BM155" s="354" t="s">
        <v>1548</v>
      </c>
    </row>
    <row r="156" spans="2:65" s="261" customFormat="1" ht="16.5" customHeight="1" x14ac:dyDescent="0.2">
      <c r="B156" s="262"/>
      <c r="C156" s="356" t="s">
        <v>297</v>
      </c>
      <c r="D156" s="356" t="s">
        <v>332</v>
      </c>
      <c r="E156" s="357" t="s">
        <v>1549</v>
      </c>
      <c r="F156" s="358" t="s">
        <v>1550</v>
      </c>
      <c r="G156" s="359" t="s">
        <v>379</v>
      </c>
      <c r="H156" s="360">
        <v>2</v>
      </c>
      <c r="I156" s="361"/>
      <c r="J156" s="362">
        <f t="shared" si="20"/>
        <v>0</v>
      </c>
      <c r="K156" s="363"/>
      <c r="L156" s="364"/>
      <c r="M156" s="365" t="s">
        <v>1</v>
      </c>
      <c r="N156" s="366" t="s">
        <v>41</v>
      </c>
      <c r="P156" s="352">
        <f t="shared" si="21"/>
        <v>0</v>
      </c>
      <c r="Q156" s="352">
        <v>0</v>
      </c>
      <c r="R156" s="352">
        <f t="shared" si="22"/>
        <v>0</v>
      </c>
      <c r="S156" s="352">
        <v>0</v>
      </c>
      <c r="T156" s="353">
        <f t="shared" si="23"/>
        <v>0</v>
      </c>
      <c r="AR156" s="354" t="s">
        <v>1489</v>
      </c>
      <c r="AT156" s="354" t="s">
        <v>332</v>
      </c>
      <c r="AU156" s="354" t="s">
        <v>88</v>
      </c>
      <c r="AY156" s="252" t="s">
        <v>173</v>
      </c>
      <c r="BE156" s="355">
        <f t="shared" si="24"/>
        <v>0</v>
      </c>
      <c r="BF156" s="355">
        <f t="shared" si="25"/>
        <v>0</v>
      </c>
      <c r="BG156" s="355">
        <f t="shared" si="26"/>
        <v>0</v>
      </c>
      <c r="BH156" s="355">
        <f t="shared" si="27"/>
        <v>0</v>
      </c>
      <c r="BI156" s="355">
        <f t="shared" si="28"/>
        <v>0</v>
      </c>
      <c r="BJ156" s="252" t="s">
        <v>88</v>
      </c>
      <c r="BK156" s="355">
        <f t="shared" si="29"/>
        <v>0</v>
      </c>
      <c r="BL156" s="252" t="s">
        <v>1489</v>
      </c>
      <c r="BM156" s="354" t="s">
        <v>1551</v>
      </c>
    </row>
    <row r="157" spans="2:65" s="261" customFormat="1" ht="16.5" customHeight="1" x14ac:dyDescent="0.2">
      <c r="B157" s="262"/>
      <c r="C157" s="356" t="s">
        <v>303</v>
      </c>
      <c r="D157" s="356" t="s">
        <v>332</v>
      </c>
      <c r="E157" s="357" t="s">
        <v>1552</v>
      </c>
      <c r="F157" s="358" t="s">
        <v>1553</v>
      </c>
      <c r="G157" s="359" t="s">
        <v>379</v>
      </c>
      <c r="H157" s="360">
        <v>2</v>
      </c>
      <c r="I157" s="361"/>
      <c r="J157" s="362">
        <f t="shared" si="20"/>
        <v>0</v>
      </c>
      <c r="K157" s="363"/>
      <c r="L157" s="364"/>
      <c r="M157" s="365" t="s">
        <v>1</v>
      </c>
      <c r="N157" s="366" t="s">
        <v>41</v>
      </c>
      <c r="P157" s="352">
        <f t="shared" si="21"/>
        <v>0</v>
      </c>
      <c r="Q157" s="352">
        <v>0</v>
      </c>
      <c r="R157" s="352">
        <f t="shared" si="22"/>
        <v>0</v>
      </c>
      <c r="S157" s="352">
        <v>0</v>
      </c>
      <c r="T157" s="353">
        <f t="shared" si="23"/>
        <v>0</v>
      </c>
      <c r="AR157" s="354" t="s">
        <v>1489</v>
      </c>
      <c r="AT157" s="354" t="s">
        <v>332</v>
      </c>
      <c r="AU157" s="354" t="s">
        <v>88</v>
      </c>
      <c r="AY157" s="252" t="s">
        <v>173</v>
      </c>
      <c r="BE157" s="355">
        <f t="shared" si="24"/>
        <v>0</v>
      </c>
      <c r="BF157" s="355">
        <f t="shared" si="25"/>
        <v>0</v>
      </c>
      <c r="BG157" s="355">
        <f t="shared" si="26"/>
        <v>0</v>
      </c>
      <c r="BH157" s="355">
        <f t="shared" si="27"/>
        <v>0</v>
      </c>
      <c r="BI157" s="355">
        <f t="shared" si="28"/>
        <v>0</v>
      </c>
      <c r="BJ157" s="252" t="s">
        <v>88</v>
      </c>
      <c r="BK157" s="355">
        <f t="shared" si="29"/>
        <v>0</v>
      </c>
      <c r="BL157" s="252" t="s">
        <v>1489</v>
      </c>
      <c r="BM157" s="354" t="s">
        <v>1554</v>
      </c>
    </row>
    <row r="158" spans="2:65" s="261" customFormat="1" ht="16.5" customHeight="1" x14ac:dyDescent="0.2">
      <c r="B158" s="262"/>
      <c r="C158" s="356" t="s">
        <v>308</v>
      </c>
      <c r="D158" s="356" t="s">
        <v>332</v>
      </c>
      <c r="E158" s="357" t="s">
        <v>1555</v>
      </c>
      <c r="F158" s="358" t="s">
        <v>1556</v>
      </c>
      <c r="G158" s="359" t="s">
        <v>379</v>
      </c>
      <c r="H158" s="360">
        <v>1</v>
      </c>
      <c r="I158" s="361"/>
      <c r="J158" s="362">
        <f t="shared" si="20"/>
        <v>0</v>
      </c>
      <c r="K158" s="363"/>
      <c r="L158" s="364"/>
      <c r="M158" s="365" t="s">
        <v>1</v>
      </c>
      <c r="N158" s="366" t="s">
        <v>41</v>
      </c>
      <c r="P158" s="352">
        <f t="shared" si="21"/>
        <v>0</v>
      </c>
      <c r="Q158" s="352">
        <v>0</v>
      </c>
      <c r="R158" s="352">
        <f t="shared" si="22"/>
        <v>0</v>
      </c>
      <c r="S158" s="352">
        <v>0</v>
      </c>
      <c r="T158" s="353">
        <f t="shared" si="23"/>
        <v>0</v>
      </c>
      <c r="AR158" s="354" t="s">
        <v>1489</v>
      </c>
      <c r="AT158" s="354" t="s">
        <v>332</v>
      </c>
      <c r="AU158" s="354" t="s">
        <v>88</v>
      </c>
      <c r="AY158" s="252" t="s">
        <v>173</v>
      </c>
      <c r="BE158" s="355">
        <f t="shared" si="24"/>
        <v>0</v>
      </c>
      <c r="BF158" s="355">
        <f t="shared" si="25"/>
        <v>0</v>
      </c>
      <c r="BG158" s="355">
        <f t="shared" si="26"/>
        <v>0</v>
      </c>
      <c r="BH158" s="355">
        <f t="shared" si="27"/>
        <v>0</v>
      </c>
      <c r="BI158" s="355">
        <f t="shared" si="28"/>
        <v>0</v>
      </c>
      <c r="BJ158" s="252" t="s">
        <v>88</v>
      </c>
      <c r="BK158" s="355">
        <f t="shared" si="29"/>
        <v>0</v>
      </c>
      <c r="BL158" s="252" t="s">
        <v>1489</v>
      </c>
      <c r="BM158" s="354" t="s">
        <v>1557</v>
      </c>
    </row>
    <row r="159" spans="2:65" s="261" customFormat="1" ht="16.5" customHeight="1" x14ac:dyDescent="0.2">
      <c r="B159" s="262"/>
      <c r="C159" s="356" t="s">
        <v>312</v>
      </c>
      <c r="D159" s="356" t="s">
        <v>332</v>
      </c>
      <c r="E159" s="357" t="s">
        <v>1558</v>
      </c>
      <c r="F159" s="358" t="s">
        <v>1559</v>
      </c>
      <c r="G159" s="359" t="s">
        <v>379</v>
      </c>
      <c r="H159" s="360">
        <v>13</v>
      </c>
      <c r="I159" s="361"/>
      <c r="J159" s="362">
        <f t="shared" si="20"/>
        <v>0</v>
      </c>
      <c r="K159" s="363"/>
      <c r="L159" s="364"/>
      <c r="M159" s="365" t="s">
        <v>1</v>
      </c>
      <c r="N159" s="366" t="s">
        <v>41</v>
      </c>
      <c r="P159" s="352">
        <f t="shared" si="21"/>
        <v>0</v>
      </c>
      <c r="Q159" s="352">
        <v>0</v>
      </c>
      <c r="R159" s="352">
        <f t="shared" si="22"/>
        <v>0</v>
      </c>
      <c r="S159" s="352">
        <v>0</v>
      </c>
      <c r="T159" s="353">
        <f t="shared" si="23"/>
        <v>0</v>
      </c>
      <c r="AR159" s="354" t="s">
        <v>1489</v>
      </c>
      <c r="AT159" s="354" t="s">
        <v>332</v>
      </c>
      <c r="AU159" s="354" t="s">
        <v>88</v>
      </c>
      <c r="AY159" s="252" t="s">
        <v>173</v>
      </c>
      <c r="BE159" s="355">
        <f t="shared" si="24"/>
        <v>0</v>
      </c>
      <c r="BF159" s="355">
        <f t="shared" si="25"/>
        <v>0</v>
      </c>
      <c r="BG159" s="355">
        <f t="shared" si="26"/>
        <v>0</v>
      </c>
      <c r="BH159" s="355">
        <f t="shared" si="27"/>
        <v>0</v>
      </c>
      <c r="BI159" s="355">
        <f t="shared" si="28"/>
        <v>0</v>
      </c>
      <c r="BJ159" s="252" t="s">
        <v>88</v>
      </c>
      <c r="BK159" s="355">
        <f t="shared" si="29"/>
        <v>0</v>
      </c>
      <c r="BL159" s="252" t="s">
        <v>1489</v>
      </c>
      <c r="BM159" s="354" t="s">
        <v>1560</v>
      </c>
    </row>
    <row r="160" spans="2:65" s="261" customFormat="1" ht="16.5" customHeight="1" x14ac:dyDescent="0.2">
      <c r="B160" s="262"/>
      <c r="C160" s="356" t="s">
        <v>319</v>
      </c>
      <c r="D160" s="356" t="s">
        <v>332</v>
      </c>
      <c r="E160" s="357" t="s">
        <v>1561</v>
      </c>
      <c r="F160" s="358" t="s">
        <v>1562</v>
      </c>
      <c r="G160" s="359" t="s">
        <v>379</v>
      </c>
      <c r="H160" s="360">
        <v>75</v>
      </c>
      <c r="I160" s="361"/>
      <c r="J160" s="362">
        <f t="shared" si="20"/>
        <v>0</v>
      </c>
      <c r="K160" s="363"/>
      <c r="L160" s="364"/>
      <c r="M160" s="365" t="s">
        <v>1</v>
      </c>
      <c r="N160" s="366" t="s">
        <v>41</v>
      </c>
      <c r="P160" s="352">
        <f t="shared" si="21"/>
        <v>0</v>
      </c>
      <c r="Q160" s="352">
        <v>0</v>
      </c>
      <c r="R160" s="352">
        <f t="shared" si="22"/>
        <v>0</v>
      </c>
      <c r="S160" s="352">
        <v>0</v>
      </c>
      <c r="T160" s="353">
        <f t="shared" si="23"/>
        <v>0</v>
      </c>
      <c r="AR160" s="354" t="s">
        <v>1489</v>
      </c>
      <c r="AT160" s="354" t="s">
        <v>332</v>
      </c>
      <c r="AU160" s="354" t="s">
        <v>88</v>
      </c>
      <c r="AY160" s="252" t="s">
        <v>173</v>
      </c>
      <c r="BE160" s="355">
        <f t="shared" si="24"/>
        <v>0</v>
      </c>
      <c r="BF160" s="355">
        <f t="shared" si="25"/>
        <v>0</v>
      </c>
      <c r="BG160" s="355">
        <f t="shared" si="26"/>
        <v>0</v>
      </c>
      <c r="BH160" s="355">
        <f t="shared" si="27"/>
        <v>0</v>
      </c>
      <c r="BI160" s="355">
        <f t="shared" si="28"/>
        <v>0</v>
      </c>
      <c r="BJ160" s="252" t="s">
        <v>88</v>
      </c>
      <c r="BK160" s="355">
        <f t="shared" si="29"/>
        <v>0</v>
      </c>
      <c r="BL160" s="252" t="s">
        <v>1489</v>
      </c>
      <c r="BM160" s="354" t="s">
        <v>1563</v>
      </c>
    </row>
    <row r="161" spans="2:65" s="261" customFormat="1" ht="16.5" customHeight="1" x14ac:dyDescent="0.2">
      <c r="B161" s="262"/>
      <c r="C161" s="356" t="s">
        <v>327</v>
      </c>
      <c r="D161" s="356" t="s">
        <v>332</v>
      </c>
      <c r="E161" s="357" t="s">
        <v>1564</v>
      </c>
      <c r="F161" s="358" t="s">
        <v>1565</v>
      </c>
      <c r="G161" s="359" t="s">
        <v>379</v>
      </c>
      <c r="H161" s="360">
        <v>75</v>
      </c>
      <c r="I161" s="361"/>
      <c r="J161" s="362">
        <f t="shared" si="20"/>
        <v>0</v>
      </c>
      <c r="K161" s="363"/>
      <c r="L161" s="364"/>
      <c r="M161" s="365" t="s">
        <v>1</v>
      </c>
      <c r="N161" s="366" t="s">
        <v>41</v>
      </c>
      <c r="P161" s="352">
        <f t="shared" si="21"/>
        <v>0</v>
      </c>
      <c r="Q161" s="352">
        <v>0</v>
      </c>
      <c r="R161" s="352">
        <f t="shared" si="22"/>
        <v>0</v>
      </c>
      <c r="S161" s="352">
        <v>0</v>
      </c>
      <c r="T161" s="353">
        <f t="shared" si="23"/>
        <v>0</v>
      </c>
      <c r="AR161" s="354" t="s">
        <v>1489</v>
      </c>
      <c r="AT161" s="354" t="s">
        <v>332</v>
      </c>
      <c r="AU161" s="354" t="s">
        <v>88</v>
      </c>
      <c r="AY161" s="252" t="s">
        <v>173</v>
      </c>
      <c r="BE161" s="355">
        <f t="shared" si="24"/>
        <v>0</v>
      </c>
      <c r="BF161" s="355">
        <f t="shared" si="25"/>
        <v>0</v>
      </c>
      <c r="BG161" s="355">
        <f t="shared" si="26"/>
        <v>0</v>
      </c>
      <c r="BH161" s="355">
        <f t="shared" si="27"/>
        <v>0</v>
      </c>
      <c r="BI161" s="355">
        <f t="shared" si="28"/>
        <v>0</v>
      </c>
      <c r="BJ161" s="252" t="s">
        <v>88</v>
      </c>
      <c r="BK161" s="355">
        <f t="shared" si="29"/>
        <v>0</v>
      </c>
      <c r="BL161" s="252" t="s">
        <v>1489</v>
      </c>
      <c r="BM161" s="354" t="s">
        <v>1566</v>
      </c>
    </row>
    <row r="162" spans="2:65" s="261" customFormat="1" ht="16.5" customHeight="1" x14ac:dyDescent="0.2">
      <c r="B162" s="262"/>
      <c r="C162" s="356" t="s">
        <v>331</v>
      </c>
      <c r="D162" s="356" t="s">
        <v>332</v>
      </c>
      <c r="E162" s="357" t="s">
        <v>1567</v>
      </c>
      <c r="F162" s="358" t="s">
        <v>1568</v>
      </c>
      <c r="G162" s="359" t="s">
        <v>379</v>
      </c>
      <c r="H162" s="360">
        <v>2</v>
      </c>
      <c r="I162" s="361"/>
      <c r="J162" s="362">
        <f t="shared" si="20"/>
        <v>0</v>
      </c>
      <c r="K162" s="363"/>
      <c r="L162" s="364"/>
      <c r="M162" s="365" t="s">
        <v>1</v>
      </c>
      <c r="N162" s="366" t="s">
        <v>41</v>
      </c>
      <c r="P162" s="352">
        <f t="shared" si="21"/>
        <v>0</v>
      </c>
      <c r="Q162" s="352">
        <v>0</v>
      </c>
      <c r="R162" s="352">
        <f t="shared" si="22"/>
        <v>0</v>
      </c>
      <c r="S162" s="352">
        <v>0</v>
      </c>
      <c r="T162" s="353">
        <f t="shared" si="23"/>
        <v>0</v>
      </c>
      <c r="AR162" s="354" t="s">
        <v>1489</v>
      </c>
      <c r="AT162" s="354" t="s">
        <v>332</v>
      </c>
      <c r="AU162" s="354" t="s">
        <v>88</v>
      </c>
      <c r="AY162" s="252" t="s">
        <v>173</v>
      </c>
      <c r="BE162" s="355">
        <f t="shared" si="24"/>
        <v>0</v>
      </c>
      <c r="BF162" s="355">
        <f t="shared" si="25"/>
        <v>0</v>
      </c>
      <c r="BG162" s="355">
        <f t="shared" si="26"/>
        <v>0</v>
      </c>
      <c r="BH162" s="355">
        <f t="shared" si="27"/>
        <v>0</v>
      </c>
      <c r="BI162" s="355">
        <f t="shared" si="28"/>
        <v>0</v>
      </c>
      <c r="BJ162" s="252" t="s">
        <v>88</v>
      </c>
      <c r="BK162" s="355">
        <f t="shared" si="29"/>
        <v>0</v>
      </c>
      <c r="BL162" s="252" t="s">
        <v>1489</v>
      </c>
      <c r="BM162" s="354" t="s">
        <v>1569</v>
      </c>
    </row>
    <row r="163" spans="2:65" s="261" customFormat="1" ht="16.5" customHeight="1" x14ac:dyDescent="0.2">
      <c r="B163" s="262"/>
      <c r="C163" s="356" t="s">
        <v>338</v>
      </c>
      <c r="D163" s="356" t="s">
        <v>332</v>
      </c>
      <c r="E163" s="357" t="s">
        <v>1570</v>
      </c>
      <c r="F163" s="358" t="s">
        <v>1571</v>
      </c>
      <c r="G163" s="359" t="s">
        <v>379</v>
      </c>
      <c r="H163" s="360">
        <v>2</v>
      </c>
      <c r="I163" s="361"/>
      <c r="J163" s="362">
        <f t="shared" si="20"/>
        <v>0</v>
      </c>
      <c r="K163" s="363"/>
      <c r="L163" s="364"/>
      <c r="M163" s="365" t="s">
        <v>1</v>
      </c>
      <c r="N163" s="366" t="s">
        <v>41</v>
      </c>
      <c r="P163" s="352">
        <f t="shared" si="21"/>
        <v>0</v>
      </c>
      <c r="Q163" s="352">
        <v>0</v>
      </c>
      <c r="R163" s="352">
        <f t="shared" si="22"/>
        <v>0</v>
      </c>
      <c r="S163" s="352">
        <v>0</v>
      </c>
      <c r="T163" s="353">
        <f t="shared" si="23"/>
        <v>0</v>
      </c>
      <c r="AR163" s="354" t="s">
        <v>1489</v>
      </c>
      <c r="AT163" s="354" t="s">
        <v>332</v>
      </c>
      <c r="AU163" s="354" t="s">
        <v>88</v>
      </c>
      <c r="AY163" s="252" t="s">
        <v>173</v>
      </c>
      <c r="BE163" s="355">
        <f t="shared" si="24"/>
        <v>0</v>
      </c>
      <c r="BF163" s="355">
        <f t="shared" si="25"/>
        <v>0</v>
      </c>
      <c r="BG163" s="355">
        <f t="shared" si="26"/>
        <v>0</v>
      </c>
      <c r="BH163" s="355">
        <f t="shared" si="27"/>
        <v>0</v>
      </c>
      <c r="BI163" s="355">
        <f t="shared" si="28"/>
        <v>0</v>
      </c>
      <c r="BJ163" s="252" t="s">
        <v>88</v>
      </c>
      <c r="BK163" s="355">
        <f t="shared" si="29"/>
        <v>0</v>
      </c>
      <c r="BL163" s="252" t="s">
        <v>1489</v>
      </c>
      <c r="BM163" s="354" t="s">
        <v>1572</v>
      </c>
    </row>
    <row r="164" spans="2:65" s="261" customFormat="1" ht="16.5" customHeight="1" x14ac:dyDescent="0.2">
      <c r="B164" s="262"/>
      <c r="C164" s="356" t="s">
        <v>342</v>
      </c>
      <c r="D164" s="356" t="s">
        <v>332</v>
      </c>
      <c r="E164" s="357" t="s">
        <v>1573</v>
      </c>
      <c r="F164" s="358" t="s">
        <v>1574</v>
      </c>
      <c r="G164" s="359" t="s">
        <v>379</v>
      </c>
      <c r="H164" s="360">
        <v>1</v>
      </c>
      <c r="I164" s="361"/>
      <c r="J164" s="362">
        <f t="shared" si="20"/>
        <v>0</v>
      </c>
      <c r="K164" s="363"/>
      <c r="L164" s="364"/>
      <c r="M164" s="365" t="s">
        <v>1</v>
      </c>
      <c r="N164" s="366" t="s">
        <v>41</v>
      </c>
      <c r="P164" s="352">
        <f t="shared" si="21"/>
        <v>0</v>
      </c>
      <c r="Q164" s="352">
        <v>0</v>
      </c>
      <c r="R164" s="352">
        <f t="shared" si="22"/>
        <v>0</v>
      </c>
      <c r="S164" s="352">
        <v>0</v>
      </c>
      <c r="T164" s="353">
        <f t="shared" si="23"/>
        <v>0</v>
      </c>
      <c r="AR164" s="354" t="s">
        <v>1489</v>
      </c>
      <c r="AT164" s="354" t="s">
        <v>332</v>
      </c>
      <c r="AU164" s="354" t="s">
        <v>88</v>
      </c>
      <c r="AY164" s="252" t="s">
        <v>173</v>
      </c>
      <c r="BE164" s="355">
        <f t="shared" si="24"/>
        <v>0</v>
      </c>
      <c r="BF164" s="355">
        <f t="shared" si="25"/>
        <v>0</v>
      </c>
      <c r="BG164" s="355">
        <f t="shared" si="26"/>
        <v>0</v>
      </c>
      <c r="BH164" s="355">
        <f t="shared" si="27"/>
        <v>0</v>
      </c>
      <c r="BI164" s="355">
        <f t="shared" si="28"/>
        <v>0</v>
      </c>
      <c r="BJ164" s="252" t="s">
        <v>88</v>
      </c>
      <c r="BK164" s="355">
        <f t="shared" si="29"/>
        <v>0</v>
      </c>
      <c r="BL164" s="252" t="s">
        <v>1489</v>
      </c>
      <c r="BM164" s="354" t="s">
        <v>1575</v>
      </c>
    </row>
    <row r="165" spans="2:65" s="261" customFormat="1" ht="16.5" customHeight="1" x14ac:dyDescent="0.2">
      <c r="B165" s="262"/>
      <c r="C165" s="356" t="s">
        <v>345</v>
      </c>
      <c r="D165" s="356" t="s">
        <v>332</v>
      </c>
      <c r="E165" s="357" t="s">
        <v>1576</v>
      </c>
      <c r="F165" s="358" t="s">
        <v>1577</v>
      </c>
      <c r="G165" s="359" t="s">
        <v>379</v>
      </c>
      <c r="H165" s="360">
        <v>0.5</v>
      </c>
      <c r="I165" s="361"/>
      <c r="J165" s="362">
        <f t="shared" si="20"/>
        <v>0</v>
      </c>
      <c r="K165" s="363"/>
      <c r="L165" s="364"/>
      <c r="M165" s="365" t="s">
        <v>1</v>
      </c>
      <c r="N165" s="366" t="s">
        <v>41</v>
      </c>
      <c r="P165" s="352">
        <f t="shared" si="21"/>
        <v>0</v>
      </c>
      <c r="Q165" s="352">
        <v>0</v>
      </c>
      <c r="R165" s="352">
        <f t="shared" si="22"/>
        <v>0</v>
      </c>
      <c r="S165" s="352">
        <v>0</v>
      </c>
      <c r="T165" s="353">
        <f t="shared" si="23"/>
        <v>0</v>
      </c>
      <c r="AR165" s="354" t="s">
        <v>1489</v>
      </c>
      <c r="AT165" s="354" t="s">
        <v>332</v>
      </c>
      <c r="AU165" s="354" t="s">
        <v>88</v>
      </c>
      <c r="AY165" s="252" t="s">
        <v>173</v>
      </c>
      <c r="BE165" s="355">
        <f t="shared" si="24"/>
        <v>0</v>
      </c>
      <c r="BF165" s="355">
        <f t="shared" si="25"/>
        <v>0</v>
      </c>
      <c r="BG165" s="355">
        <f t="shared" si="26"/>
        <v>0</v>
      </c>
      <c r="BH165" s="355">
        <f t="shared" si="27"/>
        <v>0</v>
      </c>
      <c r="BI165" s="355">
        <f t="shared" si="28"/>
        <v>0</v>
      </c>
      <c r="BJ165" s="252" t="s">
        <v>88</v>
      </c>
      <c r="BK165" s="355">
        <f t="shared" si="29"/>
        <v>0</v>
      </c>
      <c r="BL165" s="252" t="s">
        <v>1489</v>
      </c>
      <c r="BM165" s="354" t="s">
        <v>1578</v>
      </c>
    </row>
    <row r="166" spans="2:65" s="261" customFormat="1" ht="16.5" customHeight="1" x14ac:dyDescent="0.2">
      <c r="B166" s="262"/>
      <c r="C166" s="356" t="s">
        <v>335</v>
      </c>
      <c r="D166" s="356" t="s">
        <v>332</v>
      </c>
      <c r="E166" s="357" t="s">
        <v>1579</v>
      </c>
      <c r="F166" s="358" t="s">
        <v>1580</v>
      </c>
      <c r="G166" s="359" t="s">
        <v>379</v>
      </c>
      <c r="H166" s="360">
        <v>0.5</v>
      </c>
      <c r="I166" s="361"/>
      <c r="J166" s="362">
        <f t="shared" si="20"/>
        <v>0</v>
      </c>
      <c r="K166" s="363"/>
      <c r="L166" s="364"/>
      <c r="M166" s="365" t="s">
        <v>1</v>
      </c>
      <c r="N166" s="366" t="s">
        <v>41</v>
      </c>
      <c r="P166" s="352">
        <f t="shared" si="21"/>
        <v>0</v>
      </c>
      <c r="Q166" s="352">
        <v>0</v>
      </c>
      <c r="R166" s="352">
        <f t="shared" si="22"/>
        <v>0</v>
      </c>
      <c r="S166" s="352">
        <v>0</v>
      </c>
      <c r="T166" s="353">
        <f t="shared" si="23"/>
        <v>0</v>
      </c>
      <c r="AR166" s="354" t="s">
        <v>1489</v>
      </c>
      <c r="AT166" s="354" t="s">
        <v>332</v>
      </c>
      <c r="AU166" s="354" t="s">
        <v>88</v>
      </c>
      <c r="AY166" s="252" t="s">
        <v>173</v>
      </c>
      <c r="BE166" s="355">
        <f t="shared" si="24"/>
        <v>0</v>
      </c>
      <c r="BF166" s="355">
        <f t="shared" si="25"/>
        <v>0</v>
      </c>
      <c r="BG166" s="355">
        <f t="shared" si="26"/>
        <v>0</v>
      </c>
      <c r="BH166" s="355">
        <f t="shared" si="27"/>
        <v>0</v>
      </c>
      <c r="BI166" s="355">
        <f t="shared" si="28"/>
        <v>0</v>
      </c>
      <c r="BJ166" s="252" t="s">
        <v>88</v>
      </c>
      <c r="BK166" s="355">
        <f t="shared" si="29"/>
        <v>0</v>
      </c>
      <c r="BL166" s="252" t="s">
        <v>1489</v>
      </c>
      <c r="BM166" s="354" t="s">
        <v>1581</v>
      </c>
    </row>
    <row r="167" spans="2:65" s="261" customFormat="1" ht="16.5" customHeight="1" x14ac:dyDescent="0.2">
      <c r="B167" s="262"/>
      <c r="C167" s="356" t="s">
        <v>353</v>
      </c>
      <c r="D167" s="356" t="s">
        <v>332</v>
      </c>
      <c r="E167" s="357" t="s">
        <v>1582</v>
      </c>
      <c r="F167" s="358" t="s">
        <v>1583</v>
      </c>
      <c r="G167" s="359" t="s">
        <v>379</v>
      </c>
      <c r="H167" s="360">
        <v>5</v>
      </c>
      <c r="I167" s="361"/>
      <c r="J167" s="362">
        <f t="shared" si="20"/>
        <v>0</v>
      </c>
      <c r="K167" s="363"/>
      <c r="L167" s="364"/>
      <c r="M167" s="365" t="s">
        <v>1</v>
      </c>
      <c r="N167" s="366" t="s">
        <v>41</v>
      </c>
      <c r="P167" s="352">
        <f t="shared" si="21"/>
        <v>0</v>
      </c>
      <c r="Q167" s="352">
        <v>0</v>
      </c>
      <c r="R167" s="352">
        <f t="shared" si="22"/>
        <v>0</v>
      </c>
      <c r="S167" s="352">
        <v>0</v>
      </c>
      <c r="T167" s="353">
        <f t="shared" si="23"/>
        <v>0</v>
      </c>
      <c r="AR167" s="354" t="s">
        <v>1489</v>
      </c>
      <c r="AT167" s="354" t="s">
        <v>332</v>
      </c>
      <c r="AU167" s="354" t="s">
        <v>88</v>
      </c>
      <c r="AY167" s="252" t="s">
        <v>173</v>
      </c>
      <c r="BE167" s="355">
        <f t="shared" si="24"/>
        <v>0</v>
      </c>
      <c r="BF167" s="355">
        <f t="shared" si="25"/>
        <v>0</v>
      </c>
      <c r="BG167" s="355">
        <f t="shared" si="26"/>
        <v>0</v>
      </c>
      <c r="BH167" s="355">
        <f t="shared" si="27"/>
        <v>0</v>
      </c>
      <c r="BI167" s="355">
        <f t="shared" si="28"/>
        <v>0</v>
      </c>
      <c r="BJ167" s="252" t="s">
        <v>88</v>
      </c>
      <c r="BK167" s="355">
        <f t="shared" si="29"/>
        <v>0</v>
      </c>
      <c r="BL167" s="252" t="s">
        <v>1489</v>
      </c>
      <c r="BM167" s="354" t="s">
        <v>1584</v>
      </c>
    </row>
    <row r="168" spans="2:65" s="261" customFormat="1" ht="16.5" customHeight="1" x14ac:dyDescent="0.2">
      <c r="B168" s="262"/>
      <c r="C168" s="342" t="s">
        <v>358</v>
      </c>
      <c r="D168" s="342" t="s">
        <v>175</v>
      </c>
      <c r="E168" s="343" t="s">
        <v>1585</v>
      </c>
      <c r="F168" s="344" t="s">
        <v>1586</v>
      </c>
      <c r="G168" s="345" t="s">
        <v>379</v>
      </c>
      <c r="H168" s="346">
        <v>1</v>
      </c>
      <c r="I168" s="347"/>
      <c r="J168" s="348">
        <f t="shared" si="20"/>
        <v>0</v>
      </c>
      <c r="K168" s="349"/>
      <c r="L168" s="262"/>
      <c r="M168" s="350" t="s">
        <v>1</v>
      </c>
      <c r="N168" s="351" t="s">
        <v>41</v>
      </c>
      <c r="P168" s="352">
        <f t="shared" si="21"/>
        <v>0</v>
      </c>
      <c r="Q168" s="352">
        <v>0</v>
      </c>
      <c r="R168" s="352">
        <f t="shared" si="22"/>
        <v>0</v>
      </c>
      <c r="S168" s="352">
        <v>0</v>
      </c>
      <c r="T168" s="353">
        <f t="shared" si="23"/>
        <v>0</v>
      </c>
      <c r="AR168" s="354" t="s">
        <v>1489</v>
      </c>
      <c r="AT168" s="354" t="s">
        <v>175</v>
      </c>
      <c r="AU168" s="354" t="s">
        <v>88</v>
      </c>
      <c r="AY168" s="252" t="s">
        <v>173</v>
      </c>
      <c r="BE168" s="355">
        <f t="shared" si="24"/>
        <v>0</v>
      </c>
      <c r="BF168" s="355">
        <f t="shared" si="25"/>
        <v>0</v>
      </c>
      <c r="BG168" s="355">
        <f t="shared" si="26"/>
        <v>0</v>
      </c>
      <c r="BH168" s="355">
        <f t="shared" si="27"/>
        <v>0</v>
      </c>
      <c r="BI168" s="355">
        <f t="shared" si="28"/>
        <v>0</v>
      </c>
      <c r="BJ168" s="252" t="s">
        <v>88</v>
      </c>
      <c r="BK168" s="355">
        <f t="shared" si="29"/>
        <v>0</v>
      </c>
      <c r="BL168" s="252" t="s">
        <v>1489</v>
      </c>
      <c r="BM168" s="354" t="s">
        <v>1587</v>
      </c>
    </row>
    <row r="169" spans="2:65" s="330" customFormat="1" ht="22.75" customHeight="1" x14ac:dyDescent="0.25">
      <c r="B169" s="331"/>
      <c r="D169" s="332" t="s">
        <v>74</v>
      </c>
      <c r="E169" s="340" t="s">
        <v>1588</v>
      </c>
      <c r="F169" s="340" t="s">
        <v>1589</v>
      </c>
      <c r="J169" s="341">
        <f>BK169</f>
        <v>0</v>
      </c>
      <c r="L169" s="331"/>
      <c r="M169" s="335"/>
      <c r="P169" s="336">
        <f>SUM(P170:P172)</f>
        <v>0</v>
      </c>
      <c r="R169" s="336">
        <f>SUM(R170:R172)</f>
        <v>0</v>
      </c>
      <c r="T169" s="337">
        <f>SUM(T170:T172)</f>
        <v>0</v>
      </c>
      <c r="AR169" s="332" t="s">
        <v>179</v>
      </c>
      <c r="AT169" s="338" t="s">
        <v>74</v>
      </c>
      <c r="AU169" s="338" t="s">
        <v>82</v>
      </c>
      <c r="AY169" s="332" t="s">
        <v>173</v>
      </c>
      <c r="BK169" s="339">
        <f>SUM(BK170:BK172)</f>
        <v>0</v>
      </c>
    </row>
    <row r="170" spans="2:65" s="261" customFormat="1" ht="16.5" customHeight="1" x14ac:dyDescent="0.2">
      <c r="B170" s="262"/>
      <c r="C170" s="356" t="s">
        <v>360</v>
      </c>
      <c r="D170" s="356" t="s">
        <v>332</v>
      </c>
      <c r="E170" s="357" t="s">
        <v>1590</v>
      </c>
      <c r="F170" s="358" t="s">
        <v>1591</v>
      </c>
      <c r="G170" s="359" t="s">
        <v>379</v>
      </c>
      <c r="H170" s="360">
        <v>4</v>
      </c>
      <c r="I170" s="361"/>
      <c r="J170" s="362">
        <f>ROUND(I170*H170,2)</f>
        <v>0</v>
      </c>
      <c r="K170" s="363"/>
      <c r="L170" s="364"/>
      <c r="M170" s="365" t="s">
        <v>1</v>
      </c>
      <c r="N170" s="366" t="s">
        <v>41</v>
      </c>
      <c r="P170" s="352">
        <f>O170*H170</f>
        <v>0</v>
      </c>
      <c r="Q170" s="352">
        <v>0</v>
      </c>
      <c r="R170" s="352">
        <f>Q170*H170</f>
        <v>0</v>
      </c>
      <c r="S170" s="352">
        <v>0</v>
      </c>
      <c r="T170" s="353">
        <f>S170*H170</f>
        <v>0</v>
      </c>
      <c r="AR170" s="354" t="s">
        <v>1489</v>
      </c>
      <c r="AT170" s="354" t="s">
        <v>332</v>
      </c>
      <c r="AU170" s="354" t="s">
        <v>88</v>
      </c>
      <c r="AY170" s="252" t="s">
        <v>173</v>
      </c>
      <c r="BE170" s="355">
        <f>IF(N170="základná",J170,0)</f>
        <v>0</v>
      </c>
      <c r="BF170" s="355">
        <f>IF(N170="znížená",J170,0)</f>
        <v>0</v>
      </c>
      <c r="BG170" s="355">
        <f>IF(N170="zákl. prenesená",J170,0)</f>
        <v>0</v>
      </c>
      <c r="BH170" s="355">
        <f>IF(N170="zníž. prenesená",J170,0)</f>
        <v>0</v>
      </c>
      <c r="BI170" s="355">
        <f>IF(N170="nulová",J170,0)</f>
        <v>0</v>
      </c>
      <c r="BJ170" s="252" t="s">
        <v>88</v>
      </c>
      <c r="BK170" s="355">
        <f>ROUND(I170*H170,2)</f>
        <v>0</v>
      </c>
      <c r="BL170" s="252" t="s">
        <v>1489</v>
      </c>
      <c r="BM170" s="354" t="s">
        <v>1592</v>
      </c>
    </row>
    <row r="171" spans="2:65" s="261" customFormat="1" ht="16.5" customHeight="1" x14ac:dyDescent="0.2">
      <c r="B171" s="262"/>
      <c r="C171" s="356" t="s">
        <v>367</v>
      </c>
      <c r="D171" s="356" t="s">
        <v>332</v>
      </c>
      <c r="E171" s="357" t="s">
        <v>1593</v>
      </c>
      <c r="F171" s="358" t="s">
        <v>1594</v>
      </c>
      <c r="G171" s="359" t="s">
        <v>379</v>
      </c>
      <c r="H171" s="360">
        <v>1</v>
      </c>
      <c r="I171" s="361"/>
      <c r="J171" s="362">
        <f>ROUND(I171*H171,2)</f>
        <v>0</v>
      </c>
      <c r="K171" s="363"/>
      <c r="L171" s="364"/>
      <c r="M171" s="365" t="s">
        <v>1</v>
      </c>
      <c r="N171" s="366" t="s">
        <v>41</v>
      </c>
      <c r="P171" s="352">
        <f>O171*H171</f>
        <v>0</v>
      </c>
      <c r="Q171" s="352">
        <v>0</v>
      </c>
      <c r="R171" s="352">
        <f>Q171*H171</f>
        <v>0</v>
      </c>
      <c r="S171" s="352">
        <v>0</v>
      </c>
      <c r="T171" s="353">
        <f>S171*H171</f>
        <v>0</v>
      </c>
      <c r="AR171" s="354" t="s">
        <v>1489</v>
      </c>
      <c r="AT171" s="354" t="s">
        <v>332</v>
      </c>
      <c r="AU171" s="354" t="s">
        <v>88</v>
      </c>
      <c r="AY171" s="252" t="s">
        <v>173</v>
      </c>
      <c r="BE171" s="355">
        <f>IF(N171="základná",J171,0)</f>
        <v>0</v>
      </c>
      <c r="BF171" s="355">
        <f>IF(N171="znížená",J171,0)</f>
        <v>0</v>
      </c>
      <c r="BG171" s="355">
        <f>IF(N171="zákl. prenesená",J171,0)</f>
        <v>0</v>
      </c>
      <c r="BH171" s="355">
        <f>IF(N171="zníž. prenesená",J171,0)</f>
        <v>0</v>
      </c>
      <c r="BI171" s="355">
        <f>IF(N171="nulová",J171,0)</f>
        <v>0</v>
      </c>
      <c r="BJ171" s="252" t="s">
        <v>88</v>
      </c>
      <c r="BK171" s="355">
        <f>ROUND(I171*H171,2)</f>
        <v>0</v>
      </c>
      <c r="BL171" s="252" t="s">
        <v>1489</v>
      </c>
      <c r="BM171" s="354" t="s">
        <v>1595</v>
      </c>
    </row>
    <row r="172" spans="2:65" s="261" customFormat="1" ht="16.5" customHeight="1" x14ac:dyDescent="0.2">
      <c r="B172" s="262"/>
      <c r="C172" s="342" t="s">
        <v>376</v>
      </c>
      <c r="D172" s="342" t="s">
        <v>175</v>
      </c>
      <c r="E172" s="343" t="s">
        <v>1596</v>
      </c>
      <c r="F172" s="344" t="s">
        <v>1597</v>
      </c>
      <c r="G172" s="345" t="s">
        <v>379</v>
      </c>
      <c r="H172" s="346">
        <v>2</v>
      </c>
      <c r="I172" s="347"/>
      <c r="J172" s="348">
        <f>ROUND(I172*H172,2)</f>
        <v>0</v>
      </c>
      <c r="K172" s="349"/>
      <c r="L172" s="262"/>
      <c r="M172" s="350" t="s">
        <v>1</v>
      </c>
      <c r="N172" s="351" t="s">
        <v>41</v>
      </c>
      <c r="P172" s="352">
        <f>O172*H172</f>
        <v>0</v>
      </c>
      <c r="Q172" s="352">
        <v>0</v>
      </c>
      <c r="R172" s="352">
        <f>Q172*H172</f>
        <v>0</v>
      </c>
      <c r="S172" s="352">
        <v>0</v>
      </c>
      <c r="T172" s="353">
        <f>S172*H172</f>
        <v>0</v>
      </c>
      <c r="AR172" s="354" t="s">
        <v>1489</v>
      </c>
      <c r="AT172" s="354" t="s">
        <v>175</v>
      </c>
      <c r="AU172" s="354" t="s">
        <v>88</v>
      </c>
      <c r="AY172" s="252" t="s">
        <v>173</v>
      </c>
      <c r="BE172" s="355">
        <f>IF(N172="základná",J172,0)</f>
        <v>0</v>
      </c>
      <c r="BF172" s="355">
        <f>IF(N172="znížená",J172,0)</f>
        <v>0</v>
      </c>
      <c r="BG172" s="355">
        <f>IF(N172="zákl. prenesená",J172,0)</f>
        <v>0</v>
      </c>
      <c r="BH172" s="355">
        <f>IF(N172="zníž. prenesená",J172,0)</f>
        <v>0</v>
      </c>
      <c r="BI172" s="355">
        <f>IF(N172="nulová",J172,0)</f>
        <v>0</v>
      </c>
      <c r="BJ172" s="252" t="s">
        <v>88</v>
      </c>
      <c r="BK172" s="355">
        <f>ROUND(I172*H172,2)</f>
        <v>0</v>
      </c>
      <c r="BL172" s="252" t="s">
        <v>1489</v>
      </c>
      <c r="BM172" s="354" t="s">
        <v>1598</v>
      </c>
    </row>
    <row r="173" spans="2:65" s="330" customFormat="1" ht="22.75" customHeight="1" x14ac:dyDescent="0.25">
      <c r="B173" s="331"/>
      <c r="D173" s="332" t="s">
        <v>74</v>
      </c>
      <c r="E173" s="340" t="s">
        <v>1599</v>
      </c>
      <c r="F173" s="340" t="s">
        <v>1600</v>
      </c>
      <c r="J173" s="341">
        <f>BK173</f>
        <v>0</v>
      </c>
      <c r="L173" s="331"/>
      <c r="M173" s="335"/>
      <c r="P173" s="336">
        <f>SUM(P174:P175)</f>
        <v>0</v>
      </c>
      <c r="R173" s="336">
        <f>SUM(R174:R175)</f>
        <v>0</v>
      </c>
      <c r="T173" s="337">
        <f>SUM(T174:T175)</f>
        <v>0</v>
      </c>
      <c r="AR173" s="332" t="s">
        <v>179</v>
      </c>
      <c r="AT173" s="338" t="s">
        <v>74</v>
      </c>
      <c r="AU173" s="338" t="s">
        <v>82</v>
      </c>
      <c r="AY173" s="332" t="s">
        <v>173</v>
      </c>
      <c r="BK173" s="339">
        <f>SUM(BK174:BK175)</f>
        <v>0</v>
      </c>
    </row>
    <row r="174" spans="2:65" s="261" customFormat="1" ht="16.5" customHeight="1" x14ac:dyDescent="0.2">
      <c r="B174" s="262"/>
      <c r="C174" s="356" t="s">
        <v>381</v>
      </c>
      <c r="D174" s="356" t="s">
        <v>332</v>
      </c>
      <c r="E174" s="357" t="s">
        <v>1601</v>
      </c>
      <c r="F174" s="358" t="s">
        <v>1602</v>
      </c>
      <c r="G174" s="359" t="s">
        <v>379</v>
      </c>
      <c r="H174" s="360">
        <v>1</v>
      </c>
      <c r="I174" s="361"/>
      <c r="J174" s="362">
        <f>ROUND(I174*H174,2)</f>
        <v>0</v>
      </c>
      <c r="K174" s="363"/>
      <c r="L174" s="364"/>
      <c r="M174" s="365" t="s">
        <v>1</v>
      </c>
      <c r="N174" s="366" t="s">
        <v>41</v>
      </c>
      <c r="P174" s="352">
        <f>O174*H174</f>
        <v>0</v>
      </c>
      <c r="Q174" s="352">
        <v>0</v>
      </c>
      <c r="R174" s="352">
        <f>Q174*H174</f>
        <v>0</v>
      </c>
      <c r="S174" s="352">
        <v>0</v>
      </c>
      <c r="T174" s="353">
        <f>S174*H174</f>
        <v>0</v>
      </c>
      <c r="AR174" s="354" t="s">
        <v>1489</v>
      </c>
      <c r="AT174" s="354" t="s">
        <v>332</v>
      </c>
      <c r="AU174" s="354" t="s">
        <v>88</v>
      </c>
      <c r="AY174" s="252" t="s">
        <v>173</v>
      </c>
      <c r="BE174" s="355">
        <f>IF(N174="základná",J174,0)</f>
        <v>0</v>
      </c>
      <c r="BF174" s="355">
        <f>IF(N174="znížená",J174,0)</f>
        <v>0</v>
      </c>
      <c r="BG174" s="355">
        <f>IF(N174="zákl. prenesená",J174,0)</f>
        <v>0</v>
      </c>
      <c r="BH174" s="355">
        <f>IF(N174="zníž. prenesená",J174,0)</f>
        <v>0</v>
      </c>
      <c r="BI174" s="355">
        <f>IF(N174="nulová",J174,0)</f>
        <v>0</v>
      </c>
      <c r="BJ174" s="252" t="s">
        <v>88</v>
      </c>
      <c r="BK174" s="355">
        <f>ROUND(I174*H174,2)</f>
        <v>0</v>
      </c>
      <c r="BL174" s="252" t="s">
        <v>1489</v>
      </c>
      <c r="BM174" s="354" t="s">
        <v>1603</v>
      </c>
    </row>
    <row r="175" spans="2:65" s="261" customFormat="1" ht="16.5" customHeight="1" x14ac:dyDescent="0.2">
      <c r="B175" s="262"/>
      <c r="C175" s="342" t="s">
        <v>385</v>
      </c>
      <c r="D175" s="342" t="s">
        <v>175</v>
      </c>
      <c r="E175" s="343" t="s">
        <v>1604</v>
      </c>
      <c r="F175" s="344" t="s">
        <v>1605</v>
      </c>
      <c r="G175" s="345" t="s">
        <v>379</v>
      </c>
      <c r="H175" s="346">
        <v>1</v>
      </c>
      <c r="I175" s="347"/>
      <c r="J175" s="348">
        <f>ROUND(I175*H175,2)</f>
        <v>0</v>
      </c>
      <c r="K175" s="349"/>
      <c r="L175" s="262"/>
      <c r="M175" s="368" t="s">
        <v>1</v>
      </c>
      <c r="N175" s="369" t="s">
        <v>41</v>
      </c>
      <c r="O175" s="370"/>
      <c r="P175" s="371">
        <f>O175*H175</f>
        <v>0</v>
      </c>
      <c r="Q175" s="371">
        <v>0</v>
      </c>
      <c r="R175" s="371">
        <f>Q175*H175</f>
        <v>0</v>
      </c>
      <c r="S175" s="371">
        <v>0</v>
      </c>
      <c r="T175" s="372">
        <f>S175*H175</f>
        <v>0</v>
      </c>
      <c r="AR175" s="354" t="s">
        <v>1489</v>
      </c>
      <c r="AT175" s="354" t="s">
        <v>175</v>
      </c>
      <c r="AU175" s="354" t="s">
        <v>88</v>
      </c>
      <c r="AY175" s="252" t="s">
        <v>173</v>
      </c>
      <c r="BE175" s="355">
        <f>IF(N175="základná",J175,0)</f>
        <v>0</v>
      </c>
      <c r="BF175" s="355">
        <f>IF(N175="znížená",J175,0)</f>
        <v>0</v>
      </c>
      <c r="BG175" s="355">
        <f>IF(N175="zákl. prenesená",J175,0)</f>
        <v>0</v>
      </c>
      <c r="BH175" s="355">
        <f>IF(N175="zníž. prenesená",J175,0)</f>
        <v>0</v>
      </c>
      <c r="BI175" s="355">
        <f>IF(N175="nulová",J175,0)</f>
        <v>0</v>
      </c>
      <c r="BJ175" s="252" t="s">
        <v>88</v>
      </c>
      <c r="BK175" s="355">
        <f>ROUND(I175*H175,2)</f>
        <v>0</v>
      </c>
      <c r="BL175" s="252" t="s">
        <v>1489</v>
      </c>
      <c r="BM175" s="354" t="s">
        <v>1606</v>
      </c>
    </row>
    <row r="176" spans="2:65" s="261" customFormat="1" ht="7" customHeight="1" x14ac:dyDescent="0.2">
      <c r="B176" s="297"/>
      <c r="C176" s="298"/>
      <c r="D176" s="298"/>
      <c r="E176" s="298"/>
      <c r="F176" s="298"/>
      <c r="G176" s="298"/>
      <c r="H176" s="298"/>
      <c r="I176" s="298"/>
      <c r="J176" s="298"/>
      <c r="K176" s="298"/>
      <c r="L176" s="262"/>
    </row>
  </sheetData>
  <sheetProtection algorithmName="SHA-512" hashValue="IvDyHUOXxxsFtMYS8OHe8duMoPe17PhZ6saXuKk9aK7yvAwD/vrMozBsHPkfWJ2FEOKm6uBeUbQL+d237b2Gvw==" saltValue="Gmaq2702t4E+3i27PqtlJg==" spinCount="100000" sheet="1" objects="1" scenarios="1"/>
  <autoFilter ref="C127:K175" xr:uid="{00000000-0009-0000-0000-000005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02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106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ht="12" customHeight="1" x14ac:dyDescent="0.2">
      <c r="B8" s="19"/>
      <c r="D8" s="26" t="s">
        <v>134</v>
      </c>
      <c r="L8" s="19"/>
    </row>
    <row r="9" spans="2:46" s="1" customFormat="1" ht="16.5" customHeight="1" x14ac:dyDescent="0.2">
      <c r="B9" s="31"/>
      <c r="E9" s="245" t="s">
        <v>1607</v>
      </c>
      <c r="F9" s="247"/>
      <c r="G9" s="247"/>
      <c r="H9" s="247"/>
      <c r="L9" s="31"/>
    </row>
    <row r="10" spans="2:46" s="1" customFormat="1" ht="12" customHeight="1" x14ac:dyDescent="0.2">
      <c r="B10" s="31"/>
      <c r="D10" s="26" t="s">
        <v>136</v>
      </c>
      <c r="L10" s="31"/>
    </row>
    <row r="11" spans="2:46" s="1" customFormat="1" ht="16.5" customHeight="1" x14ac:dyDescent="0.2">
      <c r="B11" s="31"/>
      <c r="E11" s="204" t="s">
        <v>1608</v>
      </c>
      <c r="F11" s="247"/>
      <c r="G11" s="247"/>
      <c r="H11" s="247"/>
      <c r="L11" s="31"/>
    </row>
    <row r="12" spans="2:46" s="1" customFormat="1" ht="10" x14ac:dyDescent="0.2">
      <c r="B12" s="31"/>
      <c r="L12" s="31"/>
    </row>
    <row r="13" spans="2:46" s="1" customFormat="1" ht="12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28. 12. 2023</v>
      </c>
      <c r="L14" s="31"/>
    </row>
    <row r="15" spans="2:46" s="1" customFormat="1" ht="10.75" customHeight="1" x14ac:dyDescent="0.2">
      <c r="B15" s="31"/>
      <c r="L15" s="31"/>
    </row>
    <row r="16" spans="2:46" s="1" customFormat="1" ht="12" customHeight="1" x14ac:dyDescent="0.2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7" customHeight="1" x14ac:dyDescent="0.2">
      <c r="B18" s="31"/>
      <c r="L18" s="31"/>
    </row>
    <row r="19" spans="2:12" s="1" customFormat="1" ht="12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 x14ac:dyDescent="0.2">
      <c r="B20" s="31"/>
      <c r="E20" s="248" t="str">
        <f>'Rekapitulácia stavby'!E14</f>
        <v>Vyplň údaj</v>
      </c>
      <c r="F20" s="210"/>
      <c r="G20" s="210"/>
      <c r="H20" s="210"/>
      <c r="I20" s="26" t="s">
        <v>26</v>
      </c>
      <c r="J20" s="27" t="str">
        <f>'Rekapitulácia stavby'!AN14</f>
        <v>Vyplň údaj</v>
      </c>
      <c r="L20" s="31"/>
    </row>
    <row r="21" spans="2:12" s="1" customFormat="1" ht="7" customHeight="1" x14ac:dyDescent="0.2">
      <c r="B21" s="31"/>
      <c r="L21" s="31"/>
    </row>
    <row r="22" spans="2:12" s="1" customFormat="1" ht="12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customHeight="1" x14ac:dyDescent="0.2">
      <c r="B24" s="31"/>
      <c r="L24" s="31"/>
    </row>
    <row r="25" spans="2:12" s="1" customFormat="1" ht="12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customHeight="1" x14ac:dyDescent="0.2">
      <c r="B26" s="31"/>
      <c r="E26" s="24" t="str">
        <f>IF('Rekapitulácia stavby'!E20="","",'Rekapitulácia stavby'!E20)</f>
        <v xml:space="preserve"> 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customHeight="1" x14ac:dyDescent="0.2">
      <c r="B27" s="31"/>
      <c r="L27" s="31"/>
    </row>
    <row r="28" spans="2:12" s="1" customFormat="1" ht="12" customHeight="1" x14ac:dyDescent="0.2">
      <c r="B28" s="31"/>
      <c r="D28" s="26" t="s">
        <v>34</v>
      </c>
      <c r="L28" s="31"/>
    </row>
    <row r="29" spans="2:12" s="7" customFormat="1" ht="16.5" customHeight="1" x14ac:dyDescent="0.2">
      <c r="B29" s="96"/>
      <c r="E29" s="215" t="s">
        <v>1</v>
      </c>
      <c r="F29" s="215"/>
      <c r="G29" s="215"/>
      <c r="H29" s="215"/>
      <c r="L29" s="96"/>
    </row>
    <row r="30" spans="2:12" s="1" customFormat="1" ht="7" customHeight="1" x14ac:dyDescent="0.2">
      <c r="B30" s="31"/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4" customHeight="1" x14ac:dyDescent="0.2">
      <c r="B32" s="31"/>
      <c r="D32" s="97" t="s">
        <v>35</v>
      </c>
      <c r="J32" s="68">
        <f>ROUND(J136, 2)</f>
        <v>0</v>
      </c>
      <c r="L32" s="31"/>
    </row>
    <row r="33" spans="2:12" s="1" customFormat="1" ht="7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 x14ac:dyDescent="0.2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 x14ac:dyDescent="0.2">
      <c r="B35" s="31"/>
      <c r="D35" s="57" t="s">
        <v>39</v>
      </c>
      <c r="E35" s="36" t="s">
        <v>40</v>
      </c>
      <c r="F35" s="98">
        <f>ROUND((SUM(BE136:BE301)),  2)</f>
        <v>0</v>
      </c>
      <c r="G35" s="99"/>
      <c r="H35" s="99"/>
      <c r="I35" s="100">
        <v>0.2</v>
      </c>
      <c r="J35" s="98">
        <f>ROUND(((SUM(BE136:BE301))*I35),  2)</f>
        <v>0</v>
      </c>
      <c r="L35" s="31"/>
    </row>
    <row r="36" spans="2:12" s="1" customFormat="1" ht="14.4" customHeight="1" x14ac:dyDescent="0.2">
      <c r="B36" s="31"/>
      <c r="E36" s="36" t="s">
        <v>41</v>
      </c>
      <c r="F36" s="98">
        <f>ROUND((SUM(BF136:BF301)),  2)</f>
        <v>0</v>
      </c>
      <c r="G36" s="99"/>
      <c r="H36" s="99"/>
      <c r="I36" s="100">
        <v>0.2</v>
      </c>
      <c r="J36" s="98">
        <f>ROUND(((SUM(BF136:BF301))*I36),  2)</f>
        <v>0</v>
      </c>
      <c r="L36" s="31"/>
    </row>
    <row r="37" spans="2:12" s="1" customFormat="1" ht="14.4" hidden="1" customHeight="1" x14ac:dyDescent="0.2">
      <c r="B37" s="31"/>
      <c r="E37" s="26" t="s">
        <v>42</v>
      </c>
      <c r="F37" s="88">
        <f>ROUND((SUM(BG136:BG301)),  2)</f>
        <v>0</v>
      </c>
      <c r="I37" s="101">
        <v>0.2</v>
      </c>
      <c r="J37" s="88">
        <f>0</f>
        <v>0</v>
      </c>
      <c r="L37" s="31"/>
    </row>
    <row r="38" spans="2:12" s="1" customFormat="1" ht="14.4" hidden="1" customHeight="1" x14ac:dyDescent="0.2">
      <c r="B38" s="31"/>
      <c r="E38" s="26" t="s">
        <v>43</v>
      </c>
      <c r="F38" s="88">
        <f>ROUND((SUM(BH136:BH301)),  2)</f>
        <v>0</v>
      </c>
      <c r="I38" s="101">
        <v>0.2</v>
      </c>
      <c r="J38" s="88">
        <f>0</f>
        <v>0</v>
      </c>
      <c r="L38" s="31"/>
    </row>
    <row r="39" spans="2:12" s="1" customFormat="1" ht="14.4" hidden="1" customHeight="1" x14ac:dyDescent="0.2">
      <c r="B39" s="31"/>
      <c r="E39" s="36" t="s">
        <v>44</v>
      </c>
      <c r="F39" s="98">
        <f>ROUND((SUM(BI136:BI301)),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 x14ac:dyDescent="0.2">
      <c r="B40" s="31"/>
      <c r="L40" s="31"/>
    </row>
    <row r="41" spans="2:12" s="1" customFormat="1" ht="25.4" customHeight="1" x14ac:dyDescent="0.2">
      <c r="B41" s="31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1"/>
    </row>
    <row r="42" spans="2:12" s="1" customFormat="1" ht="14.4" customHeight="1" x14ac:dyDescent="0.2">
      <c r="B42" s="31"/>
      <c r="L42" s="31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138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12" ht="12" customHeight="1" x14ac:dyDescent="0.2">
      <c r="B86" s="19"/>
      <c r="C86" s="26" t="s">
        <v>134</v>
      </c>
      <c r="L86" s="19"/>
    </row>
    <row r="87" spans="2:12" s="1" customFormat="1" ht="16.5" customHeight="1" x14ac:dyDescent="0.2">
      <c r="B87" s="31"/>
      <c r="E87" s="245" t="s">
        <v>1607</v>
      </c>
      <c r="F87" s="247"/>
      <c r="G87" s="247"/>
      <c r="H87" s="247"/>
      <c r="L87" s="31"/>
    </row>
    <row r="88" spans="2:12" s="1" customFormat="1" ht="12" customHeight="1" x14ac:dyDescent="0.2">
      <c r="B88" s="31"/>
      <c r="C88" s="26" t="s">
        <v>136</v>
      </c>
      <c r="L88" s="31"/>
    </row>
    <row r="89" spans="2:12" s="1" customFormat="1" ht="16.5" customHeight="1" x14ac:dyDescent="0.2">
      <c r="B89" s="31"/>
      <c r="E89" s="204" t="str">
        <f>E11</f>
        <v>2.1 - Stavebná časť</v>
      </c>
      <c r="F89" s="247"/>
      <c r="G89" s="247"/>
      <c r="H89" s="247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Jacovce- Hôrka, parc. č. 1627/6</v>
      </c>
      <c r="I91" s="26" t="s">
        <v>21</v>
      </c>
      <c r="J91" s="54" t="str">
        <f>IF(J14="","",J14)</f>
        <v>28. 12. 2023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15" customHeight="1" x14ac:dyDescent="0.2">
      <c r="B93" s="31"/>
      <c r="C93" s="26" t="s">
        <v>23</v>
      </c>
      <c r="F93" s="24" t="str">
        <f>E17</f>
        <v>PPD Prašice so sídlom Jacovce</v>
      </c>
      <c r="I93" s="26" t="s">
        <v>29</v>
      </c>
      <c r="J93" s="29" t="str">
        <f>E23</f>
        <v>Ing. Pavol Meluš</v>
      </c>
      <c r="L93" s="31"/>
    </row>
    <row r="94" spans="2:12" s="1" customFormat="1" ht="15.1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0" t="s">
        <v>139</v>
      </c>
      <c r="D96" s="102"/>
      <c r="E96" s="102"/>
      <c r="F96" s="102"/>
      <c r="G96" s="102"/>
      <c r="H96" s="102"/>
      <c r="I96" s="102"/>
      <c r="J96" s="111" t="s">
        <v>140</v>
      </c>
      <c r="K96" s="102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2" t="s">
        <v>141</v>
      </c>
      <c r="J98" s="68">
        <f>J136</f>
        <v>0</v>
      </c>
      <c r="L98" s="31"/>
      <c r="AU98" s="16" t="s">
        <v>142</v>
      </c>
    </row>
    <row r="99" spans="2:47" s="8" customFormat="1" ht="25" customHeight="1" x14ac:dyDescent="0.2">
      <c r="B99" s="113"/>
      <c r="D99" s="114" t="s">
        <v>143</v>
      </c>
      <c r="E99" s="115"/>
      <c r="F99" s="115"/>
      <c r="G99" s="115"/>
      <c r="H99" s="115"/>
      <c r="I99" s="115"/>
      <c r="J99" s="116">
        <f>J137</f>
        <v>0</v>
      </c>
      <c r="L99" s="113"/>
    </row>
    <row r="100" spans="2:47" s="9" customFormat="1" ht="19.899999999999999" customHeight="1" x14ac:dyDescent="0.2">
      <c r="B100" s="117"/>
      <c r="D100" s="118" t="s">
        <v>144</v>
      </c>
      <c r="E100" s="119"/>
      <c r="F100" s="119"/>
      <c r="G100" s="119"/>
      <c r="H100" s="119"/>
      <c r="I100" s="119"/>
      <c r="J100" s="120">
        <f>J138</f>
        <v>0</v>
      </c>
      <c r="L100" s="117"/>
    </row>
    <row r="101" spans="2:47" s="9" customFormat="1" ht="19.899999999999999" customHeight="1" x14ac:dyDescent="0.2">
      <c r="B101" s="117"/>
      <c r="D101" s="118" t="s">
        <v>145</v>
      </c>
      <c r="E101" s="119"/>
      <c r="F101" s="119"/>
      <c r="G101" s="119"/>
      <c r="H101" s="119"/>
      <c r="I101" s="119"/>
      <c r="J101" s="120">
        <f>J163</f>
        <v>0</v>
      </c>
      <c r="L101" s="117"/>
    </row>
    <row r="102" spans="2:47" s="9" customFormat="1" ht="19.899999999999999" customHeight="1" x14ac:dyDescent="0.2">
      <c r="B102" s="117"/>
      <c r="D102" s="118" t="s">
        <v>146</v>
      </c>
      <c r="E102" s="119"/>
      <c r="F102" s="119"/>
      <c r="G102" s="119"/>
      <c r="H102" s="119"/>
      <c r="I102" s="119"/>
      <c r="J102" s="120">
        <f>J196</f>
        <v>0</v>
      </c>
      <c r="L102" s="117"/>
    </row>
    <row r="103" spans="2:47" s="9" customFormat="1" ht="19.899999999999999" customHeight="1" x14ac:dyDescent="0.2">
      <c r="B103" s="117"/>
      <c r="D103" s="118" t="s">
        <v>147</v>
      </c>
      <c r="E103" s="119"/>
      <c r="F103" s="119"/>
      <c r="G103" s="119"/>
      <c r="H103" s="119"/>
      <c r="I103" s="119"/>
      <c r="J103" s="120">
        <f>J202</f>
        <v>0</v>
      </c>
      <c r="L103" s="117"/>
    </row>
    <row r="104" spans="2:47" s="9" customFormat="1" ht="19.899999999999999" customHeight="1" x14ac:dyDescent="0.2">
      <c r="B104" s="117"/>
      <c r="D104" s="118" t="s">
        <v>148</v>
      </c>
      <c r="E104" s="119"/>
      <c r="F104" s="119"/>
      <c r="G104" s="119"/>
      <c r="H104" s="119"/>
      <c r="I104" s="119"/>
      <c r="J104" s="120">
        <f>J205</f>
        <v>0</v>
      </c>
      <c r="L104" s="117"/>
    </row>
    <row r="105" spans="2:47" s="9" customFormat="1" ht="19.899999999999999" customHeight="1" x14ac:dyDescent="0.2">
      <c r="B105" s="117"/>
      <c r="D105" s="118" t="s">
        <v>149</v>
      </c>
      <c r="E105" s="119"/>
      <c r="F105" s="119"/>
      <c r="G105" s="119"/>
      <c r="H105" s="119"/>
      <c r="I105" s="119"/>
      <c r="J105" s="120">
        <f>J210</f>
        <v>0</v>
      </c>
      <c r="L105" s="117"/>
    </row>
    <row r="106" spans="2:47" s="8" customFormat="1" ht="25" customHeight="1" x14ac:dyDescent="0.2">
      <c r="B106" s="113"/>
      <c r="D106" s="114" t="s">
        <v>150</v>
      </c>
      <c r="E106" s="115"/>
      <c r="F106" s="115"/>
      <c r="G106" s="115"/>
      <c r="H106" s="115"/>
      <c r="I106" s="115"/>
      <c r="J106" s="116">
        <f>J212</f>
        <v>0</v>
      </c>
      <c r="L106" s="113"/>
    </row>
    <row r="107" spans="2:47" s="9" customFormat="1" ht="19.899999999999999" customHeight="1" x14ac:dyDescent="0.2">
      <c r="B107" s="117"/>
      <c r="D107" s="118" t="s">
        <v>151</v>
      </c>
      <c r="E107" s="119"/>
      <c r="F107" s="119"/>
      <c r="G107" s="119"/>
      <c r="H107" s="119"/>
      <c r="I107" s="119"/>
      <c r="J107" s="120">
        <f>J213</f>
        <v>0</v>
      </c>
      <c r="L107" s="117"/>
    </row>
    <row r="108" spans="2:47" s="9" customFormat="1" ht="19.899999999999999" customHeight="1" x14ac:dyDescent="0.2">
      <c r="B108" s="117"/>
      <c r="D108" s="118" t="s">
        <v>152</v>
      </c>
      <c r="E108" s="119"/>
      <c r="F108" s="119"/>
      <c r="G108" s="119"/>
      <c r="H108" s="119"/>
      <c r="I108" s="119"/>
      <c r="J108" s="120">
        <f>J229</f>
        <v>0</v>
      </c>
      <c r="L108" s="117"/>
    </row>
    <row r="109" spans="2:47" s="9" customFormat="1" ht="19.899999999999999" customHeight="1" x14ac:dyDescent="0.2">
      <c r="B109" s="117"/>
      <c r="D109" s="118" t="s">
        <v>153</v>
      </c>
      <c r="E109" s="119"/>
      <c r="F109" s="119"/>
      <c r="G109" s="119"/>
      <c r="H109" s="119"/>
      <c r="I109" s="119"/>
      <c r="J109" s="120">
        <f>J245</f>
        <v>0</v>
      </c>
      <c r="L109" s="117"/>
    </row>
    <row r="110" spans="2:47" s="9" customFormat="1" ht="19.899999999999999" customHeight="1" x14ac:dyDescent="0.2">
      <c r="B110" s="117"/>
      <c r="D110" s="118" t="s">
        <v>154</v>
      </c>
      <c r="E110" s="119"/>
      <c r="F110" s="119"/>
      <c r="G110" s="119"/>
      <c r="H110" s="119"/>
      <c r="I110" s="119"/>
      <c r="J110" s="120">
        <f>J250</f>
        <v>0</v>
      </c>
      <c r="L110" s="117"/>
    </row>
    <row r="111" spans="2:47" s="9" customFormat="1" ht="19.899999999999999" customHeight="1" x14ac:dyDescent="0.2">
      <c r="B111" s="117"/>
      <c r="D111" s="118" t="s">
        <v>155</v>
      </c>
      <c r="E111" s="119"/>
      <c r="F111" s="119"/>
      <c r="G111" s="119"/>
      <c r="H111" s="119"/>
      <c r="I111" s="119"/>
      <c r="J111" s="120">
        <f>J284</f>
        <v>0</v>
      </c>
      <c r="L111" s="117"/>
    </row>
    <row r="112" spans="2:47" s="9" customFormat="1" ht="19.899999999999999" customHeight="1" x14ac:dyDescent="0.2">
      <c r="B112" s="117"/>
      <c r="D112" s="118" t="s">
        <v>156</v>
      </c>
      <c r="E112" s="119"/>
      <c r="F112" s="119"/>
      <c r="G112" s="119"/>
      <c r="H112" s="119"/>
      <c r="I112" s="119"/>
      <c r="J112" s="120">
        <f>J290</f>
        <v>0</v>
      </c>
      <c r="L112" s="117"/>
    </row>
    <row r="113" spans="2:12" s="8" customFormat="1" ht="25" customHeight="1" x14ac:dyDescent="0.2">
      <c r="B113" s="113"/>
      <c r="D113" s="114" t="s">
        <v>157</v>
      </c>
      <c r="E113" s="115"/>
      <c r="F113" s="115"/>
      <c r="G113" s="115"/>
      <c r="H113" s="115"/>
      <c r="I113" s="115"/>
      <c r="J113" s="116">
        <f>J295</f>
        <v>0</v>
      </c>
      <c r="L113" s="113"/>
    </row>
    <row r="114" spans="2:12" s="9" customFormat="1" ht="19.899999999999999" customHeight="1" x14ac:dyDescent="0.2">
      <c r="B114" s="117"/>
      <c r="D114" s="118" t="s">
        <v>158</v>
      </c>
      <c r="E114" s="119"/>
      <c r="F114" s="119"/>
      <c r="G114" s="119"/>
      <c r="H114" s="119"/>
      <c r="I114" s="119"/>
      <c r="J114" s="120">
        <f>J296</f>
        <v>0</v>
      </c>
      <c r="L114" s="117"/>
    </row>
    <row r="115" spans="2:12" s="1" customFormat="1" ht="21.75" customHeight="1" x14ac:dyDescent="0.2">
      <c r="B115" s="31"/>
      <c r="L115" s="31"/>
    </row>
    <row r="116" spans="2:12" s="1" customFormat="1" ht="7" customHeight="1" x14ac:dyDescent="0.2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1"/>
    </row>
    <row r="120" spans="2:12" s="1" customFormat="1" ht="7" customHeight="1" x14ac:dyDescent="0.2">
      <c r="B120" s="48"/>
      <c r="C120" s="49"/>
      <c r="D120" s="49"/>
      <c r="E120" s="49"/>
      <c r="F120" s="49"/>
      <c r="G120" s="49"/>
      <c r="H120" s="49"/>
      <c r="I120" s="49"/>
      <c r="J120" s="49"/>
      <c r="K120" s="49"/>
      <c r="L120" s="31"/>
    </row>
    <row r="121" spans="2:12" s="1" customFormat="1" ht="25" customHeight="1" x14ac:dyDescent="0.2">
      <c r="B121" s="31"/>
      <c r="C121" s="20" t="s">
        <v>159</v>
      </c>
      <c r="L121" s="31"/>
    </row>
    <row r="122" spans="2:12" s="1" customFormat="1" ht="7" customHeight="1" x14ac:dyDescent="0.2">
      <c r="B122" s="31"/>
      <c r="L122" s="31"/>
    </row>
    <row r="123" spans="2:12" s="1" customFormat="1" ht="12" customHeight="1" x14ac:dyDescent="0.2">
      <c r="B123" s="31"/>
      <c r="C123" s="26" t="s">
        <v>15</v>
      </c>
      <c r="L123" s="31"/>
    </row>
    <row r="124" spans="2:12" s="1" customFormat="1" ht="16.5" customHeight="1" x14ac:dyDescent="0.2">
      <c r="B124" s="31"/>
      <c r="E124" s="245" t="str">
        <f>E7</f>
        <v>HALY NA CHOV BROJLEROVÝCH KURČIAT</v>
      </c>
      <c r="F124" s="246"/>
      <c r="G124" s="246"/>
      <c r="H124" s="246"/>
      <c r="L124" s="31"/>
    </row>
    <row r="125" spans="2:12" ht="12" customHeight="1" x14ac:dyDescent="0.2">
      <c r="B125" s="19"/>
      <c r="C125" s="26" t="s">
        <v>134</v>
      </c>
      <c r="L125" s="19"/>
    </row>
    <row r="126" spans="2:12" s="1" customFormat="1" ht="16.5" customHeight="1" x14ac:dyDescent="0.2">
      <c r="B126" s="31"/>
      <c r="E126" s="245" t="s">
        <v>1607</v>
      </c>
      <c r="F126" s="247"/>
      <c r="G126" s="247"/>
      <c r="H126" s="247"/>
      <c r="L126" s="31"/>
    </row>
    <row r="127" spans="2:12" s="1" customFormat="1" ht="12" customHeight="1" x14ac:dyDescent="0.2">
      <c r="B127" s="31"/>
      <c r="C127" s="26" t="s">
        <v>136</v>
      </c>
      <c r="L127" s="31"/>
    </row>
    <row r="128" spans="2:12" s="1" customFormat="1" ht="16.5" customHeight="1" x14ac:dyDescent="0.2">
      <c r="B128" s="31"/>
      <c r="E128" s="204" t="str">
        <f>E11</f>
        <v>2.1 - Stavebná časť</v>
      </c>
      <c r="F128" s="247"/>
      <c r="G128" s="247"/>
      <c r="H128" s="247"/>
      <c r="L128" s="31"/>
    </row>
    <row r="129" spans="2:65" s="1" customFormat="1" ht="7" customHeight="1" x14ac:dyDescent="0.2">
      <c r="B129" s="31"/>
      <c r="L129" s="31"/>
    </row>
    <row r="130" spans="2:65" s="1" customFormat="1" ht="12" customHeight="1" x14ac:dyDescent="0.2">
      <c r="B130" s="31"/>
      <c r="C130" s="26" t="s">
        <v>19</v>
      </c>
      <c r="F130" s="24" t="str">
        <f>F14</f>
        <v>Jacovce- Hôrka, parc. č. 1627/6</v>
      </c>
      <c r="I130" s="26" t="s">
        <v>21</v>
      </c>
      <c r="J130" s="54" t="str">
        <f>IF(J14="","",J14)</f>
        <v>28. 12. 2023</v>
      </c>
      <c r="L130" s="31"/>
    </row>
    <row r="131" spans="2:65" s="1" customFormat="1" ht="7" customHeight="1" x14ac:dyDescent="0.2">
      <c r="B131" s="31"/>
      <c r="L131" s="31"/>
    </row>
    <row r="132" spans="2:65" s="1" customFormat="1" ht="15.15" customHeight="1" x14ac:dyDescent="0.2">
      <c r="B132" s="31"/>
      <c r="C132" s="26" t="s">
        <v>23</v>
      </c>
      <c r="F132" s="24" t="str">
        <f>E17</f>
        <v>PPD Prašice so sídlom Jacovce</v>
      </c>
      <c r="I132" s="26" t="s">
        <v>29</v>
      </c>
      <c r="J132" s="29" t="str">
        <f>E23</f>
        <v>Ing. Pavol Meluš</v>
      </c>
      <c r="L132" s="31"/>
    </row>
    <row r="133" spans="2:65" s="1" customFormat="1" ht="15.15" customHeight="1" x14ac:dyDescent="0.2">
      <c r="B133" s="31"/>
      <c r="C133" s="26" t="s">
        <v>27</v>
      </c>
      <c r="F133" s="24" t="str">
        <f>IF(E20="","",E20)</f>
        <v>Vyplň údaj</v>
      </c>
      <c r="I133" s="26" t="s">
        <v>32</v>
      </c>
      <c r="J133" s="29" t="str">
        <f>E26</f>
        <v xml:space="preserve"> </v>
      </c>
      <c r="L133" s="31"/>
    </row>
    <row r="134" spans="2:65" s="1" customFormat="1" ht="10.25" customHeight="1" x14ac:dyDescent="0.2">
      <c r="B134" s="31"/>
      <c r="L134" s="31"/>
    </row>
    <row r="135" spans="2:65" s="10" customFormat="1" ht="29.25" customHeight="1" x14ac:dyDescent="0.2">
      <c r="B135" s="121"/>
      <c r="C135" s="122" t="s">
        <v>160</v>
      </c>
      <c r="D135" s="123" t="s">
        <v>60</v>
      </c>
      <c r="E135" s="123" t="s">
        <v>56</v>
      </c>
      <c r="F135" s="123" t="s">
        <v>57</v>
      </c>
      <c r="G135" s="123" t="s">
        <v>161</v>
      </c>
      <c r="H135" s="123" t="s">
        <v>162</v>
      </c>
      <c r="I135" s="123" t="s">
        <v>163</v>
      </c>
      <c r="J135" s="124" t="s">
        <v>140</v>
      </c>
      <c r="K135" s="125" t="s">
        <v>164</v>
      </c>
      <c r="L135" s="121"/>
      <c r="M135" s="61" t="s">
        <v>1</v>
      </c>
      <c r="N135" s="62" t="s">
        <v>39</v>
      </c>
      <c r="O135" s="62" t="s">
        <v>165</v>
      </c>
      <c r="P135" s="62" t="s">
        <v>166</v>
      </c>
      <c r="Q135" s="62" t="s">
        <v>167</v>
      </c>
      <c r="R135" s="62" t="s">
        <v>168</v>
      </c>
      <c r="S135" s="62" t="s">
        <v>169</v>
      </c>
      <c r="T135" s="63" t="s">
        <v>170</v>
      </c>
    </row>
    <row r="136" spans="2:65" s="1" customFormat="1" ht="22.75" customHeight="1" x14ac:dyDescent="0.35">
      <c r="B136" s="31"/>
      <c r="C136" s="66" t="s">
        <v>141</v>
      </c>
      <c r="J136" s="126">
        <f>BK136</f>
        <v>0</v>
      </c>
      <c r="L136" s="31"/>
      <c r="M136" s="64"/>
      <c r="N136" s="55"/>
      <c r="O136" s="55"/>
      <c r="P136" s="127">
        <f>P137+P212+P295</f>
        <v>0</v>
      </c>
      <c r="Q136" s="55"/>
      <c r="R136" s="127">
        <f>R137+R212+R295</f>
        <v>2220.2073823800001</v>
      </c>
      <c r="S136" s="55"/>
      <c r="T136" s="128">
        <f>T137+T212+T295</f>
        <v>0</v>
      </c>
      <c r="AT136" s="16" t="s">
        <v>74</v>
      </c>
      <c r="AU136" s="16" t="s">
        <v>142</v>
      </c>
      <c r="BK136" s="129">
        <f>BK137+BK212+BK295</f>
        <v>0</v>
      </c>
    </row>
    <row r="137" spans="2:65" s="11" customFormat="1" ht="25.9" customHeight="1" x14ac:dyDescent="0.35">
      <c r="B137" s="130"/>
      <c r="D137" s="131" t="s">
        <v>74</v>
      </c>
      <c r="E137" s="132" t="s">
        <v>171</v>
      </c>
      <c r="F137" s="132" t="s">
        <v>172</v>
      </c>
      <c r="I137" s="133"/>
      <c r="J137" s="134">
        <f>BK137</f>
        <v>0</v>
      </c>
      <c r="L137" s="130"/>
      <c r="M137" s="135"/>
      <c r="P137" s="136">
        <f>P138+P163+P196+P202+P205+P210</f>
        <v>0</v>
      </c>
      <c r="R137" s="136">
        <f>R138+R163+R196+R202+R205+R210</f>
        <v>2104.78837475</v>
      </c>
      <c r="T137" s="137">
        <f>T138+T163+T196+T202+T205+T210</f>
        <v>0</v>
      </c>
      <c r="AR137" s="131" t="s">
        <v>82</v>
      </c>
      <c r="AT137" s="138" t="s">
        <v>74</v>
      </c>
      <c r="AU137" s="138" t="s">
        <v>75</v>
      </c>
      <c r="AY137" s="131" t="s">
        <v>173</v>
      </c>
      <c r="BK137" s="139">
        <f>BK138+BK163+BK196+BK202+BK205+BK210</f>
        <v>0</v>
      </c>
    </row>
    <row r="138" spans="2:65" s="11" customFormat="1" ht="22.75" customHeight="1" x14ac:dyDescent="0.25">
      <c r="B138" s="130"/>
      <c r="D138" s="131" t="s">
        <v>74</v>
      </c>
      <c r="E138" s="140" t="s">
        <v>82</v>
      </c>
      <c r="F138" s="140" t="s">
        <v>174</v>
      </c>
      <c r="I138" s="133"/>
      <c r="J138" s="141">
        <f>BK138</f>
        <v>0</v>
      </c>
      <c r="L138" s="130"/>
      <c r="M138" s="135"/>
      <c r="P138" s="136">
        <f>SUM(P139:P162)</f>
        <v>0</v>
      </c>
      <c r="R138" s="136">
        <f>SUM(R139:R162)</f>
        <v>0</v>
      </c>
      <c r="T138" s="137">
        <f>SUM(T139:T162)</f>
        <v>0</v>
      </c>
      <c r="AR138" s="131" t="s">
        <v>82</v>
      </c>
      <c r="AT138" s="138" t="s">
        <v>74</v>
      </c>
      <c r="AU138" s="138" t="s">
        <v>82</v>
      </c>
      <c r="AY138" s="131" t="s">
        <v>173</v>
      </c>
      <c r="BK138" s="139">
        <f>SUM(BK139:BK162)</f>
        <v>0</v>
      </c>
    </row>
    <row r="139" spans="2:65" s="1" customFormat="1" ht="24.15" customHeight="1" x14ac:dyDescent="0.2">
      <c r="B139" s="142"/>
      <c r="C139" s="143" t="s">
        <v>82</v>
      </c>
      <c r="D139" s="143" t="s">
        <v>175</v>
      </c>
      <c r="E139" s="144" t="s">
        <v>176</v>
      </c>
      <c r="F139" s="145" t="s">
        <v>177</v>
      </c>
      <c r="G139" s="146" t="s">
        <v>178</v>
      </c>
      <c r="H139" s="147">
        <v>476.28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179</v>
      </c>
      <c r="AT139" s="155" t="s">
        <v>175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1609</v>
      </c>
    </row>
    <row r="140" spans="2:65" s="12" customFormat="1" ht="10" x14ac:dyDescent="0.2">
      <c r="B140" s="157"/>
      <c r="D140" s="158" t="s">
        <v>181</v>
      </c>
      <c r="E140" s="159" t="s">
        <v>1</v>
      </c>
      <c r="F140" s="160" t="s">
        <v>182</v>
      </c>
      <c r="H140" s="161">
        <v>476.28</v>
      </c>
      <c r="I140" s="162"/>
      <c r="L140" s="157"/>
      <c r="M140" s="163"/>
      <c r="T140" s="164"/>
      <c r="AT140" s="159" t="s">
        <v>181</v>
      </c>
      <c r="AU140" s="159" t="s">
        <v>88</v>
      </c>
      <c r="AV140" s="12" t="s">
        <v>88</v>
      </c>
      <c r="AW140" s="12" t="s">
        <v>31</v>
      </c>
      <c r="AX140" s="12" t="s">
        <v>82</v>
      </c>
      <c r="AY140" s="159" t="s">
        <v>173</v>
      </c>
    </row>
    <row r="141" spans="2:65" s="1" customFormat="1" ht="24.15" customHeight="1" x14ac:dyDescent="0.2">
      <c r="B141" s="142"/>
      <c r="C141" s="143" t="s">
        <v>88</v>
      </c>
      <c r="D141" s="143" t="s">
        <v>175</v>
      </c>
      <c r="E141" s="144" t="s">
        <v>183</v>
      </c>
      <c r="F141" s="145" t="s">
        <v>184</v>
      </c>
      <c r="G141" s="146" t="s">
        <v>178</v>
      </c>
      <c r="H141" s="147">
        <v>142.88399999999999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41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179</v>
      </c>
      <c r="AT141" s="155" t="s">
        <v>175</v>
      </c>
      <c r="AU141" s="155" t="s">
        <v>88</v>
      </c>
      <c r="AY141" s="16" t="s">
        <v>173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179</v>
      </c>
      <c r="BM141" s="155" t="s">
        <v>1610</v>
      </c>
    </row>
    <row r="142" spans="2:65" s="12" customFormat="1" ht="10" x14ac:dyDescent="0.2">
      <c r="B142" s="157"/>
      <c r="D142" s="158" t="s">
        <v>181</v>
      </c>
      <c r="E142" s="159" t="s">
        <v>1</v>
      </c>
      <c r="F142" s="160" t="s">
        <v>186</v>
      </c>
      <c r="H142" s="161">
        <v>142.88399999999999</v>
      </c>
      <c r="I142" s="162"/>
      <c r="L142" s="157"/>
      <c r="M142" s="163"/>
      <c r="T142" s="164"/>
      <c r="AT142" s="159" t="s">
        <v>181</v>
      </c>
      <c r="AU142" s="159" t="s">
        <v>88</v>
      </c>
      <c r="AV142" s="12" t="s">
        <v>88</v>
      </c>
      <c r="AW142" s="12" t="s">
        <v>31</v>
      </c>
      <c r="AX142" s="12" t="s">
        <v>82</v>
      </c>
      <c r="AY142" s="159" t="s">
        <v>173</v>
      </c>
    </row>
    <row r="143" spans="2:65" s="1" customFormat="1" ht="24.15" customHeight="1" x14ac:dyDescent="0.2">
      <c r="B143" s="142"/>
      <c r="C143" s="143" t="s">
        <v>187</v>
      </c>
      <c r="D143" s="143" t="s">
        <v>175</v>
      </c>
      <c r="E143" s="144" t="s">
        <v>188</v>
      </c>
      <c r="F143" s="145" t="s">
        <v>189</v>
      </c>
      <c r="G143" s="146" t="s">
        <v>178</v>
      </c>
      <c r="H143" s="147">
        <v>57.052</v>
      </c>
      <c r="I143" s="148"/>
      <c r="J143" s="149">
        <f>ROUND(I143*H143,2)</f>
        <v>0</v>
      </c>
      <c r="K143" s="150"/>
      <c r="L143" s="31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179</v>
      </c>
      <c r="AT143" s="155" t="s">
        <v>175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1611</v>
      </c>
    </row>
    <row r="144" spans="2:65" s="12" customFormat="1" ht="10" x14ac:dyDescent="0.2">
      <c r="B144" s="157"/>
      <c r="D144" s="158" t="s">
        <v>181</v>
      </c>
      <c r="E144" s="159" t="s">
        <v>1</v>
      </c>
      <c r="F144" s="160" t="s">
        <v>191</v>
      </c>
      <c r="H144" s="161">
        <v>49.98</v>
      </c>
      <c r="I144" s="162"/>
      <c r="L144" s="157"/>
      <c r="M144" s="163"/>
      <c r="T144" s="164"/>
      <c r="AT144" s="159" t="s">
        <v>181</v>
      </c>
      <c r="AU144" s="159" t="s">
        <v>88</v>
      </c>
      <c r="AV144" s="12" t="s">
        <v>88</v>
      </c>
      <c r="AW144" s="12" t="s">
        <v>31</v>
      </c>
      <c r="AX144" s="12" t="s">
        <v>75</v>
      </c>
      <c r="AY144" s="159" t="s">
        <v>173</v>
      </c>
    </row>
    <row r="145" spans="2:65" s="12" customFormat="1" ht="10" x14ac:dyDescent="0.2">
      <c r="B145" s="157"/>
      <c r="D145" s="158" t="s">
        <v>181</v>
      </c>
      <c r="E145" s="159" t="s">
        <v>1</v>
      </c>
      <c r="F145" s="160" t="s">
        <v>192</v>
      </c>
      <c r="H145" s="161">
        <v>7.0720000000000001</v>
      </c>
      <c r="I145" s="162"/>
      <c r="L145" s="157"/>
      <c r="M145" s="163"/>
      <c r="T145" s="164"/>
      <c r="AT145" s="159" t="s">
        <v>181</v>
      </c>
      <c r="AU145" s="159" t="s">
        <v>88</v>
      </c>
      <c r="AV145" s="12" t="s">
        <v>88</v>
      </c>
      <c r="AW145" s="12" t="s">
        <v>31</v>
      </c>
      <c r="AX145" s="12" t="s">
        <v>75</v>
      </c>
      <c r="AY145" s="159" t="s">
        <v>173</v>
      </c>
    </row>
    <row r="146" spans="2:65" s="13" customFormat="1" ht="10" x14ac:dyDescent="0.2">
      <c r="B146" s="165"/>
      <c r="D146" s="158" t="s">
        <v>181</v>
      </c>
      <c r="E146" s="166" t="s">
        <v>1</v>
      </c>
      <c r="F146" s="167" t="s">
        <v>193</v>
      </c>
      <c r="H146" s="168">
        <v>57.052</v>
      </c>
      <c r="I146" s="169"/>
      <c r="L146" s="165"/>
      <c r="M146" s="170"/>
      <c r="T146" s="171"/>
      <c r="AT146" s="166" t="s">
        <v>181</v>
      </c>
      <c r="AU146" s="166" t="s">
        <v>88</v>
      </c>
      <c r="AV146" s="13" t="s">
        <v>179</v>
      </c>
      <c r="AW146" s="13" t="s">
        <v>31</v>
      </c>
      <c r="AX146" s="13" t="s">
        <v>82</v>
      </c>
      <c r="AY146" s="166" t="s">
        <v>173</v>
      </c>
    </row>
    <row r="147" spans="2:65" s="1" customFormat="1" ht="37.75" customHeight="1" x14ac:dyDescent="0.2">
      <c r="B147" s="142"/>
      <c r="C147" s="143" t="s">
        <v>179</v>
      </c>
      <c r="D147" s="143" t="s">
        <v>175</v>
      </c>
      <c r="E147" s="144" t="s">
        <v>194</v>
      </c>
      <c r="F147" s="145" t="s">
        <v>195</v>
      </c>
      <c r="G147" s="146" t="s">
        <v>178</v>
      </c>
      <c r="H147" s="147">
        <v>17.116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41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179</v>
      </c>
      <c r="AT147" s="155" t="s">
        <v>175</v>
      </c>
      <c r="AU147" s="155" t="s">
        <v>88</v>
      </c>
      <c r="AY147" s="16" t="s">
        <v>173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88</v>
      </c>
      <c r="BK147" s="156">
        <f>ROUND(I147*H147,2)</f>
        <v>0</v>
      </c>
      <c r="BL147" s="16" t="s">
        <v>179</v>
      </c>
      <c r="BM147" s="155" t="s">
        <v>1612</v>
      </c>
    </row>
    <row r="148" spans="2:65" s="12" customFormat="1" ht="10" x14ac:dyDescent="0.2">
      <c r="B148" s="157"/>
      <c r="D148" s="158" t="s">
        <v>181</v>
      </c>
      <c r="E148" s="159" t="s">
        <v>1</v>
      </c>
      <c r="F148" s="160" t="s">
        <v>197</v>
      </c>
      <c r="H148" s="161">
        <v>17.116</v>
      </c>
      <c r="I148" s="162"/>
      <c r="L148" s="157"/>
      <c r="M148" s="163"/>
      <c r="T148" s="164"/>
      <c r="AT148" s="159" t="s">
        <v>181</v>
      </c>
      <c r="AU148" s="159" t="s">
        <v>88</v>
      </c>
      <c r="AV148" s="12" t="s">
        <v>88</v>
      </c>
      <c r="AW148" s="12" t="s">
        <v>31</v>
      </c>
      <c r="AX148" s="12" t="s">
        <v>82</v>
      </c>
      <c r="AY148" s="159" t="s">
        <v>173</v>
      </c>
    </row>
    <row r="149" spans="2:65" s="1" customFormat="1" ht="24.15" customHeight="1" x14ac:dyDescent="0.2">
      <c r="B149" s="142"/>
      <c r="C149" s="143" t="s">
        <v>198</v>
      </c>
      <c r="D149" s="143" t="s">
        <v>175</v>
      </c>
      <c r="E149" s="144" t="s">
        <v>199</v>
      </c>
      <c r="F149" s="145" t="s">
        <v>200</v>
      </c>
      <c r="G149" s="146" t="s">
        <v>178</v>
      </c>
      <c r="H149" s="147">
        <v>70.864000000000004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41</v>
      </c>
      <c r="P149" s="153">
        <f>O149*H149</f>
        <v>0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AR149" s="155" t="s">
        <v>179</v>
      </c>
      <c r="AT149" s="155" t="s">
        <v>175</v>
      </c>
      <c r="AU149" s="155" t="s">
        <v>88</v>
      </c>
      <c r="AY149" s="16" t="s">
        <v>173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88</v>
      </c>
      <c r="BK149" s="156">
        <f>ROUND(I149*H149,2)</f>
        <v>0</v>
      </c>
      <c r="BL149" s="16" t="s">
        <v>179</v>
      </c>
      <c r="BM149" s="155" t="s">
        <v>1613</v>
      </c>
    </row>
    <row r="150" spans="2:65" s="12" customFormat="1" ht="10" x14ac:dyDescent="0.2">
      <c r="B150" s="157"/>
      <c r="D150" s="158" t="s">
        <v>181</v>
      </c>
      <c r="E150" s="159" t="s">
        <v>1</v>
      </c>
      <c r="F150" s="160" t="s">
        <v>202</v>
      </c>
      <c r="H150" s="161">
        <v>60.72</v>
      </c>
      <c r="I150" s="162"/>
      <c r="L150" s="157"/>
      <c r="M150" s="163"/>
      <c r="T150" s="164"/>
      <c r="AT150" s="159" t="s">
        <v>181</v>
      </c>
      <c r="AU150" s="159" t="s">
        <v>88</v>
      </c>
      <c r="AV150" s="12" t="s">
        <v>88</v>
      </c>
      <c r="AW150" s="12" t="s">
        <v>31</v>
      </c>
      <c r="AX150" s="12" t="s">
        <v>75</v>
      </c>
      <c r="AY150" s="159" t="s">
        <v>173</v>
      </c>
    </row>
    <row r="151" spans="2:65" s="12" customFormat="1" ht="10" x14ac:dyDescent="0.2">
      <c r="B151" s="157"/>
      <c r="D151" s="158" t="s">
        <v>181</v>
      </c>
      <c r="E151" s="159" t="s">
        <v>1</v>
      </c>
      <c r="F151" s="160" t="s">
        <v>203</v>
      </c>
      <c r="H151" s="161">
        <v>2.944</v>
      </c>
      <c r="I151" s="162"/>
      <c r="L151" s="157"/>
      <c r="M151" s="163"/>
      <c r="T151" s="164"/>
      <c r="AT151" s="159" t="s">
        <v>181</v>
      </c>
      <c r="AU151" s="159" t="s">
        <v>88</v>
      </c>
      <c r="AV151" s="12" t="s">
        <v>88</v>
      </c>
      <c r="AW151" s="12" t="s">
        <v>31</v>
      </c>
      <c r="AX151" s="12" t="s">
        <v>75</v>
      </c>
      <c r="AY151" s="159" t="s">
        <v>173</v>
      </c>
    </row>
    <row r="152" spans="2:65" s="12" customFormat="1" ht="10" x14ac:dyDescent="0.2">
      <c r="B152" s="157"/>
      <c r="D152" s="158" t="s">
        <v>181</v>
      </c>
      <c r="E152" s="159" t="s">
        <v>1</v>
      </c>
      <c r="F152" s="160" t="s">
        <v>204</v>
      </c>
      <c r="H152" s="161">
        <v>7.2</v>
      </c>
      <c r="I152" s="162"/>
      <c r="L152" s="157"/>
      <c r="M152" s="163"/>
      <c r="T152" s="164"/>
      <c r="AT152" s="159" t="s">
        <v>181</v>
      </c>
      <c r="AU152" s="159" t="s">
        <v>88</v>
      </c>
      <c r="AV152" s="12" t="s">
        <v>88</v>
      </c>
      <c r="AW152" s="12" t="s">
        <v>31</v>
      </c>
      <c r="AX152" s="12" t="s">
        <v>75</v>
      </c>
      <c r="AY152" s="159" t="s">
        <v>173</v>
      </c>
    </row>
    <row r="153" spans="2:65" s="13" customFormat="1" ht="10" x14ac:dyDescent="0.2">
      <c r="B153" s="165"/>
      <c r="D153" s="158" t="s">
        <v>181</v>
      </c>
      <c r="E153" s="166" t="s">
        <v>1</v>
      </c>
      <c r="F153" s="167" t="s">
        <v>193</v>
      </c>
      <c r="H153" s="168">
        <v>70.864000000000004</v>
      </c>
      <c r="I153" s="169"/>
      <c r="L153" s="165"/>
      <c r="M153" s="170"/>
      <c r="T153" s="171"/>
      <c r="AT153" s="166" t="s">
        <v>181</v>
      </c>
      <c r="AU153" s="166" t="s">
        <v>88</v>
      </c>
      <c r="AV153" s="13" t="s">
        <v>179</v>
      </c>
      <c r="AW153" s="13" t="s">
        <v>31</v>
      </c>
      <c r="AX153" s="13" t="s">
        <v>82</v>
      </c>
      <c r="AY153" s="166" t="s">
        <v>173</v>
      </c>
    </row>
    <row r="154" spans="2:65" s="1" customFormat="1" ht="16.5" customHeight="1" x14ac:dyDescent="0.2">
      <c r="B154" s="142"/>
      <c r="C154" s="143" t="s">
        <v>205</v>
      </c>
      <c r="D154" s="143" t="s">
        <v>175</v>
      </c>
      <c r="E154" s="144" t="s">
        <v>206</v>
      </c>
      <c r="F154" s="145" t="s">
        <v>207</v>
      </c>
      <c r="G154" s="146" t="s">
        <v>178</v>
      </c>
      <c r="H154" s="147">
        <v>21.259</v>
      </c>
      <c r="I154" s="148"/>
      <c r="J154" s="149">
        <f>ROUND(I154*H154,2)</f>
        <v>0</v>
      </c>
      <c r="K154" s="150"/>
      <c r="L154" s="31"/>
      <c r="M154" s="151" t="s">
        <v>1</v>
      </c>
      <c r="N154" s="152" t="s">
        <v>41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179</v>
      </c>
      <c r="AT154" s="155" t="s">
        <v>175</v>
      </c>
      <c r="AU154" s="155" t="s">
        <v>88</v>
      </c>
      <c r="AY154" s="16" t="s">
        <v>173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6" t="s">
        <v>88</v>
      </c>
      <c r="BK154" s="156">
        <f>ROUND(I154*H154,2)</f>
        <v>0</v>
      </c>
      <c r="BL154" s="16" t="s">
        <v>179</v>
      </c>
      <c r="BM154" s="155" t="s">
        <v>1614</v>
      </c>
    </row>
    <row r="155" spans="2:65" s="12" customFormat="1" ht="10" x14ac:dyDescent="0.2">
      <c r="B155" s="157"/>
      <c r="D155" s="158" t="s">
        <v>181</v>
      </c>
      <c r="E155" s="159" t="s">
        <v>1</v>
      </c>
      <c r="F155" s="160" t="s">
        <v>209</v>
      </c>
      <c r="H155" s="161">
        <v>21.259</v>
      </c>
      <c r="I155" s="162"/>
      <c r="L155" s="157"/>
      <c r="M155" s="163"/>
      <c r="T155" s="164"/>
      <c r="AT155" s="159" t="s">
        <v>181</v>
      </c>
      <c r="AU155" s="159" t="s">
        <v>88</v>
      </c>
      <c r="AV155" s="12" t="s">
        <v>88</v>
      </c>
      <c r="AW155" s="12" t="s">
        <v>31</v>
      </c>
      <c r="AX155" s="12" t="s">
        <v>82</v>
      </c>
      <c r="AY155" s="159" t="s">
        <v>173</v>
      </c>
    </row>
    <row r="156" spans="2:65" s="1" customFormat="1" ht="37.75" customHeight="1" x14ac:dyDescent="0.2">
      <c r="B156" s="142"/>
      <c r="C156" s="143" t="s">
        <v>210</v>
      </c>
      <c r="D156" s="143" t="s">
        <v>175</v>
      </c>
      <c r="E156" s="144" t="s">
        <v>211</v>
      </c>
      <c r="F156" s="145" t="s">
        <v>212</v>
      </c>
      <c r="G156" s="146" t="s">
        <v>178</v>
      </c>
      <c r="H156" s="147">
        <v>604.19600000000003</v>
      </c>
      <c r="I156" s="148"/>
      <c r="J156" s="149">
        <f>ROUND(I156*H156,2)</f>
        <v>0</v>
      </c>
      <c r="K156" s="150"/>
      <c r="L156" s="31"/>
      <c r="M156" s="151" t="s">
        <v>1</v>
      </c>
      <c r="N156" s="152" t="s">
        <v>41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179</v>
      </c>
      <c r="AT156" s="155" t="s">
        <v>175</v>
      </c>
      <c r="AU156" s="155" t="s">
        <v>88</v>
      </c>
      <c r="AY156" s="16" t="s">
        <v>173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6" t="s">
        <v>88</v>
      </c>
      <c r="BK156" s="156">
        <f>ROUND(I156*H156,2)</f>
        <v>0</v>
      </c>
      <c r="BL156" s="16" t="s">
        <v>179</v>
      </c>
      <c r="BM156" s="155" t="s">
        <v>1615</v>
      </c>
    </row>
    <row r="157" spans="2:65" s="12" customFormat="1" ht="10" x14ac:dyDescent="0.2">
      <c r="B157" s="157"/>
      <c r="D157" s="158" t="s">
        <v>181</v>
      </c>
      <c r="E157" s="159" t="s">
        <v>1</v>
      </c>
      <c r="F157" s="160" t="s">
        <v>214</v>
      </c>
      <c r="H157" s="161">
        <v>604.19600000000003</v>
      </c>
      <c r="I157" s="162"/>
      <c r="L157" s="157"/>
      <c r="M157" s="163"/>
      <c r="T157" s="164"/>
      <c r="AT157" s="159" t="s">
        <v>181</v>
      </c>
      <c r="AU157" s="159" t="s">
        <v>88</v>
      </c>
      <c r="AV157" s="12" t="s">
        <v>88</v>
      </c>
      <c r="AW157" s="12" t="s">
        <v>31</v>
      </c>
      <c r="AX157" s="12" t="s">
        <v>82</v>
      </c>
      <c r="AY157" s="159" t="s">
        <v>173</v>
      </c>
    </row>
    <row r="158" spans="2:65" s="1" customFormat="1" ht="44.25" customHeight="1" x14ac:dyDescent="0.2">
      <c r="B158" s="142"/>
      <c r="C158" s="143" t="s">
        <v>215</v>
      </c>
      <c r="D158" s="143" t="s">
        <v>175</v>
      </c>
      <c r="E158" s="144" t="s">
        <v>216</v>
      </c>
      <c r="F158" s="145" t="s">
        <v>217</v>
      </c>
      <c r="G158" s="146" t="s">
        <v>178</v>
      </c>
      <c r="H158" s="147">
        <v>1208.3920000000001</v>
      </c>
      <c r="I158" s="148"/>
      <c r="J158" s="149">
        <f>ROUND(I158*H158,2)</f>
        <v>0</v>
      </c>
      <c r="K158" s="150"/>
      <c r="L158" s="31"/>
      <c r="M158" s="151" t="s">
        <v>1</v>
      </c>
      <c r="N158" s="152" t="s">
        <v>41</v>
      </c>
      <c r="P158" s="153">
        <f>O158*H158</f>
        <v>0</v>
      </c>
      <c r="Q158" s="153">
        <v>0</v>
      </c>
      <c r="R158" s="153">
        <f>Q158*H158</f>
        <v>0</v>
      </c>
      <c r="S158" s="153">
        <v>0</v>
      </c>
      <c r="T158" s="154">
        <f>S158*H158</f>
        <v>0</v>
      </c>
      <c r="AR158" s="155" t="s">
        <v>179</v>
      </c>
      <c r="AT158" s="155" t="s">
        <v>175</v>
      </c>
      <c r="AU158" s="155" t="s">
        <v>88</v>
      </c>
      <c r="AY158" s="16" t="s">
        <v>173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88</v>
      </c>
      <c r="BK158" s="156">
        <f>ROUND(I158*H158,2)</f>
        <v>0</v>
      </c>
      <c r="BL158" s="16" t="s">
        <v>179</v>
      </c>
      <c r="BM158" s="155" t="s">
        <v>1616</v>
      </c>
    </row>
    <row r="159" spans="2:65" s="12" customFormat="1" ht="10" x14ac:dyDescent="0.2">
      <c r="B159" s="157"/>
      <c r="D159" s="158" t="s">
        <v>181</v>
      </c>
      <c r="F159" s="160" t="s">
        <v>219</v>
      </c>
      <c r="H159" s="161">
        <v>1208.3920000000001</v>
      </c>
      <c r="I159" s="162"/>
      <c r="L159" s="157"/>
      <c r="M159" s="163"/>
      <c r="T159" s="164"/>
      <c r="AT159" s="159" t="s">
        <v>181</v>
      </c>
      <c r="AU159" s="159" t="s">
        <v>88</v>
      </c>
      <c r="AV159" s="12" t="s">
        <v>88</v>
      </c>
      <c r="AW159" s="12" t="s">
        <v>3</v>
      </c>
      <c r="AX159" s="12" t="s">
        <v>82</v>
      </c>
      <c r="AY159" s="159" t="s">
        <v>173</v>
      </c>
    </row>
    <row r="160" spans="2:65" s="1" customFormat="1" ht="21.75" customHeight="1" x14ac:dyDescent="0.2">
      <c r="B160" s="142"/>
      <c r="C160" s="143" t="s">
        <v>220</v>
      </c>
      <c r="D160" s="143" t="s">
        <v>175</v>
      </c>
      <c r="E160" s="144" t="s">
        <v>221</v>
      </c>
      <c r="F160" s="145" t="s">
        <v>222</v>
      </c>
      <c r="G160" s="146" t="s">
        <v>178</v>
      </c>
      <c r="H160" s="147">
        <v>604.19600000000003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41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179</v>
      </c>
      <c r="AT160" s="155" t="s">
        <v>175</v>
      </c>
      <c r="AU160" s="155" t="s">
        <v>88</v>
      </c>
      <c r="AY160" s="16" t="s">
        <v>173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88</v>
      </c>
      <c r="BK160" s="156">
        <f>ROUND(I160*H160,2)</f>
        <v>0</v>
      </c>
      <c r="BL160" s="16" t="s">
        <v>179</v>
      </c>
      <c r="BM160" s="155" t="s">
        <v>1617</v>
      </c>
    </row>
    <row r="161" spans="2:65" s="1" customFormat="1" ht="24.15" customHeight="1" x14ac:dyDescent="0.2">
      <c r="B161" s="142"/>
      <c r="C161" s="143" t="s">
        <v>224</v>
      </c>
      <c r="D161" s="143" t="s">
        <v>175</v>
      </c>
      <c r="E161" s="144" t="s">
        <v>225</v>
      </c>
      <c r="F161" s="145" t="s">
        <v>226</v>
      </c>
      <c r="G161" s="146" t="s">
        <v>227</v>
      </c>
      <c r="H161" s="147">
        <v>906.29399999999998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41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179</v>
      </c>
      <c r="AT161" s="155" t="s">
        <v>175</v>
      </c>
      <c r="AU161" s="155" t="s">
        <v>88</v>
      </c>
      <c r="AY161" s="16" t="s">
        <v>173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88</v>
      </c>
      <c r="BK161" s="156">
        <f>ROUND(I161*H161,2)</f>
        <v>0</v>
      </c>
      <c r="BL161" s="16" t="s">
        <v>179</v>
      </c>
      <c r="BM161" s="155" t="s">
        <v>1618</v>
      </c>
    </row>
    <row r="162" spans="2:65" s="12" customFormat="1" ht="10" x14ac:dyDescent="0.2">
      <c r="B162" s="157"/>
      <c r="D162" s="158" t="s">
        <v>181</v>
      </c>
      <c r="E162" s="159" t="s">
        <v>1</v>
      </c>
      <c r="F162" s="160" t="s">
        <v>229</v>
      </c>
      <c r="H162" s="161">
        <v>906.29399999999998</v>
      </c>
      <c r="I162" s="162"/>
      <c r="L162" s="157"/>
      <c r="M162" s="163"/>
      <c r="T162" s="164"/>
      <c r="AT162" s="159" t="s">
        <v>181</v>
      </c>
      <c r="AU162" s="159" t="s">
        <v>88</v>
      </c>
      <c r="AV162" s="12" t="s">
        <v>88</v>
      </c>
      <c r="AW162" s="12" t="s">
        <v>31</v>
      </c>
      <c r="AX162" s="12" t="s">
        <v>82</v>
      </c>
      <c r="AY162" s="159" t="s">
        <v>173</v>
      </c>
    </row>
    <row r="163" spans="2:65" s="11" customFormat="1" ht="22.75" customHeight="1" x14ac:dyDescent="0.25">
      <c r="B163" s="130"/>
      <c r="D163" s="131" t="s">
        <v>74</v>
      </c>
      <c r="E163" s="140" t="s">
        <v>88</v>
      </c>
      <c r="F163" s="140" t="s">
        <v>230</v>
      </c>
      <c r="I163" s="133"/>
      <c r="J163" s="141">
        <f>BK163</f>
        <v>0</v>
      </c>
      <c r="L163" s="130"/>
      <c r="M163" s="135"/>
      <c r="P163" s="136">
        <f>SUM(P164:P195)</f>
        <v>0</v>
      </c>
      <c r="R163" s="136">
        <f>SUM(R164:R195)</f>
        <v>1328.34795403</v>
      </c>
      <c r="T163" s="137">
        <f>SUM(T164:T195)</f>
        <v>0</v>
      </c>
      <c r="AR163" s="131" t="s">
        <v>82</v>
      </c>
      <c r="AT163" s="138" t="s">
        <v>74</v>
      </c>
      <c r="AU163" s="138" t="s">
        <v>82</v>
      </c>
      <c r="AY163" s="131" t="s">
        <v>173</v>
      </c>
      <c r="BK163" s="139">
        <f>SUM(BK164:BK195)</f>
        <v>0</v>
      </c>
    </row>
    <row r="164" spans="2:65" s="1" customFormat="1" ht="24.15" customHeight="1" x14ac:dyDescent="0.2">
      <c r="B164" s="142"/>
      <c r="C164" s="143" t="s">
        <v>231</v>
      </c>
      <c r="D164" s="143" t="s">
        <v>175</v>
      </c>
      <c r="E164" s="144" t="s">
        <v>232</v>
      </c>
      <c r="F164" s="145" t="s">
        <v>233</v>
      </c>
      <c r="G164" s="146" t="s">
        <v>178</v>
      </c>
      <c r="H164" s="147">
        <v>166.73400000000001</v>
      </c>
      <c r="I164" s="148"/>
      <c r="J164" s="149">
        <f>ROUND(I164*H164,2)</f>
        <v>0</v>
      </c>
      <c r="K164" s="150"/>
      <c r="L164" s="31"/>
      <c r="M164" s="151" t="s">
        <v>1</v>
      </c>
      <c r="N164" s="152" t="s">
        <v>41</v>
      </c>
      <c r="P164" s="153">
        <f>O164*H164</f>
        <v>0</v>
      </c>
      <c r="Q164" s="153">
        <v>1.9319999999999999</v>
      </c>
      <c r="R164" s="153">
        <f>Q164*H164</f>
        <v>322.130088</v>
      </c>
      <c r="S164" s="153">
        <v>0</v>
      </c>
      <c r="T164" s="154">
        <f>S164*H164</f>
        <v>0</v>
      </c>
      <c r="AR164" s="155" t="s">
        <v>179</v>
      </c>
      <c r="AT164" s="155" t="s">
        <v>175</v>
      </c>
      <c r="AU164" s="155" t="s">
        <v>88</v>
      </c>
      <c r="AY164" s="16" t="s">
        <v>173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6" t="s">
        <v>88</v>
      </c>
      <c r="BK164" s="156">
        <f>ROUND(I164*H164,2)</f>
        <v>0</v>
      </c>
      <c r="BL164" s="16" t="s">
        <v>179</v>
      </c>
      <c r="BM164" s="155" t="s">
        <v>1619</v>
      </c>
    </row>
    <row r="165" spans="2:65" s="14" customFormat="1" ht="10" x14ac:dyDescent="0.2">
      <c r="B165" s="172"/>
      <c r="D165" s="158" t="s">
        <v>181</v>
      </c>
      <c r="E165" s="173" t="s">
        <v>1</v>
      </c>
      <c r="F165" s="174" t="s">
        <v>235</v>
      </c>
      <c r="H165" s="173" t="s">
        <v>1</v>
      </c>
      <c r="I165" s="175"/>
      <c r="L165" s="172"/>
      <c r="M165" s="176"/>
      <c r="T165" s="177"/>
      <c r="AT165" s="173" t="s">
        <v>181</v>
      </c>
      <c r="AU165" s="173" t="s">
        <v>88</v>
      </c>
      <c r="AV165" s="14" t="s">
        <v>82</v>
      </c>
      <c r="AW165" s="14" t="s">
        <v>31</v>
      </c>
      <c r="AX165" s="14" t="s">
        <v>75</v>
      </c>
      <c r="AY165" s="173" t="s">
        <v>173</v>
      </c>
    </row>
    <row r="166" spans="2:65" s="12" customFormat="1" ht="10" x14ac:dyDescent="0.2">
      <c r="B166" s="157"/>
      <c r="D166" s="158" t="s">
        <v>181</v>
      </c>
      <c r="E166" s="159" t="s">
        <v>1</v>
      </c>
      <c r="F166" s="160" t="s">
        <v>236</v>
      </c>
      <c r="H166" s="161">
        <v>166.73400000000001</v>
      </c>
      <c r="I166" s="162"/>
      <c r="L166" s="157"/>
      <c r="M166" s="163"/>
      <c r="T166" s="164"/>
      <c r="AT166" s="159" t="s">
        <v>181</v>
      </c>
      <c r="AU166" s="159" t="s">
        <v>88</v>
      </c>
      <c r="AV166" s="12" t="s">
        <v>88</v>
      </c>
      <c r="AW166" s="12" t="s">
        <v>31</v>
      </c>
      <c r="AX166" s="12" t="s">
        <v>82</v>
      </c>
      <c r="AY166" s="159" t="s">
        <v>173</v>
      </c>
    </row>
    <row r="167" spans="2:65" s="1" customFormat="1" ht="24.15" customHeight="1" x14ac:dyDescent="0.2">
      <c r="B167" s="142"/>
      <c r="C167" s="143" t="s">
        <v>237</v>
      </c>
      <c r="D167" s="143" t="s">
        <v>175</v>
      </c>
      <c r="E167" s="144" t="s">
        <v>238</v>
      </c>
      <c r="F167" s="145" t="s">
        <v>239</v>
      </c>
      <c r="G167" s="146" t="s">
        <v>178</v>
      </c>
      <c r="H167" s="147">
        <v>362.64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41</v>
      </c>
      <c r="P167" s="153">
        <f>O167*H167</f>
        <v>0</v>
      </c>
      <c r="Q167" s="153">
        <v>2.0699999999999998</v>
      </c>
      <c r="R167" s="153">
        <f>Q167*H167</f>
        <v>750.6647999999999</v>
      </c>
      <c r="S167" s="153">
        <v>0</v>
      </c>
      <c r="T167" s="154">
        <f>S167*H167</f>
        <v>0</v>
      </c>
      <c r="AR167" s="155" t="s">
        <v>179</v>
      </c>
      <c r="AT167" s="155" t="s">
        <v>175</v>
      </c>
      <c r="AU167" s="155" t="s">
        <v>88</v>
      </c>
      <c r="AY167" s="16" t="s">
        <v>173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179</v>
      </c>
      <c r="BM167" s="155" t="s">
        <v>1620</v>
      </c>
    </row>
    <row r="168" spans="2:65" s="14" customFormat="1" ht="10" x14ac:dyDescent="0.2">
      <c r="B168" s="172"/>
      <c r="D168" s="158" t="s">
        <v>181</v>
      </c>
      <c r="E168" s="173" t="s">
        <v>1</v>
      </c>
      <c r="F168" s="174" t="s">
        <v>241</v>
      </c>
      <c r="H168" s="173" t="s">
        <v>1</v>
      </c>
      <c r="I168" s="175"/>
      <c r="L168" s="172"/>
      <c r="M168" s="176"/>
      <c r="T168" s="177"/>
      <c r="AT168" s="173" t="s">
        <v>181</v>
      </c>
      <c r="AU168" s="173" t="s">
        <v>88</v>
      </c>
      <c r="AV168" s="14" t="s">
        <v>82</v>
      </c>
      <c r="AW168" s="14" t="s">
        <v>31</v>
      </c>
      <c r="AX168" s="14" t="s">
        <v>75</v>
      </c>
      <c r="AY168" s="173" t="s">
        <v>173</v>
      </c>
    </row>
    <row r="169" spans="2:65" s="12" customFormat="1" ht="10" x14ac:dyDescent="0.2">
      <c r="B169" s="157"/>
      <c r="D169" s="158" t="s">
        <v>181</v>
      </c>
      <c r="E169" s="159" t="s">
        <v>1</v>
      </c>
      <c r="F169" s="160" t="s">
        <v>242</v>
      </c>
      <c r="H169" s="161">
        <v>10.068</v>
      </c>
      <c r="I169" s="162"/>
      <c r="L169" s="157"/>
      <c r="M169" s="163"/>
      <c r="T169" s="164"/>
      <c r="AT169" s="159" t="s">
        <v>181</v>
      </c>
      <c r="AU169" s="159" t="s">
        <v>88</v>
      </c>
      <c r="AV169" s="12" t="s">
        <v>88</v>
      </c>
      <c r="AW169" s="12" t="s">
        <v>31</v>
      </c>
      <c r="AX169" s="12" t="s">
        <v>75</v>
      </c>
      <c r="AY169" s="159" t="s">
        <v>173</v>
      </c>
    </row>
    <row r="170" spans="2:65" s="14" customFormat="1" ht="10" x14ac:dyDescent="0.2">
      <c r="B170" s="172"/>
      <c r="D170" s="158" t="s">
        <v>181</v>
      </c>
      <c r="E170" s="173" t="s">
        <v>1</v>
      </c>
      <c r="F170" s="174" t="s">
        <v>243</v>
      </c>
      <c r="H170" s="173" t="s">
        <v>1</v>
      </c>
      <c r="I170" s="175"/>
      <c r="L170" s="172"/>
      <c r="M170" s="176"/>
      <c r="T170" s="177"/>
      <c r="AT170" s="173" t="s">
        <v>181</v>
      </c>
      <c r="AU170" s="173" t="s">
        <v>88</v>
      </c>
      <c r="AV170" s="14" t="s">
        <v>82</v>
      </c>
      <c r="AW170" s="14" t="s">
        <v>31</v>
      </c>
      <c r="AX170" s="14" t="s">
        <v>75</v>
      </c>
      <c r="AY170" s="173" t="s">
        <v>173</v>
      </c>
    </row>
    <row r="171" spans="2:65" s="12" customFormat="1" ht="10" x14ac:dyDescent="0.2">
      <c r="B171" s="157"/>
      <c r="D171" s="158" t="s">
        <v>181</v>
      </c>
      <c r="E171" s="159" t="s">
        <v>1</v>
      </c>
      <c r="F171" s="160" t="s">
        <v>244</v>
      </c>
      <c r="H171" s="161">
        <v>8.3040000000000003</v>
      </c>
      <c r="I171" s="162"/>
      <c r="L171" s="157"/>
      <c r="M171" s="163"/>
      <c r="T171" s="164"/>
      <c r="AT171" s="159" t="s">
        <v>181</v>
      </c>
      <c r="AU171" s="159" t="s">
        <v>88</v>
      </c>
      <c r="AV171" s="12" t="s">
        <v>88</v>
      </c>
      <c r="AW171" s="12" t="s">
        <v>31</v>
      </c>
      <c r="AX171" s="12" t="s">
        <v>75</v>
      </c>
      <c r="AY171" s="159" t="s">
        <v>173</v>
      </c>
    </row>
    <row r="172" spans="2:65" s="14" customFormat="1" ht="10" x14ac:dyDescent="0.2">
      <c r="B172" s="172"/>
      <c r="D172" s="158" t="s">
        <v>181</v>
      </c>
      <c r="E172" s="173" t="s">
        <v>1</v>
      </c>
      <c r="F172" s="174" t="s">
        <v>235</v>
      </c>
      <c r="H172" s="173" t="s">
        <v>1</v>
      </c>
      <c r="I172" s="175"/>
      <c r="L172" s="172"/>
      <c r="M172" s="176"/>
      <c r="T172" s="177"/>
      <c r="AT172" s="173" t="s">
        <v>181</v>
      </c>
      <c r="AU172" s="173" t="s">
        <v>88</v>
      </c>
      <c r="AV172" s="14" t="s">
        <v>82</v>
      </c>
      <c r="AW172" s="14" t="s">
        <v>31</v>
      </c>
      <c r="AX172" s="14" t="s">
        <v>75</v>
      </c>
      <c r="AY172" s="173" t="s">
        <v>173</v>
      </c>
    </row>
    <row r="173" spans="2:65" s="12" customFormat="1" ht="10" x14ac:dyDescent="0.2">
      <c r="B173" s="157"/>
      <c r="D173" s="158" t="s">
        <v>181</v>
      </c>
      <c r="E173" s="159" t="s">
        <v>1</v>
      </c>
      <c r="F173" s="160" t="s">
        <v>245</v>
      </c>
      <c r="H173" s="161">
        <v>333.46800000000002</v>
      </c>
      <c r="I173" s="162"/>
      <c r="L173" s="157"/>
      <c r="M173" s="163"/>
      <c r="T173" s="164"/>
      <c r="AT173" s="159" t="s">
        <v>181</v>
      </c>
      <c r="AU173" s="159" t="s">
        <v>88</v>
      </c>
      <c r="AV173" s="12" t="s">
        <v>88</v>
      </c>
      <c r="AW173" s="12" t="s">
        <v>31</v>
      </c>
      <c r="AX173" s="12" t="s">
        <v>75</v>
      </c>
      <c r="AY173" s="159" t="s">
        <v>173</v>
      </c>
    </row>
    <row r="174" spans="2:65" s="12" customFormat="1" ht="10" x14ac:dyDescent="0.2">
      <c r="B174" s="157"/>
      <c r="D174" s="158" t="s">
        <v>181</v>
      </c>
      <c r="E174" s="159" t="s">
        <v>1</v>
      </c>
      <c r="F174" s="160" t="s">
        <v>246</v>
      </c>
      <c r="H174" s="161">
        <v>10.8</v>
      </c>
      <c r="I174" s="162"/>
      <c r="L174" s="157"/>
      <c r="M174" s="163"/>
      <c r="T174" s="164"/>
      <c r="AT174" s="159" t="s">
        <v>181</v>
      </c>
      <c r="AU174" s="159" t="s">
        <v>88</v>
      </c>
      <c r="AV174" s="12" t="s">
        <v>88</v>
      </c>
      <c r="AW174" s="12" t="s">
        <v>31</v>
      </c>
      <c r="AX174" s="12" t="s">
        <v>75</v>
      </c>
      <c r="AY174" s="159" t="s">
        <v>173</v>
      </c>
    </row>
    <row r="175" spans="2:65" s="13" customFormat="1" ht="10" x14ac:dyDescent="0.2">
      <c r="B175" s="165"/>
      <c r="D175" s="158" t="s">
        <v>181</v>
      </c>
      <c r="E175" s="166" t="s">
        <v>1</v>
      </c>
      <c r="F175" s="167" t="s">
        <v>193</v>
      </c>
      <c r="H175" s="168">
        <v>362.64</v>
      </c>
      <c r="I175" s="169"/>
      <c r="L175" s="165"/>
      <c r="M175" s="170"/>
      <c r="T175" s="171"/>
      <c r="AT175" s="166" t="s">
        <v>181</v>
      </c>
      <c r="AU175" s="166" t="s">
        <v>88</v>
      </c>
      <c r="AV175" s="13" t="s">
        <v>179</v>
      </c>
      <c r="AW175" s="13" t="s">
        <v>31</v>
      </c>
      <c r="AX175" s="13" t="s">
        <v>82</v>
      </c>
      <c r="AY175" s="166" t="s">
        <v>173</v>
      </c>
    </row>
    <row r="176" spans="2:65" s="1" customFormat="1" ht="16.5" customHeight="1" x14ac:dyDescent="0.2">
      <c r="B176" s="142"/>
      <c r="C176" s="143" t="s">
        <v>247</v>
      </c>
      <c r="D176" s="143" t="s">
        <v>175</v>
      </c>
      <c r="E176" s="144" t="s">
        <v>248</v>
      </c>
      <c r="F176" s="145" t="s">
        <v>249</v>
      </c>
      <c r="G176" s="146" t="s">
        <v>178</v>
      </c>
      <c r="H176" s="147">
        <v>54.401000000000003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41</v>
      </c>
      <c r="P176" s="153">
        <f>O176*H176</f>
        <v>0</v>
      </c>
      <c r="Q176" s="153">
        <v>2.23543</v>
      </c>
      <c r="R176" s="153">
        <f>Q176*H176</f>
        <v>121.60962743</v>
      </c>
      <c r="S176" s="153">
        <v>0</v>
      </c>
      <c r="T176" s="154">
        <f>S176*H176</f>
        <v>0</v>
      </c>
      <c r="AR176" s="155" t="s">
        <v>179</v>
      </c>
      <c r="AT176" s="155" t="s">
        <v>175</v>
      </c>
      <c r="AU176" s="155" t="s">
        <v>88</v>
      </c>
      <c r="AY176" s="16" t="s">
        <v>173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88</v>
      </c>
      <c r="BK176" s="156">
        <f>ROUND(I176*H176,2)</f>
        <v>0</v>
      </c>
      <c r="BL176" s="16" t="s">
        <v>179</v>
      </c>
      <c r="BM176" s="155" t="s">
        <v>1621</v>
      </c>
    </row>
    <row r="177" spans="2:65" s="12" customFormat="1" ht="10" x14ac:dyDescent="0.2">
      <c r="B177" s="157"/>
      <c r="D177" s="158" t="s">
        <v>181</v>
      </c>
      <c r="E177" s="159" t="s">
        <v>1</v>
      </c>
      <c r="F177" s="160" t="s">
        <v>251</v>
      </c>
      <c r="H177" s="161">
        <v>42.335999999999999</v>
      </c>
      <c r="I177" s="162"/>
      <c r="L177" s="157"/>
      <c r="M177" s="163"/>
      <c r="T177" s="164"/>
      <c r="AT177" s="159" t="s">
        <v>181</v>
      </c>
      <c r="AU177" s="159" t="s">
        <v>88</v>
      </c>
      <c r="AV177" s="12" t="s">
        <v>88</v>
      </c>
      <c r="AW177" s="12" t="s">
        <v>31</v>
      </c>
      <c r="AX177" s="12" t="s">
        <v>75</v>
      </c>
      <c r="AY177" s="159" t="s">
        <v>173</v>
      </c>
    </row>
    <row r="178" spans="2:65" s="12" customFormat="1" ht="10" x14ac:dyDescent="0.2">
      <c r="B178" s="157"/>
      <c r="D178" s="158" t="s">
        <v>181</v>
      </c>
      <c r="E178" s="159" t="s">
        <v>1</v>
      </c>
      <c r="F178" s="160" t="s">
        <v>252</v>
      </c>
      <c r="H178" s="161">
        <v>5.99</v>
      </c>
      <c r="I178" s="162"/>
      <c r="L178" s="157"/>
      <c r="M178" s="163"/>
      <c r="T178" s="164"/>
      <c r="AT178" s="159" t="s">
        <v>181</v>
      </c>
      <c r="AU178" s="159" t="s">
        <v>88</v>
      </c>
      <c r="AV178" s="12" t="s">
        <v>88</v>
      </c>
      <c r="AW178" s="12" t="s">
        <v>31</v>
      </c>
      <c r="AX178" s="12" t="s">
        <v>75</v>
      </c>
      <c r="AY178" s="159" t="s">
        <v>173</v>
      </c>
    </row>
    <row r="179" spans="2:65" s="12" customFormat="1" ht="10" x14ac:dyDescent="0.2">
      <c r="B179" s="157"/>
      <c r="D179" s="158" t="s">
        <v>181</v>
      </c>
      <c r="E179" s="159" t="s">
        <v>1</v>
      </c>
      <c r="F179" s="160" t="s">
        <v>253</v>
      </c>
      <c r="H179" s="161">
        <v>6.0750000000000002</v>
      </c>
      <c r="I179" s="162"/>
      <c r="L179" s="157"/>
      <c r="M179" s="163"/>
      <c r="T179" s="164"/>
      <c r="AT179" s="159" t="s">
        <v>181</v>
      </c>
      <c r="AU179" s="159" t="s">
        <v>88</v>
      </c>
      <c r="AV179" s="12" t="s">
        <v>88</v>
      </c>
      <c r="AW179" s="12" t="s">
        <v>31</v>
      </c>
      <c r="AX179" s="12" t="s">
        <v>75</v>
      </c>
      <c r="AY179" s="159" t="s">
        <v>173</v>
      </c>
    </row>
    <row r="180" spans="2:65" s="13" customFormat="1" ht="10" x14ac:dyDescent="0.2">
      <c r="B180" s="165"/>
      <c r="D180" s="158" t="s">
        <v>181</v>
      </c>
      <c r="E180" s="166" t="s">
        <v>1</v>
      </c>
      <c r="F180" s="167" t="s">
        <v>193</v>
      </c>
      <c r="H180" s="168">
        <v>54.401000000000003</v>
      </c>
      <c r="I180" s="169"/>
      <c r="L180" s="165"/>
      <c r="M180" s="170"/>
      <c r="T180" s="171"/>
      <c r="AT180" s="166" t="s">
        <v>181</v>
      </c>
      <c r="AU180" s="166" t="s">
        <v>88</v>
      </c>
      <c r="AV180" s="13" t="s">
        <v>179</v>
      </c>
      <c r="AW180" s="13" t="s">
        <v>31</v>
      </c>
      <c r="AX180" s="13" t="s">
        <v>82</v>
      </c>
      <c r="AY180" s="166" t="s">
        <v>173</v>
      </c>
    </row>
    <row r="181" spans="2:65" s="1" customFormat="1" ht="21.75" customHeight="1" x14ac:dyDescent="0.2">
      <c r="B181" s="142"/>
      <c r="C181" s="143" t="s">
        <v>254</v>
      </c>
      <c r="D181" s="143" t="s">
        <v>175</v>
      </c>
      <c r="E181" s="144" t="s">
        <v>255</v>
      </c>
      <c r="F181" s="145" t="s">
        <v>256</v>
      </c>
      <c r="G181" s="146" t="s">
        <v>257</v>
      </c>
      <c r="H181" s="147">
        <v>131.34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41</v>
      </c>
      <c r="P181" s="153">
        <f>O181*H181</f>
        <v>0</v>
      </c>
      <c r="Q181" s="153">
        <v>4.0699999999999998E-3</v>
      </c>
      <c r="R181" s="153">
        <f>Q181*H181</f>
        <v>0.53455379999999997</v>
      </c>
      <c r="S181" s="153">
        <v>0</v>
      </c>
      <c r="T181" s="154">
        <f>S181*H181</f>
        <v>0</v>
      </c>
      <c r="AR181" s="155" t="s">
        <v>179</v>
      </c>
      <c r="AT181" s="155" t="s">
        <v>175</v>
      </c>
      <c r="AU181" s="155" t="s">
        <v>88</v>
      </c>
      <c r="AY181" s="16" t="s">
        <v>173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88</v>
      </c>
      <c r="BK181" s="156">
        <f>ROUND(I181*H181,2)</f>
        <v>0</v>
      </c>
      <c r="BL181" s="16" t="s">
        <v>179</v>
      </c>
      <c r="BM181" s="155" t="s">
        <v>1622</v>
      </c>
    </row>
    <row r="182" spans="2:65" s="12" customFormat="1" ht="10" x14ac:dyDescent="0.2">
      <c r="B182" s="157"/>
      <c r="D182" s="158" t="s">
        <v>181</v>
      </c>
      <c r="E182" s="159" t="s">
        <v>1</v>
      </c>
      <c r="F182" s="160" t="s">
        <v>259</v>
      </c>
      <c r="H182" s="161">
        <v>50.34</v>
      </c>
      <c r="I182" s="162"/>
      <c r="L182" s="157"/>
      <c r="M182" s="163"/>
      <c r="T182" s="164"/>
      <c r="AT182" s="159" t="s">
        <v>181</v>
      </c>
      <c r="AU182" s="159" t="s">
        <v>88</v>
      </c>
      <c r="AV182" s="12" t="s">
        <v>88</v>
      </c>
      <c r="AW182" s="12" t="s">
        <v>31</v>
      </c>
      <c r="AX182" s="12" t="s">
        <v>75</v>
      </c>
      <c r="AY182" s="159" t="s">
        <v>173</v>
      </c>
    </row>
    <row r="183" spans="2:65" s="12" customFormat="1" ht="10" x14ac:dyDescent="0.2">
      <c r="B183" s="157"/>
      <c r="D183" s="158" t="s">
        <v>181</v>
      </c>
      <c r="E183" s="159" t="s">
        <v>1</v>
      </c>
      <c r="F183" s="160" t="s">
        <v>260</v>
      </c>
      <c r="H183" s="161">
        <v>81</v>
      </c>
      <c r="I183" s="162"/>
      <c r="L183" s="157"/>
      <c r="M183" s="163"/>
      <c r="T183" s="164"/>
      <c r="AT183" s="159" t="s">
        <v>181</v>
      </c>
      <c r="AU183" s="159" t="s">
        <v>88</v>
      </c>
      <c r="AV183" s="12" t="s">
        <v>88</v>
      </c>
      <c r="AW183" s="12" t="s">
        <v>31</v>
      </c>
      <c r="AX183" s="12" t="s">
        <v>75</v>
      </c>
      <c r="AY183" s="159" t="s">
        <v>173</v>
      </c>
    </row>
    <row r="184" spans="2:65" s="13" customFormat="1" ht="10" x14ac:dyDescent="0.2">
      <c r="B184" s="165"/>
      <c r="D184" s="158" t="s">
        <v>181</v>
      </c>
      <c r="E184" s="166" t="s">
        <v>1</v>
      </c>
      <c r="F184" s="167" t="s">
        <v>193</v>
      </c>
      <c r="H184" s="168">
        <v>131.34</v>
      </c>
      <c r="I184" s="169"/>
      <c r="L184" s="165"/>
      <c r="M184" s="170"/>
      <c r="T184" s="171"/>
      <c r="AT184" s="166" t="s">
        <v>181</v>
      </c>
      <c r="AU184" s="166" t="s">
        <v>88</v>
      </c>
      <c r="AV184" s="13" t="s">
        <v>179</v>
      </c>
      <c r="AW184" s="13" t="s">
        <v>31</v>
      </c>
      <c r="AX184" s="13" t="s">
        <v>82</v>
      </c>
      <c r="AY184" s="166" t="s">
        <v>173</v>
      </c>
    </row>
    <row r="185" spans="2:65" s="1" customFormat="1" ht="24.15" customHeight="1" x14ac:dyDescent="0.2">
      <c r="B185" s="142"/>
      <c r="C185" s="143" t="s">
        <v>261</v>
      </c>
      <c r="D185" s="143" t="s">
        <v>175</v>
      </c>
      <c r="E185" s="144" t="s">
        <v>262</v>
      </c>
      <c r="F185" s="145" t="s">
        <v>263</v>
      </c>
      <c r="G185" s="146" t="s">
        <v>257</v>
      </c>
      <c r="H185" s="147">
        <v>131.34</v>
      </c>
      <c r="I185" s="148"/>
      <c r="J185" s="149">
        <f>ROUND(I185*H185,2)</f>
        <v>0</v>
      </c>
      <c r="K185" s="150"/>
      <c r="L185" s="31"/>
      <c r="M185" s="151" t="s">
        <v>1</v>
      </c>
      <c r="N185" s="152" t="s">
        <v>41</v>
      </c>
      <c r="P185" s="153">
        <f>O185*H185</f>
        <v>0</v>
      </c>
      <c r="Q185" s="153">
        <v>0</v>
      </c>
      <c r="R185" s="153">
        <f>Q185*H185</f>
        <v>0</v>
      </c>
      <c r="S185" s="153">
        <v>0</v>
      </c>
      <c r="T185" s="154">
        <f>S185*H185</f>
        <v>0</v>
      </c>
      <c r="AR185" s="155" t="s">
        <v>179</v>
      </c>
      <c r="AT185" s="155" t="s">
        <v>175</v>
      </c>
      <c r="AU185" s="155" t="s">
        <v>88</v>
      </c>
      <c r="AY185" s="16" t="s">
        <v>173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6" t="s">
        <v>88</v>
      </c>
      <c r="BK185" s="156">
        <f>ROUND(I185*H185,2)</f>
        <v>0</v>
      </c>
      <c r="BL185" s="16" t="s">
        <v>179</v>
      </c>
      <c r="BM185" s="155" t="s">
        <v>1623</v>
      </c>
    </row>
    <row r="186" spans="2:65" s="1" customFormat="1" ht="16.5" customHeight="1" x14ac:dyDescent="0.2">
      <c r="B186" s="142"/>
      <c r="C186" s="143" t="s">
        <v>265</v>
      </c>
      <c r="D186" s="143" t="s">
        <v>175</v>
      </c>
      <c r="E186" s="144" t="s">
        <v>266</v>
      </c>
      <c r="F186" s="145" t="s">
        <v>267</v>
      </c>
      <c r="G186" s="146" t="s">
        <v>178</v>
      </c>
      <c r="H186" s="147">
        <v>60.76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41</v>
      </c>
      <c r="P186" s="153">
        <f>O186*H186</f>
        <v>0</v>
      </c>
      <c r="Q186" s="153">
        <v>2.19407</v>
      </c>
      <c r="R186" s="153">
        <f>Q186*H186</f>
        <v>133.31169320000001</v>
      </c>
      <c r="S186" s="153">
        <v>0</v>
      </c>
      <c r="T186" s="154">
        <f>S186*H186</f>
        <v>0</v>
      </c>
      <c r="AR186" s="155" t="s">
        <v>179</v>
      </c>
      <c r="AT186" s="155" t="s">
        <v>175</v>
      </c>
      <c r="AU186" s="155" t="s">
        <v>88</v>
      </c>
      <c r="AY186" s="16" t="s">
        <v>173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88</v>
      </c>
      <c r="BK186" s="156">
        <f>ROUND(I186*H186,2)</f>
        <v>0</v>
      </c>
      <c r="BL186" s="16" t="s">
        <v>179</v>
      </c>
      <c r="BM186" s="155" t="s">
        <v>1624</v>
      </c>
    </row>
    <row r="187" spans="2:65" s="12" customFormat="1" ht="10" x14ac:dyDescent="0.2">
      <c r="B187" s="157"/>
      <c r="D187" s="158" t="s">
        <v>181</v>
      </c>
      <c r="E187" s="159" t="s">
        <v>1</v>
      </c>
      <c r="F187" s="160" t="s">
        <v>269</v>
      </c>
      <c r="H187" s="161">
        <v>52.8</v>
      </c>
      <c r="I187" s="162"/>
      <c r="L187" s="157"/>
      <c r="M187" s="163"/>
      <c r="T187" s="164"/>
      <c r="AT187" s="159" t="s">
        <v>181</v>
      </c>
      <c r="AU187" s="159" t="s">
        <v>88</v>
      </c>
      <c r="AV187" s="12" t="s">
        <v>88</v>
      </c>
      <c r="AW187" s="12" t="s">
        <v>31</v>
      </c>
      <c r="AX187" s="12" t="s">
        <v>75</v>
      </c>
      <c r="AY187" s="159" t="s">
        <v>173</v>
      </c>
    </row>
    <row r="188" spans="2:65" s="12" customFormat="1" ht="10" x14ac:dyDescent="0.2">
      <c r="B188" s="157"/>
      <c r="D188" s="158" t="s">
        <v>181</v>
      </c>
      <c r="E188" s="159" t="s">
        <v>1</v>
      </c>
      <c r="F188" s="160" t="s">
        <v>270</v>
      </c>
      <c r="H188" s="161">
        <v>2.56</v>
      </c>
      <c r="I188" s="162"/>
      <c r="L188" s="157"/>
      <c r="M188" s="163"/>
      <c r="T188" s="164"/>
      <c r="AT188" s="159" t="s">
        <v>181</v>
      </c>
      <c r="AU188" s="159" t="s">
        <v>88</v>
      </c>
      <c r="AV188" s="12" t="s">
        <v>88</v>
      </c>
      <c r="AW188" s="12" t="s">
        <v>31</v>
      </c>
      <c r="AX188" s="12" t="s">
        <v>75</v>
      </c>
      <c r="AY188" s="159" t="s">
        <v>173</v>
      </c>
    </row>
    <row r="189" spans="2:65" s="12" customFormat="1" ht="10" x14ac:dyDescent="0.2">
      <c r="B189" s="157"/>
      <c r="D189" s="158" t="s">
        <v>181</v>
      </c>
      <c r="E189" s="159" t="s">
        <v>1</v>
      </c>
      <c r="F189" s="160" t="s">
        <v>271</v>
      </c>
      <c r="H189" s="161">
        <v>5.4</v>
      </c>
      <c r="I189" s="162"/>
      <c r="L189" s="157"/>
      <c r="M189" s="163"/>
      <c r="T189" s="164"/>
      <c r="AT189" s="159" t="s">
        <v>181</v>
      </c>
      <c r="AU189" s="159" t="s">
        <v>88</v>
      </c>
      <c r="AV189" s="12" t="s">
        <v>88</v>
      </c>
      <c r="AW189" s="12" t="s">
        <v>31</v>
      </c>
      <c r="AX189" s="12" t="s">
        <v>75</v>
      </c>
      <c r="AY189" s="159" t="s">
        <v>173</v>
      </c>
    </row>
    <row r="190" spans="2:65" s="13" customFormat="1" ht="10" x14ac:dyDescent="0.2">
      <c r="B190" s="165"/>
      <c r="D190" s="158" t="s">
        <v>181</v>
      </c>
      <c r="E190" s="166" t="s">
        <v>1</v>
      </c>
      <c r="F190" s="167" t="s">
        <v>193</v>
      </c>
      <c r="H190" s="168">
        <v>60.76</v>
      </c>
      <c r="I190" s="169"/>
      <c r="L190" s="165"/>
      <c r="M190" s="170"/>
      <c r="T190" s="171"/>
      <c r="AT190" s="166" t="s">
        <v>181</v>
      </c>
      <c r="AU190" s="166" t="s">
        <v>88</v>
      </c>
      <c r="AV190" s="13" t="s">
        <v>179</v>
      </c>
      <c r="AW190" s="13" t="s">
        <v>31</v>
      </c>
      <c r="AX190" s="13" t="s">
        <v>82</v>
      </c>
      <c r="AY190" s="166" t="s">
        <v>173</v>
      </c>
    </row>
    <row r="191" spans="2:65" s="1" customFormat="1" ht="21.75" customHeight="1" x14ac:dyDescent="0.2">
      <c r="B191" s="142"/>
      <c r="C191" s="143" t="s">
        <v>272</v>
      </c>
      <c r="D191" s="143" t="s">
        <v>175</v>
      </c>
      <c r="E191" s="144" t="s">
        <v>273</v>
      </c>
      <c r="F191" s="145" t="s">
        <v>274</v>
      </c>
      <c r="G191" s="146" t="s">
        <v>257</v>
      </c>
      <c r="H191" s="147">
        <v>23.88</v>
      </c>
      <c r="I191" s="148"/>
      <c r="J191" s="149">
        <f>ROUND(I191*H191,2)</f>
        <v>0</v>
      </c>
      <c r="K191" s="150"/>
      <c r="L191" s="31"/>
      <c r="M191" s="151" t="s">
        <v>1</v>
      </c>
      <c r="N191" s="152" t="s">
        <v>41</v>
      </c>
      <c r="P191" s="153">
        <f>O191*H191</f>
        <v>0</v>
      </c>
      <c r="Q191" s="153">
        <v>4.0699999999999998E-3</v>
      </c>
      <c r="R191" s="153">
        <f>Q191*H191</f>
        <v>9.7191599999999989E-2</v>
      </c>
      <c r="S191" s="153">
        <v>0</v>
      </c>
      <c r="T191" s="154">
        <f>S191*H191</f>
        <v>0</v>
      </c>
      <c r="AR191" s="155" t="s">
        <v>179</v>
      </c>
      <c r="AT191" s="155" t="s">
        <v>175</v>
      </c>
      <c r="AU191" s="155" t="s">
        <v>88</v>
      </c>
      <c r="AY191" s="16" t="s">
        <v>173</v>
      </c>
      <c r="BE191" s="156">
        <f>IF(N191="základná",J191,0)</f>
        <v>0</v>
      </c>
      <c r="BF191" s="156">
        <f>IF(N191="znížená",J191,0)</f>
        <v>0</v>
      </c>
      <c r="BG191" s="156">
        <f>IF(N191="zákl. prenesená",J191,0)</f>
        <v>0</v>
      </c>
      <c r="BH191" s="156">
        <f>IF(N191="zníž. prenesená",J191,0)</f>
        <v>0</v>
      </c>
      <c r="BI191" s="156">
        <f>IF(N191="nulová",J191,0)</f>
        <v>0</v>
      </c>
      <c r="BJ191" s="16" t="s">
        <v>88</v>
      </c>
      <c r="BK191" s="156">
        <f>ROUND(I191*H191,2)</f>
        <v>0</v>
      </c>
      <c r="BL191" s="16" t="s">
        <v>179</v>
      </c>
      <c r="BM191" s="155" t="s">
        <v>1625</v>
      </c>
    </row>
    <row r="192" spans="2:65" s="12" customFormat="1" ht="10" x14ac:dyDescent="0.2">
      <c r="B192" s="157"/>
      <c r="D192" s="158" t="s">
        <v>181</v>
      </c>
      <c r="E192" s="159" t="s">
        <v>1</v>
      </c>
      <c r="F192" s="160" t="s">
        <v>276</v>
      </c>
      <c r="H192" s="161">
        <v>18.48</v>
      </c>
      <c r="I192" s="162"/>
      <c r="L192" s="157"/>
      <c r="M192" s="163"/>
      <c r="T192" s="164"/>
      <c r="AT192" s="159" t="s">
        <v>181</v>
      </c>
      <c r="AU192" s="159" t="s">
        <v>88</v>
      </c>
      <c r="AV192" s="12" t="s">
        <v>88</v>
      </c>
      <c r="AW192" s="12" t="s">
        <v>31</v>
      </c>
      <c r="AX192" s="12" t="s">
        <v>75</v>
      </c>
      <c r="AY192" s="159" t="s">
        <v>173</v>
      </c>
    </row>
    <row r="193" spans="2:65" s="12" customFormat="1" ht="10" x14ac:dyDescent="0.2">
      <c r="B193" s="157"/>
      <c r="D193" s="158" t="s">
        <v>181</v>
      </c>
      <c r="E193" s="159" t="s">
        <v>1</v>
      </c>
      <c r="F193" s="160" t="s">
        <v>277</v>
      </c>
      <c r="H193" s="161">
        <v>5.4</v>
      </c>
      <c r="I193" s="162"/>
      <c r="L193" s="157"/>
      <c r="M193" s="163"/>
      <c r="T193" s="164"/>
      <c r="AT193" s="159" t="s">
        <v>181</v>
      </c>
      <c r="AU193" s="159" t="s">
        <v>88</v>
      </c>
      <c r="AV193" s="12" t="s">
        <v>88</v>
      </c>
      <c r="AW193" s="12" t="s">
        <v>31</v>
      </c>
      <c r="AX193" s="12" t="s">
        <v>75</v>
      </c>
      <c r="AY193" s="159" t="s">
        <v>173</v>
      </c>
    </row>
    <row r="194" spans="2:65" s="13" customFormat="1" ht="10" x14ac:dyDescent="0.2">
      <c r="B194" s="165"/>
      <c r="D194" s="158" t="s">
        <v>181</v>
      </c>
      <c r="E194" s="166" t="s">
        <v>1</v>
      </c>
      <c r="F194" s="167" t="s">
        <v>193</v>
      </c>
      <c r="H194" s="168">
        <v>23.88</v>
      </c>
      <c r="I194" s="169"/>
      <c r="L194" s="165"/>
      <c r="M194" s="170"/>
      <c r="T194" s="171"/>
      <c r="AT194" s="166" t="s">
        <v>181</v>
      </c>
      <c r="AU194" s="166" t="s">
        <v>88</v>
      </c>
      <c r="AV194" s="13" t="s">
        <v>179</v>
      </c>
      <c r="AW194" s="13" t="s">
        <v>31</v>
      </c>
      <c r="AX194" s="13" t="s">
        <v>82</v>
      </c>
      <c r="AY194" s="166" t="s">
        <v>173</v>
      </c>
    </row>
    <row r="195" spans="2:65" s="1" customFormat="1" ht="24.15" customHeight="1" x14ac:dyDescent="0.2">
      <c r="B195" s="142"/>
      <c r="C195" s="143" t="s">
        <v>278</v>
      </c>
      <c r="D195" s="143" t="s">
        <v>175</v>
      </c>
      <c r="E195" s="144" t="s">
        <v>279</v>
      </c>
      <c r="F195" s="145" t="s">
        <v>280</v>
      </c>
      <c r="G195" s="146" t="s">
        <v>257</v>
      </c>
      <c r="H195" s="147">
        <v>23.88</v>
      </c>
      <c r="I195" s="148"/>
      <c r="J195" s="149">
        <f>ROUND(I195*H195,2)</f>
        <v>0</v>
      </c>
      <c r="K195" s="150"/>
      <c r="L195" s="31"/>
      <c r="M195" s="151" t="s">
        <v>1</v>
      </c>
      <c r="N195" s="152" t="s">
        <v>41</v>
      </c>
      <c r="P195" s="153">
        <f>O195*H195</f>
        <v>0</v>
      </c>
      <c r="Q195" s="153">
        <v>0</v>
      </c>
      <c r="R195" s="153">
        <f>Q195*H195</f>
        <v>0</v>
      </c>
      <c r="S195" s="153">
        <v>0</v>
      </c>
      <c r="T195" s="154">
        <f>S195*H195</f>
        <v>0</v>
      </c>
      <c r="AR195" s="155" t="s">
        <v>179</v>
      </c>
      <c r="AT195" s="155" t="s">
        <v>175</v>
      </c>
      <c r="AU195" s="155" t="s">
        <v>88</v>
      </c>
      <c r="AY195" s="16" t="s">
        <v>173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6" t="s">
        <v>88</v>
      </c>
      <c r="BK195" s="156">
        <f>ROUND(I195*H195,2)</f>
        <v>0</v>
      </c>
      <c r="BL195" s="16" t="s">
        <v>179</v>
      </c>
      <c r="BM195" s="155" t="s">
        <v>1626</v>
      </c>
    </row>
    <row r="196" spans="2:65" s="11" customFormat="1" ht="22.75" customHeight="1" x14ac:dyDescent="0.25">
      <c r="B196" s="130"/>
      <c r="D196" s="131" t="s">
        <v>74</v>
      </c>
      <c r="E196" s="140" t="s">
        <v>187</v>
      </c>
      <c r="F196" s="140" t="s">
        <v>282</v>
      </c>
      <c r="I196" s="133"/>
      <c r="J196" s="141">
        <f>BK196</f>
        <v>0</v>
      </c>
      <c r="L196" s="130"/>
      <c r="M196" s="135"/>
      <c r="P196" s="136">
        <f>SUM(P197:P201)</f>
        <v>0</v>
      </c>
      <c r="R196" s="136">
        <f>SUM(R197:R201)</f>
        <v>33.821469200000003</v>
      </c>
      <c r="T196" s="137">
        <f>SUM(T197:T201)</f>
        <v>0</v>
      </c>
      <c r="AR196" s="131" t="s">
        <v>82</v>
      </c>
      <c r="AT196" s="138" t="s">
        <v>74</v>
      </c>
      <c r="AU196" s="138" t="s">
        <v>82</v>
      </c>
      <c r="AY196" s="131" t="s">
        <v>173</v>
      </c>
      <c r="BK196" s="139">
        <f>SUM(BK197:BK201)</f>
        <v>0</v>
      </c>
    </row>
    <row r="197" spans="2:65" s="1" customFormat="1" ht="21.75" customHeight="1" x14ac:dyDescent="0.2">
      <c r="B197" s="142"/>
      <c r="C197" s="143" t="s">
        <v>283</v>
      </c>
      <c r="D197" s="143" t="s">
        <v>175</v>
      </c>
      <c r="E197" s="144" t="s">
        <v>284</v>
      </c>
      <c r="F197" s="145" t="s">
        <v>285</v>
      </c>
      <c r="G197" s="146" t="s">
        <v>178</v>
      </c>
      <c r="H197" s="147">
        <v>15.034000000000001</v>
      </c>
      <c r="I197" s="148"/>
      <c r="J197" s="149">
        <f>ROUND(I197*H197,2)</f>
        <v>0</v>
      </c>
      <c r="K197" s="150"/>
      <c r="L197" s="31"/>
      <c r="M197" s="151" t="s">
        <v>1</v>
      </c>
      <c r="N197" s="152" t="s">
        <v>41</v>
      </c>
      <c r="P197" s="153">
        <f>O197*H197</f>
        <v>0</v>
      </c>
      <c r="Q197" s="153">
        <v>2.2010000000000001</v>
      </c>
      <c r="R197" s="153">
        <f>Q197*H197</f>
        <v>33.089834000000003</v>
      </c>
      <c r="S197" s="153">
        <v>0</v>
      </c>
      <c r="T197" s="154">
        <f>S197*H197</f>
        <v>0</v>
      </c>
      <c r="AR197" s="155" t="s">
        <v>179</v>
      </c>
      <c r="AT197" s="155" t="s">
        <v>175</v>
      </c>
      <c r="AU197" s="155" t="s">
        <v>88</v>
      </c>
      <c r="AY197" s="16" t="s">
        <v>173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6" t="s">
        <v>88</v>
      </c>
      <c r="BK197" s="156">
        <f>ROUND(I197*H197,2)</f>
        <v>0</v>
      </c>
      <c r="BL197" s="16" t="s">
        <v>179</v>
      </c>
      <c r="BM197" s="155" t="s">
        <v>1627</v>
      </c>
    </row>
    <row r="198" spans="2:65" s="12" customFormat="1" ht="10" x14ac:dyDescent="0.2">
      <c r="B198" s="157"/>
      <c r="D198" s="158" t="s">
        <v>181</v>
      </c>
      <c r="E198" s="159" t="s">
        <v>1</v>
      </c>
      <c r="F198" s="160" t="s">
        <v>287</v>
      </c>
      <c r="H198" s="161">
        <v>15.034000000000001</v>
      </c>
      <c r="I198" s="162"/>
      <c r="L198" s="157"/>
      <c r="M198" s="163"/>
      <c r="T198" s="164"/>
      <c r="AT198" s="159" t="s">
        <v>181</v>
      </c>
      <c r="AU198" s="159" t="s">
        <v>88</v>
      </c>
      <c r="AV198" s="12" t="s">
        <v>88</v>
      </c>
      <c r="AW198" s="12" t="s">
        <v>31</v>
      </c>
      <c r="AX198" s="12" t="s">
        <v>82</v>
      </c>
      <c r="AY198" s="159" t="s">
        <v>173</v>
      </c>
    </row>
    <row r="199" spans="2:65" s="1" customFormat="1" ht="24.15" customHeight="1" x14ac:dyDescent="0.2">
      <c r="B199" s="142"/>
      <c r="C199" s="143" t="s">
        <v>7</v>
      </c>
      <c r="D199" s="143" t="s">
        <v>175</v>
      </c>
      <c r="E199" s="144" t="s">
        <v>288</v>
      </c>
      <c r="F199" s="145" t="s">
        <v>289</v>
      </c>
      <c r="G199" s="146" t="s">
        <v>257</v>
      </c>
      <c r="H199" s="147">
        <v>100.224</v>
      </c>
      <c r="I199" s="148"/>
      <c r="J199" s="149">
        <f>ROUND(I199*H199,2)</f>
        <v>0</v>
      </c>
      <c r="K199" s="150"/>
      <c r="L199" s="31"/>
      <c r="M199" s="151" t="s">
        <v>1</v>
      </c>
      <c r="N199" s="152" t="s">
        <v>41</v>
      </c>
      <c r="P199" s="153">
        <f>O199*H199</f>
        <v>0</v>
      </c>
      <c r="Q199" s="153">
        <v>7.3000000000000001E-3</v>
      </c>
      <c r="R199" s="153">
        <f>Q199*H199</f>
        <v>0.73163520000000004</v>
      </c>
      <c r="S199" s="153">
        <v>0</v>
      </c>
      <c r="T199" s="154">
        <f>S199*H199</f>
        <v>0</v>
      </c>
      <c r="AR199" s="155" t="s">
        <v>179</v>
      </c>
      <c r="AT199" s="155" t="s">
        <v>175</v>
      </c>
      <c r="AU199" s="155" t="s">
        <v>88</v>
      </c>
      <c r="AY199" s="16" t="s">
        <v>173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6" t="s">
        <v>88</v>
      </c>
      <c r="BK199" s="156">
        <f>ROUND(I199*H199,2)</f>
        <v>0</v>
      </c>
      <c r="BL199" s="16" t="s">
        <v>179</v>
      </c>
      <c r="BM199" s="155" t="s">
        <v>1628</v>
      </c>
    </row>
    <row r="200" spans="2:65" s="12" customFormat="1" ht="10" x14ac:dyDescent="0.2">
      <c r="B200" s="157"/>
      <c r="D200" s="158" t="s">
        <v>181</v>
      </c>
      <c r="E200" s="159" t="s">
        <v>1</v>
      </c>
      <c r="F200" s="160" t="s">
        <v>291</v>
      </c>
      <c r="H200" s="161">
        <v>100.224</v>
      </c>
      <c r="I200" s="162"/>
      <c r="L200" s="157"/>
      <c r="M200" s="163"/>
      <c r="T200" s="164"/>
      <c r="AT200" s="159" t="s">
        <v>181</v>
      </c>
      <c r="AU200" s="159" t="s">
        <v>88</v>
      </c>
      <c r="AV200" s="12" t="s">
        <v>88</v>
      </c>
      <c r="AW200" s="12" t="s">
        <v>31</v>
      </c>
      <c r="AX200" s="12" t="s">
        <v>82</v>
      </c>
      <c r="AY200" s="159" t="s">
        <v>173</v>
      </c>
    </row>
    <row r="201" spans="2:65" s="1" customFormat="1" ht="24.15" customHeight="1" x14ac:dyDescent="0.2">
      <c r="B201" s="142"/>
      <c r="C201" s="143" t="s">
        <v>292</v>
      </c>
      <c r="D201" s="143" t="s">
        <v>175</v>
      </c>
      <c r="E201" s="144" t="s">
        <v>293</v>
      </c>
      <c r="F201" s="145" t="s">
        <v>294</v>
      </c>
      <c r="G201" s="146" t="s">
        <v>257</v>
      </c>
      <c r="H201" s="147">
        <v>100.224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41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179</v>
      </c>
      <c r="AT201" s="155" t="s">
        <v>175</v>
      </c>
      <c r="AU201" s="155" t="s">
        <v>88</v>
      </c>
      <c r="AY201" s="16" t="s">
        <v>173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88</v>
      </c>
      <c r="BK201" s="156">
        <f>ROUND(I201*H201,2)</f>
        <v>0</v>
      </c>
      <c r="BL201" s="16" t="s">
        <v>179</v>
      </c>
      <c r="BM201" s="155" t="s">
        <v>1629</v>
      </c>
    </row>
    <row r="202" spans="2:65" s="11" customFormat="1" ht="22.75" customHeight="1" x14ac:dyDescent="0.25">
      <c r="B202" s="130"/>
      <c r="D202" s="131" t="s">
        <v>74</v>
      </c>
      <c r="E202" s="140" t="s">
        <v>205</v>
      </c>
      <c r="F202" s="140" t="s">
        <v>296</v>
      </c>
      <c r="I202" s="133"/>
      <c r="J202" s="141">
        <f>BK202</f>
        <v>0</v>
      </c>
      <c r="L202" s="130"/>
      <c r="M202" s="135"/>
      <c r="P202" s="136">
        <f>SUM(P203:P204)</f>
        <v>0</v>
      </c>
      <c r="R202" s="136">
        <f>SUM(R203:R204)</f>
        <v>732.51132711999992</v>
      </c>
      <c r="T202" s="137">
        <f>SUM(T203:T204)</f>
        <v>0</v>
      </c>
      <c r="AR202" s="131" t="s">
        <v>82</v>
      </c>
      <c r="AT202" s="138" t="s">
        <v>74</v>
      </c>
      <c r="AU202" s="138" t="s">
        <v>82</v>
      </c>
      <c r="AY202" s="131" t="s">
        <v>173</v>
      </c>
      <c r="BK202" s="139">
        <f>SUM(BK203:BK204)</f>
        <v>0</v>
      </c>
    </row>
    <row r="203" spans="2:65" s="1" customFormat="1" ht="37.75" customHeight="1" x14ac:dyDescent="0.2">
      <c r="B203" s="142"/>
      <c r="C203" s="143" t="s">
        <v>297</v>
      </c>
      <c r="D203" s="143" t="s">
        <v>175</v>
      </c>
      <c r="E203" s="144" t="s">
        <v>298</v>
      </c>
      <c r="F203" s="145" t="s">
        <v>299</v>
      </c>
      <c r="G203" s="146" t="s">
        <v>178</v>
      </c>
      <c r="H203" s="147">
        <v>300.12099999999998</v>
      </c>
      <c r="I203" s="148"/>
      <c r="J203" s="149">
        <f>ROUND(I203*H203,2)</f>
        <v>0</v>
      </c>
      <c r="K203" s="150"/>
      <c r="L203" s="31"/>
      <c r="M203" s="151" t="s">
        <v>1</v>
      </c>
      <c r="N203" s="152" t="s">
        <v>41</v>
      </c>
      <c r="P203" s="153">
        <f>O203*H203</f>
        <v>0</v>
      </c>
      <c r="Q203" s="153">
        <v>2.4407199999999998</v>
      </c>
      <c r="R203" s="153">
        <f>Q203*H203</f>
        <v>732.51132711999992</v>
      </c>
      <c r="S203" s="153">
        <v>0</v>
      </c>
      <c r="T203" s="154">
        <f>S203*H203</f>
        <v>0</v>
      </c>
      <c r="AR203" s="155" t="s">
        <v>179</v>
      </c>
      <c r="AT203" s="155" t="s">
        <v>175</v>
      </c>
      <c r="AU203" s="155" t="s">
        <v>88</v>
      </c>
      <c r="AY203" s="16" t="s">
        <v>173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6" t="s">
        <v>88</v>
      </c>
      <c r="BK203" s="156">
        <f>ROUND(I203*H203,2)</f>
        <v>0</v>
      </c>
      <c r="BL203" s="16" t="s">
        <v>179</v>
      </c>
      <c r="BM203" s="155" t="s">
        <v>1630</v>
      </c>
    </row>
    <row r="204" spans="2:65" s="12" customFormat="1" ht="10" x14ac:dyDescent="0.2">
      <c r="B204" s="157"/>
      <c r="D204" s="158" t="s">
        <v>181</v>
      </c>
      <c r="E204" s="159" t="s">
        <v>1</v>
      </c>
      <c r="F204" s="160" t="s">
        <v>301</v>
      </c>
      <c r="H204" s="161">
        <v>300.12099999999998</v>
      </c>
      <c r="I204" s="162"/>
      <c r="L204" s="157"/>
      <c r="M204" s="163"/>
      <c r="T204" s="164"/>
      <c r="AT204" s="159" t="s">
        <v>181</v>
      </c>
      <c r="AU204" s="159" t="s">
        <v>88</v>
      </c>
      <c r="AV204" s="12" t="s">
        <v>88</v>
      </c>
      <c r="AW204" s="12" t="s">
        <v>31</v>
      </c>
      <c r="AX204" s="12" t="s">
        <v>82</v>
      </c>
      <c r="AY204" s="159" t="s">
        <v>173</v>
      </c>
    </row>
    <row r="205" spans="2:65" s="11" customFormat="1" ht="22.75" customHeight="1" x14ac:dyDescent="0.25">
      <c r="B205" s="130"/>
      <c r="D205" s="131" t="s">
        <v>74</v>
      </c>
      <c r="E205" s="140" t="s">
        <v>220</v>
      </c>
      <c r="F205" s="140" t="s">
        <v>302</v>
      </c>
      <c r="I205" s="133"/>
      <c r="J205" s="141">
        <f>BK205</f>
        <v>0</v>
      </c>
      <c r="L205" s="130"/>
      <c r="M205" s="135"/>
      <c r="P205" s="136">
        <f>SUM(P206:P209)</f>
        <v>0</v>
      </c>
      <c r="R205" s="136">
        <f>SUM(R206:R209)</f>
        <v>10.107624399999999</v>
      </c>
      <c r="T205" s="137">
        <f>SUM(T206:T209)</f>
        <v>0</v>
      </c>
      <c r="AR205" s="131" t="s">
        <v>82</v>
      </c>
      <c r="AT205" s="138" t="s">
        <v>74</v>
      </c>
      <c r="AU205" s="138" t="s">
        <v>82</v>
      </c>
      <c r="AY205" s="131" t="s">
        <v>173</v>
      </c>
      <c r="BK205" s="139">
        <f>SUM(BK206:BK209)</f>
        <v>0</v>
      </c>
    </row>
    <row r="206" spans="2:65" s="1" customFormat="1" ht="24.15" customHeight="1" x14ac:dyDescent="0.2">
      <c r="B206" s="142"/>
      <c r="C206" s="143" t="s">
        <v>303</v>
      </c>
      <c r="D206" s="143" t="s">
        <v>175</v>
      </c>
      <c r="E206" s="144" t="s">
        <v>304</v>
      </c>
      <c r="F206" s="145" t="s">
        <v>305</v>
      </c>
      <c r="G206" s="146" t="s">
        <v>257</v>
      </c>
      <c r="H206" s="147">
        <v>1625.02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41</v>
      </c>
      <c r="P206" s="153">
        <f>O206*H206</f>
        <v>0</v>
      </c>
      <c r="Q206" s="153">
        <v>6.1799999999999997E-3</v>
      </c>
      <c r="R206" s="153">
        <f>Q206*H206</f>
        <v>10.042623599999999</v>
      </c>
      <c r="S206" s="153">
        <v>0</v>
      </c>
      <c r="T206" s="154">
        <f>S206*H206</f>
        <v>0</v>
      </c>
      <c r="AR206" s="155" t="s">
        <v>179</v>
      </c>
      <c r="AT206" s="155" t="s">
        <v>175</v>
      </c>
      <c r="AU206" s="155" t="s">
        <v>88</v>
      </c>
      <c r="AY206" s="16" t="s">
        <v>173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88</v>
      </c>
      <c r="BK206" s="156">
        <f>ROUND(I206*H206,2)</f>
        <v>0</v>
      </c>
      <c r="BL206" s="16" t="s">
        <v>179</v>
      </c>
      <c r="BM206" s="155" t="s">
        <v>1631</v>
      </c>
    </row>
    <row r="207" spans="2:65" s="12" customFormat="1" ht="10" x14ac:dyDescent="0.2">
      <c r="B207" s="157"/>
      <c r="D207" s="158" t="s">
        <v>181</v>
      </c>
      <c r="E207" s="159" t="s">
        <v>1</v>
      </c>
      <c r="F207" s="160" t="s">
        <v>307</v>
      </c>
      <c r="H207" s="161">
        <v>1625.02</v>
      </c>
      <c r="I207" s="162"/>
      <c r="L207" s="157"/>
      <c r="M207" s="163"/>
      <c r="T207" s="164"/>
      <c r="AT207" s="159" t="s">
        <v>181</v>
      </c>
      <c r="AU207" s="159" t="s">
        <v>88</v>
      </c>
      <c r="AV207" s="12" t="s">
        <v>88</v>
      </c>
      <c r="AW207" s="12" t="s">
        <v>31</v>
      </c>
      <c r="AX207" s="12" t="s">
        <v>82</v>
      </c>
      <c r="AY207" s="159" t="s">
        <v>173</v>
      </c>
    </row>
    <row r="208" spans="2:65" s="1" customFormat="1" ht="24.15" customHeight="1" x14ac:dyDescent="0.2">
      <c r="B208" s="142"/>
      <c r="C208" s="143" t="s">
        <v>308</v>
      </c>
      <c r="D208" s="143" t="s">
        <v>175</v>
      </c>
      <c r="E208" s="144" t="s">
        <v>309</v>
      </c>
      <c r="F208" s="145" t="s">
        <v>310</v>
      </c>
      <c r="G208" s="146" t="s">
        <v>257</v>
      </c>
      <c r="H208" s="147">
        <v>1625.02</v>
      </c>
      <c r="I208" s="148"/>
      <c r="J208" s="149">
        <f>ROUND(I208*H208,2)</f>
        <v>0</v>
      </c>
      <c r="K208" s="150"/>
      <c r="L208" s="31"/>
      <c r="M208" s="151" t="s">
        <v>1</v>
      </c>
      <c r="N208" s="152" t="s">
        <v>41</v>
      </c>
      <c r="P208" s="153">
        <f>O208*H208</f>
        <v>0</v>
      </c>
      <c r="Q208" s="153">
        <v>4.0000000000000003E-5</v>
      </c>
      <c r="R208" s="153">
        <f>Q208*H208</f>
        <v>6.5000800000000011E-2</v>
      </c>
      <c r="S208" s="153">
        <v>0</v>
      </c>
      <c r="T208" s="154">
        <f>S208*H208</f>
        <v>0</v>
      </c>
      <c r="AR208" s="155" t="s">
        <v>179</v>
      </c>
      <c r="AT208" s="155" t="s">
        <v>175</v>
      </c>
      <c r="AU208" s="155" t="s">
        <v>88</v>
      </c>
      <c r="AY208" s="16" t="s">
        <v>173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6" t="s">
        <v>88</v>
      </c>
      <c r="BK208" s="156">
        <f>ROUND(I208*H208,2)</f>
        <v>0</v>
      </c>
      <c r="BL208" s="16" t="s">
        <v>179</v>
      </c>
      <c r="BM208" s="155" t="s">
        <v>1632</v>
      </c>
    </row>
    <row r="209" spans="2:65" s="1" customFormat="1" ht="16.5" customHeight="1" x14ac:dyDescent="0.2">
      <c r="B209" s="142"/>
      <c r="C209" s="143" t="s">
        <v>312</v>
      </c>
      <c r="D209" s="143" t="s">
        <v>175</v>
      </c>
      <c r="E209" s="144" t="s">
        <v>313</v>
      </c>
      <c r="F209" s="145" t="s">
        <v>314</v>
      </c>
      <c r="G209" s="146" t="s">
        <v>315</v>
      </c>
      <c r="H209" s="147">
        <v>60</v>
      </c>
      <c r="I209" s="148"/>
      <c r="J209" s="149">
        <f>ROUND(I209*H209,2)</f>
        <v>0</v>
      </c>
      <c r="K209" s="150"/>
      <c r="L209" s="31"/>
      <c r="M209" s="151" t="s">
        <v>1</v>
      </c>
      <c r="N209" s="152" t="s">
        <v>41</v>
      </c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4">
        <f>S209*H209</f>
        <v>0</v>
      </c>
      <c r="AR209" s="155" t="s">
        <v>179</v>
      </c>
      <c r="AT209" s="155" t="s">
        <v>175</v>
      </c>
      <c r="AU209" s="155" t="s">
        <v>88</v>
      </c>
      <c r="AY209" s="16" t="s">
        <v>173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6" t="s">
        <v>88</v>
      </c>
      <c r="BK209" s="156">
        <f>ROUND(I209*H209,2)</f>
        <v>0</v>
      </c>
      <c r="BL209" s="16" t="s">
        <v>179</v>
      </c>
      <c r="BM209" s="155" t="s">
        <v>1633</v>
      </c>
    </row>
    <row r="210" spans="2:65" s="11" customFormat="1" ht="22.75" customHeight="1" x14ac:dyDescent="0.25">
      <c r="B210" s="130"/>
      <c r="D210" s="131" t="s">
        <v>74</v>
      </c>
      <c r="E210" s="140" t="s">
        <v>317</v>
      </c>
      <c r="F210" s="140" t="s">
        <v>318</v>
      </c>
      <c r="I210" s="133"/>
      <c r="J210" s="141">
        <f>BK210</f>
        <v>0</v>
      </c>
      <c r="L210" s="130"/>
      <c r="M210" s="135"/>
      <c r="P210" s="136">
        <f>P211</f>
        <v>0</v>
      </c>
      <c r="R210" s="136">
        <f>R211</f>
        <v>0</v>
      </c>
      <c r="T210" s="137">
        <f>T211</f>
        <v>0</v>
      </c>
      <c r="AR210" s="131" t="s">
        <v>82</v>
      </c>
      <c r="AT210" s="138" t="s">
        <v>74</v>
      </c>
      <c r="AU210" s="138" t="s">
        <v>82</v>
      </c>
      <c r="AY210" s="131" t="s">
        <v>173</v>
      </c>
      <c r="BK210" s="139">
        <f>BK211</f>
        <v>0</v>
      </c>
    </row>
    <row r="211" spans="2:65" s="1" customFormat="1" ht="24.15" customHeight="1" x14ac:dyDescent="0.2">
      <c r="B211" s="142"/>
      <c r="C211" s="143" t="s">
        <v>319</v>
      </c>
      <c r="D211" s="143" t="s">
        <v>175</v>
      </c>
      <c r="E211" s="144" t="s">
        <v>320</v>
      </c>
      <c r="F211" s="145" t="s">
        <v>321</v>
      </c>
      <c r="G211" s="146" t="s">
        <v>227</v>
      </c>
      <c r="H211" s="147">
        <v>2104.788</v>
      </c>
      <c r="I211" s="148"/>
      <c r="J211" s="149">
        <f>ROUND(I211*H211,2)</f>
        <v>0</v>
      </c>
      <c r="K211" s="150"/>
      <c r="L211" s="31"/>
      <c r="M211" s="151" t="s">
        <v>1</v>
      </c>
      <c r="N211" s="152" t="s">
        <v>41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AR211" s="155" t="s">
        <v>179</v>
      </c>
      <c r="AT211" s="155" t="s">
        <v>175</v>
      </c>
      <c r="AU211" s="155" t="s">
        <v>88</v>
      </c>
      <c r="AY211" s="16" t="s">
        <v>173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6" t="s">
        <v>88</v>
      </c>
      <c r="BK211" s="156">
        <f>ROUND(I211*H211,2)</f>
        <v>0</v>
      </c>
      <c r="BL211" s="16" t="s">
        <v>179</v>
      </c>
      <c r="BM211" s="155" t="s">
        <v>1634</v>
      </c>
    </row>
    <row r="212" spans="2:65" s="11" customFormat="1" ht="25.9" customHeight="1" x14ac:dyDescent="0.35">
      <c r="B212" s="130"/>
      <c r="D212" s="131" t="s">
        <v>74</v>
      </c>
      <c r="E212" s="132" t="s">
        <v>323</v>
      </c>
      <c r="F212" s="132" t="s">
        <v>324</v>
      </c>
      <c r="I212" s="133"/>
      <c r="J212" s="134">
        <f>BK212</f>
        <v>0</v>
      </c>
      <c r="L212" s="130"/>
      <c r="M212" s="135"/>
      <c r="P212" s="136">
        <f>P213+P229+P245+P250+P284+P290</f>
        <v>0</v>
      </c>
      <c r="R212" s="136">
        <f>R213+R229+R245+R250+R284+R290</f>
        <v>45.235007630000005</v>
      </c>
      <c r="T212" s="137">
        <f>T213+T229+T245+T250+T284+T290</f>
        <v>0</v>
      </c>
      <c r="AR212" s="131" t="s">
        <v>88</v>
      </c>
      <c r="AT212" s="138" t="s">
        <v>74</v>
      </c>
      <c r="AU212" s="138" t="s">
        <v>75</v>
      </c>
      <c r="AY212" s="131" t="s">
        <v>173</v>
      </c>
      <c r="BK212" s="139">
        <f>BK213+BK229+BK245+BK250+BK284+BK290</f>
        <v>0</v>
      </c>
    </row>
    <row r="213" spans="2:65" s="11" customFormat="1" ht="22.75" customHeight="1" x14ac:dyDescent="0.25">
      <c r="B213" s="130"/>
      <c r="D213" s="131" t="s">
        <v>74</v>
      </c>
      <c r="E213" s="140" t="s">
        <v>325</v>
      </c>
      <c r="F213" s="140" t="s">
        <v>326</v>
      </c>
      <c r="I213" s="133"/>
      <c r="J213" s="141">
        <f>BK213</f>
        <v>0</v>
      </c>
      <c r="L213" s="130"/>
      <c r="M213" s="135"/>
      <c r="P213" s="136">
        <f>SUM(P214:P228)</f>
        <v>0</v>
      </c>
      <c r="R213" s="136">
        <f>SUM(R214:R228)</f>
        <v>4.5725273199999998</v>
      </c>
      <c r="T213" s="137">
        <f>SUM(T214:T228)</f>
        <v>0</v>
      </c>
      <c r="AR213" s="131" t="s">
        <v>88</v>
      </c>
      <c r="AT213" s="138" t="s">
        <v>74</v>
      </c>
      <c r="AU213" s="138" t="s">
        <v>82</v>
      </c>
      <c r="AY213" s="131" t="s">
        <v>173</v>
      </c>
      <c r="BK213" s="139">
        <f>SUM(BK214:BK228)</f>
        <v>0</v>
      </c>
    </row>
    <row r="214" spans="2:65" s="1" customFormat="1" ht="24.15" customHeight="1" x14ac:dyDescent="0.2">
      <c r="B214" s="142"/>
      <c r="C214" s="143" t="s">
        <v>327</v>
      </c>
      <c r="D214" s="143" t="s">
        <v>175</v>
      </c>
      <c r="E214" s="144" t="s">
        <v>328</v>
      </c>
      <c r="F214" s="145" t="s">
        <v>329</v>
      </c>
      <c r="G214" s="146" t="s">
        <v>257</v>
      </c>
      <c r="H214" s="147">
        <v>1667.34</v>
      </c>
      <c r="I214" s="148"/>
      <c r="J214" s="149">
        <f>ROUND(I214*H214,2)</f>
        <v>0</v>
      </c>
      <c r="K214" s="150"/>
      <c r="L214" s="31"/>
      <c r="M214" s="151" t="s">
        <v>1</v>
      </c>
      <c r="N214" s="152" t="s">
        <v>41</v>
      </c>
      <c r="P214" s="153">
        <f>O214*H214</f>
        <v>0</v>
      </c>
      <c r="Q214" s="153">
        <v>0</v>
      </c>
      <c r="R214" s="153">
        <f>Q214*H214</f>
        <v>0</v>
      </c>
      <c r="S214" s="153">
        <v>0</v>
      </c>
      <c r="T214" s="154">
        <f>S214*H214</f>
        <v>0</v>
      </c>
      <c r="AR214" s="155" t="s">
        <v>265</v>
      </c>
      <c r="AT214" s="155" t="s">
        <v>175</v>
      </c>
      <c r="AU214" s="155" t="s">
        <v>88</v>
      </c>
      <c r="AY214" s="16" t="s">
        <v>173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6" t="s">
        <v>88</v>
      </c>
      <c r="BK214" s="156">
        <f>ROUND(I214*H214,2)</f>
        <v>0</v>
      </c>
      <c r="BL214" s="16" t="s">
        <v>265</v>
      </c>
      <c r="BM214" s="155" t="s">
        <v>1635</v>
      </c>
    </row>
    <row r="215" spans="2:65" s="1" customFormat="1" ht="16.5" customHeight="1" x14ac:dyDescent="0.2">
      <c r="B215" s="142"/>
      <c r="C215" s="178" t="s">
        <v>331</v>
      </c>
      <c r="D215" s="178" t="s">
        <v>332</v>
      </c>
      <c r="E215" s="179" t="s">
        <v>333</v>
      </c>
      <c r="F215" s="180" t="s">
        <v>334</v>
      </c>
      <c r="G215" s="181" t="s">
        <v>257</v>
      </c>
      <c r="H215" s="182">
        <v>1917.441</v>
      </c>
      <c r="I215" s="183"/>
      <c r="J215" s="184">
        <f>ROUND(I215*H215,2)</f>
        <v>0</v>
      </c>
      <c r="K215" s="185"/>
      <c r="L215" s="186"/>
      <c r="M215" s="187" t="s">
        <v>1</v>
      </c>
      <c r="N215" s="188" t="s">
        <v>41</v>
      </c>
      <c r="P215" s="153">
        <f>O215*H215</f>
        <v>0</v>
      </c>
      <c r="Q215" s="153">
        <v>2.9999999999999997E-4</v>
      </c>
      <c r="R215" s="153">
        <f>Q215*H215</f>
        <v>0.57523229999999992</v>
      </c>
      <c r="S215" s="153">
        <v>0</v>
      </c>
      <c r="T215" s="154">
        <f>S215*H215</f>
        <v>0</v>
      </c>
      <c r="AR215" s="155" t="s">
        <v>335</v>
      </c>
      <c r="AT215" s="155" t="s">
        <v>332</v>
      </c>
      <c r="AU215" s="155" t="s">
        <v>88</v>
      </c>
      <c r="AY215" s="16" t="s">
        <v>173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6" t="s">
        <v>88</v>
      </c>
      <c r="BK215" s="156">
        <f>ROUND(I215*H215,2)</f>
        <v>0</v>
      </c>
      <c r="BL215" s="16" t="s">
        <v>265</v>
      </c>
      <c r="BM215" s="155" t="s">
        <v>1636</v>
      </c>
    </row>
    <row r="216" spans="2:65" s="12" customFormat="1" ht="10" x14ac:dyDescent="0.2">
      <c r="B216" s="157"/>
      <c r="D216" s="158" t="s">
        <v>181</v>
      </c>
      <c r="F216" s="160" t="s">
        <v>337</v>
      </c>
      <c r="H216" s="161">
        <v>1917.441</v>
      </c>
      <c r="I216" s="162"/>
      <c r="L216" s="157"/>
      <c r="M216" s="163"/>
      <c r="T216" s="164"/>
      <c r="AT216" s="159" t="s">
        <v>181</v>
      </c>
      <c r="AU216" s="159" t="s">
        <v>88</v>
      </c>
      <c r="AV216" s="12" t="s">
        <v>88</v>
      </c>
      <c r="AW216" s="12" t="s">
        <v>3</v>
      </c>
      <c r="AX216" s="12" t="s">
        <v>82</v>
      </c>
      <c r="AY216" s="159" t="s">
        <v>173</v>
      </c>
    </row>
    <row r="217" spans="2:65" s="1" customFormat="1" ht="21.75" customHeight="1" x14ac:dyDescent="0.2">
      <c r="B217" s="142"/>
      <c r="C217" s="143" t="s">
        <v>338</v>
      </c>
      <c r="D217" s="143" t="s">
        <v>175</v>
      </c>
      <c r="E217" s="144" t="s">
        <v>339</v>
      </c>
      <c r="F217" s="145" t="s">
        <v>340</v>
      </c>
      <c r="G217" s="146" t="s">
        <v>257</v>
      </c>
      <c r="H217" s="147">
        <v>40.283999999999999</v>
      </c>
      <c r="I217" s="148"/>
      <c r="J217" s="149">
        <f>ROUND(I217*H217,2)</f>
        <v>0</v>
      </c>
      <c r="K217" s="150"/>
      <c r="L217" s="31"/>
      <c r="M217" s="151" t="s">
        <v>1</v>
      </c>
      <c r="N217" s="152" t="s">
        <v>41</v>
      </c>
      <c r="P217" s="153">
        <f>O217*H217</f>
        <v>0</v>
      </c>
      <c r="Q217" s="153">
        <v>0</v>
      </c>
      <c r="R217" s="153">
        <f>Q217*H217</f>
        <v>0</v>
      </c>
      <c r="S217" s="153">
        <v>0</v>
      </c>
      <c r="T217" s="154">
        <f>S217*H217</f>
        <v>0</v>
      </c>
      <c r="AR217" s="155" t="s">
        <v>265</v>
      </c>
      <c r="AT217" s="155" t="s">
        <v>175</v>
      </c>
      <c r="AU217" s="155" t="s">
        <v>88</v>
      </c>
      <c r="AY217" s="16" t="s">
        <v>173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6" t="s">
        <v>88</v>
      </c>
      <c r="BK217" s="156">
        <f>ROUND(I217*H217,2)</f>
        <v>0</v>
      </c>
      <c r="BL217" s="16" t="s">
        <v>265</v>
      </c>
      <c r="BM217" s="155" t="s">
        <v>1637</v>
      </c>
    </row>
    <row r="218" spans="2:65" s="1" customFormat="1" ht="16.5" customHeight="1" x14ac:dyDescent="0.2">
      <c r="B218" s="142"/>
      <c r="C218" s="178" t="s">
        <v>342</v>
      </c>
      <c r="D218" s="178" t="s">
        <v>332</v>
      </c>
      <c r="E218" s="179" t="s">
        <v>333</v>
      </c>
      <c r="F218" s="180" t="s">
        <v>334</v>
      </c>
      <c r="G218" s="181" t="s">
        <v>257</v>
      </c>
      <c r="H218" s="182">
        <v>48.341000000000001</v>
      </c>
      <c r="I218" s="183"/>
      <c r="J218" s="184">
        <f>ROUND(I218*H218,2)</f>
        <v>0</v>
      </c>
      <c r="K218" s="185"/>
      <c r="L218" s="186"/>
      <c r="M218" s="187" t="s">
        <v>1</v>
      </c>
      <c r="N218" s="188" t="s">
        <v>41</v>
      </c>
      <c r="P218" s="153">
        <f>O218*H218</f>
        <v>0</v>
      </c>
      <c r="Q218" s="153">
        <v>2.9999999999999997E-4</v>
      </c>
      <c r="R218" s="153">
        <f>Q218*H218</f>
        <v>1.4502299999999999E-2</v>
      </c>
      <c r="S218" s="153">
        <v>0</v>
      </c>
      <c r="T218" s="154">
        <f>S218*H218</f>
        <v>0</v>
      </c>
      <c r="AR218" s="155" t="s">
        <v>335</v>
      </c>
      <c r="AT218" s="155" t="s">
        <v>332</v>
      </c>
      <c r="AU218" s="155" t="s">
        <v>88</v>
      </c>
      <c r="AY218" s="16" t="s">
        <v>173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6" t="s">
        <v>88</v>
      </c>
      <c r="BK218" s="156">
        <f>ROUND(I218*H218,2)</f>
        <v>0</v>
      </c>
      <c r="BL218" s="16" t="s">
        <v>265</v>
      </c>
      <c r="BM218" s="155" t="s">
        <v>1638</v>
      </c>
    </row>
    <row r="219" spans="2:65" s="12" customFormat="1" ht="10" x14ac:dyDescent="0.2">
      <c r="B219" s="157"/>
      <c r="D219" s="158" t="s">
        <v>181</v>
      </c>
      <c r="F219" s="160" t="s">
        <v>344</v>
      </c>
      <c r="H219" s="161">
        <v>48.341000000000001</v>
      </c>
      <c r="I219" s="162"/>
      <c r="L219" s="157"/>
      <c r="M219" s="163"/>
      <c r="T219" s="164"/>
      <c r="AT219" s="159" t="s">
        <v>181</v>
      </c>
      <c r="AU219" s="159" t="s">
        <v>88</v>
      </c>
      <c r="AV219" s="12" t="s">
        <v>88</v>
      </c>
      <c r="AW219" s="12" t="s">
        <v>3</v>
      </c>
      <c r="AX219" s="12" t="s">
        <v>82</v>
      </c>
      <c r="AY219" s="159" t="s">
        <v>173</v>
      </c>
    </row>
    <row r="220" spans="2:65" s="1" customFormat="1" ht="37.75" customHeight="1" x14ac:dyDescent="0.2">
      <c r="B220" s="142"/>
      <c r="C220" s="143" t="s">
        <v>345</v>
      </c>
      <c r="D220" s="143" t="s">
        <v>175</v>
      </c>
      <c r="E220" s="144" t="s">
        <v>346</v>
      </c>
      <c r="F220" s="145" t="s">
        <v>347</v>
      </c>
      <c r="G220" s="146" t="s">
        <v>257</v>
      </c>
      <c r="H220" s="147">
        <v>1667.34</v>
      </c>
      <c r="I220" s="148"/>
      <c r="J220" s="149">
        <f>ROUND(I220*H220,2)</f>
        <v>0</v>
      </c>
      <c r="K220" s="150"/>
      <c r="L220" s="31"/>
      <c r="M220" s="151" t="s">
        <v>1</v>
      </c>
      <c r="N220" s="152" t="s">
        <v>41</v>
      </c>
      <c r="P220" s="153">
        <f>O220*H220</f>
        <v>0</v>
      </c>
      <c r="Q220" s="153">
        <v>3.0000000000000001E-5</v>
      </c>
      <c r="R220" s="153">
        <f>Q220*H220</f>
        <v>5.0020200000000001E-2</v>
      </c>
      <c r="S220" s="153">
        <v>0</v>
      </c>
      <c r="T220" s="154">
        <f>S220*H220</f>
        <v>0</v>
      </c>
      <c r="AR220" s="155" t="s">
        <v>265</v>
      </c>
      <c r="AT220" s="155" t="s">
        <v>175</v>
      </c>
      <c r="AU220" s="155" t="s">
        <v>88</v>
      </c>
      <c r="AY220" s="16" t="s">
        <v>173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6" t="s">
        <v>88</v>
      </c>
      <c r="BK220" s="156">
        <f>ROUND(I220*H220,2)</f>
        <v>0</v>
      </c>
      <c r="BL220" s="16" t="s">
        <v>265</v>
      </c>
      <c r="BM220" s="155" t="s">
        <v>1639</v>
      </c>
    </row>
    <row r="221" spans="2:65" s="12" customFormat="1" ht="10" x14ac:dyDescent="0.2">
      <c r="B221" s="157"/>
      <c r="D221" s="158" t="s">
        <v>181</v>
      </c>
      <c r="E221" s="159" t="s">
        <v>1</v>
      </c>
      <c r="F221" s="160" t="s">
        <v>349</v>
      </c>
      <c r="H221" s="161">
        <v>1667.34</v>
      </c>
      <c r="I221" s="162"/>
      <c r="L221" s="157"/>
      <c r="M221" s="163"/>
      <c r="T221" s="164"/>
      <c r="AT221" s="159" t="s">
        <v>181</v>
      </c>
      <c r="AU221" s="159" t="s">
        <v>88</v>
      </c>
      <c r="AV221" s="12" t="s">
        <v>88</v>
      </c>
      <c r="AW221" s="12" t="s">
        <v>31</v>
      </c>
      <c r="AX221" s="12" t="s">
        <v>82</v>
      </c>
      <c r="AY221" s="159" t="s">
        <v>173</v>
      </c>
    </row>
    <row r="222" spans="2:65" s="1" customFormat="1" ht="37.75" customHeight="1" x14ac:dyDescent="0.2">
      <c r="B222" s="142"/>
      <c r="C222" s="178" t="s">
        <v>335</v>
      </c>
      <c r="D222" s="178" t="s">
        <v>332</v>
      </c>
      <c r="E222" s="179" t="s">
        <v>350</v>
      </c>
      <c r="F222" s="180" t="s">
        <v>351</v>
      </c>
      <c r="G222" s="181" t="s">
        <v>257</v>
      </c>
      <c r="H222" s="182">
        <v>1917.441</v>
      </c>
      <c r="I222" s="183"/>
      <c r="J222" s="184">
        <f>ROUND(I222*H222,2)</f>
        <v>0</v>
      </c>
      <c r="K222" s="185"/>
      <c r="L222" s="186"/>
      <c r="M222" s="187" t="s">
        <v>1</v>
      </c>
      <c r="N222" s="188" t="s">
        <v>41</v>
      </c>
      <c r="P222" s="153">
        <f>O222*H222</f>
        <v>0</v>
      </c>
      <c r="Q222" s="153">
        <v>2E-3</v>
      </c>
      <c r="R222" s="153">
        <f>Q222*H222</f>
        <v>3.8348820000000003</v>
      </c>
      <c r="S222" s="153">
        <v>0</v>
      </c>
      <c r="T222" s="154">
        <f>S222*H222</f>
        <v>0</v>
      </c>
      <c r="AR222" s="155" t="s">
        <v>335</v>
      </c>
      <c r="AT222" s="155" t="s">
        <v>332</v>
      </c>
      <c r="AU222" s="155" t="s">
        <v>88</v>
      </c>
      <c r="AY222" s="16" t="s">
        <v>173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6" t="s">
        <v>88</v>
      </c>
      <c r="BK222" s="156">
        <f>ROUND(I222*H222,2)</f>
        <v>0</v>
      </c>
      <c r="BL222" s="16" t="s">
        <v>265</v>
      </c>
      <c r="BM222" s="155" t="s">
        <v>1640</v>
      </c>
    </row>
    <row r="223" spans="2:65" s="12" customFormat="1" ht="10" x14ac:dyDescent="0.2">
      <c r="B223" s="157"/>
      <c r="D223" s="158" t="s">
        <v>181</v>
      </c>
      <c r="F223" s="160" t="s">
        <v>337</v>
      </c>
      <c r="H223" s="161">
        <v>1917.441</v>
      </c>
      <c r="I223" s="162"/>
      <c r="L223" s="157"/>
      <c r="M223" s="163"/>
      <c r="T223" s="164"/>
      <c r="AT223" s="159" t="s">
        <v>181</v>
      </c>
      <c r="AU223" s="159" t="s">
        <v>88</v>
      </c>
      <c r="AV223" s="12" t="s">
        <v>88</v>
      </c>
      <c r="AW223" s="12" t="s">
        <v>3</v>
      </c>
      <c r="AX223" s="12" t="s">
        <v>82</v>
      </c>
      <c r="AY223" s="159" t="s">
        <v>173</v>
      </c>
    </row>
    <row r="224" spans="2:65" s="1" customFormat="1" ht="33" customHeight="1" x14ac:dyDescent="0.2">
      <c r="B224" s="142"/>
      <c r="C224" s="143" t="s">
        <v>353</v>
      </c>
      <c r="D224" s="143" t="s">
        <v>175</v>
      </c>
      <c r="E224" s="144" t="s">
        <v>354</v>
      </c>
      <c r="F224" s="145" t="s">
        <v>355</v>
      </c>
      <c r="G224" s="146" t="s">
        <v>257</v>
      </c>
      <c r="H224" s="147">
        <v>40.283999999999999</v>
      </c>
      <c r="I224" s="148"/>
      <c r="J224" s="149">
        <f>ROUND(I224*H224,2)</f>
        <v>0</v>
      </c>
      <c r="K224" s="150"/>
      <c r="L224" s="31"/>
      <c r="M224" s="151" t="s">
        <v>1</v>
      </c>
      <c r="N224" s="152" t="s">
        <v>41</v>
      </c>
      <c r="P224" s="153">
        <f>O224*H224</f>
        <v>0</v>
      </c>
      <c r="Q224" s="153">
        <v>3.0000000000000001E-5</v>
      </c>
      <c r="R224" s="153">
        <f>Q224*H224</f>
        <v>1.20852E-3</v>
      </c>
      <c r="S224" s="153">
        <v>0</v>
      </c>
      <c r="T224" s="154">
        <f>S224*H224</f>
        <v>0</v>
      </c>
      <c r="AR224" s="155" t="s">
        <v>265</v>
      </c>
      <c r="AT224" s="155" t="s">
        <v>175</v>
      </c>
      <c r="AU224" s="155" t="s">
        <v>88</v>
      </c>
      <c r="AY224" s="16" t="s">
        <v>173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6" t="s">
        <v>88</v>
      </c>
      <c r="BK224" s="156">
        <f>ROUND(I224*H224,2)</f>
        <v>0</v>
      </c>
      <c r="BL224" s="16" t="s">
        <v>265</v>
      </c>
      <c r="BM224" s="155" t="s">
        <v>1641</v>
      </c>
    </row>
    <row r="225" spans="2:65" s="12" customFormat="1" ht="10" x14ac:dyDescent="0.2">
      <c r="B225" s="157"/>
      <c r="D225" s="158" t="s">
        <v>181</v>
      </c>
      <c r="E225" s="159" t="s">
        <v>1</v>
      </c>
      <c r="F225" s="160" t="s">
        <v>357</v>
      </c>
      <c r="H225" s="161">
        <v>40.283999999999999</v>
      </c>
      <c r="I225" s="162"/>
      <c r="L225" s="157"/>
      <c r="M225" s="163"/>
      <c r="T225" s="164"/>
      <c r="AT225" s="159" t="s">
        <v>181</v>
      </c>
      <c r="AU225" s="159" t="s">
        <v>88</v>
      </c>
      <c r="AV225" s="12" t="s">
        <v>88</v>
      </c>
      <c r="AW225" s="12" t="s">
        <v>31</v>
      </c>
      <c r="AX225" s="12" t="s">
        <v>82</v>
      </c>
      <c r="AY225" s="159" t="s">
        <v>173</v>
      </c>
    </row>
    <row r="226" spans="2:65" s="1" customFormat="1" ht="37.75" customHeight="1" x14ac:dyDescent="0.2">
      <c r="B226" s="142"/>
      <c r="C226" s="178" t="s">
        <v>358</v>
      </c>
      <c r="D226" s="178" t="s">
        <v>332</v>
      </c>
      <c r="E226" s="179" t="s">
        <v>350</v>
      </c>
      <c r="F226" s="180" t="s">
        <v>351</v>
      </c>
      <c r="G226" s="181" t="s">
        <v>257</v>
      </c>
      <c r="H226" s="182">
        <v>48.341000000000001</v>
      </c>
      <c r="I226" s="183"/>
      <c r="J226" s="184">
        <f>ROUND(I226*H226,2)</f>
        <v>0</v>
      </c>
      <c r="K226" s="185"/>
      <c r="L226" s="186"/>
      <c r="M226" s="187" t="s">
        <v>1</v>
      </c>
      <c r="N226" s="188" t="s">
        <v>41</v>
      </c>
      <c r="P226" s="153">
        <f>O226*H226</f>
        <v>0</v>
      </c>
      <c r="Q226" s="153">
        <v>2E-3</v>
      </c>
      <c r="R226" s="153">
        <f>Q226*H226</f>
        <v>9.6682000000000004E-2</v>
      </c>
      <c r="S226" s="153">
        <v>0</v>
      </c>
      <c r="T226" s="154">
        <f>S226*H226</f>
        <v>0</v>
      </c>
      <c r="AR226" s="155" t="s">
        <v>335</v>
      </c>
      <c r="AT226" s="155" t="s">
        <v>332</v>
      </c>
      <c r="AU226" s="155" t="s">
        <v>88</v>
      </c>
      <c r="AY226" s="16" t="s">
        <v>173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6" t="s">
        <v>88</v>
      </c>
      <c r="BK226" s="156">
        <f>ROUND(I226*H226,2)</f>
        <v>0</v>
      </c>
      <c r="BL226" s="16" t="s">
        <v>265</v>
      </c>
      <c r="BM226" s="155" t="s">
        <v>1642</v>
      </c>
    </row>
    <row r="227" spans="2:65" s="12" customFormat="1" ht="10" x14ac:dyDescent="0.2">
      <c r="B227" s="157"/>
      <c r="D227" s="158" t="s">
        <v>181</v>
      </c>
      <c r="F227" s="160" t="s">
        <v>344</v>
      </c>
      <c r="H227" s="161">
        <v>48.341000000000001</v>
      </c>
      <c r="I227" s="162"/>
      <c r="L227" s="157"/>
      <c r="M227" s="163"/>
      <c r="T227" s="164"/>
      <c r="AT227" s="159" t="s">
        <v>181</v>
      </c>
      <c r="AU227" s="159" t="s">
        <v>88</v>
      </c>
      <c r="AV227" s="12" t="s">
        <v>88</v>
      </c>
      <c r="AW227" s="12" t="s">
        <v>3</v>
      </c>
      <c r="AX227" s="12" t="s">
        <v>82</v>
      </c>
      <c r="AY227" s="159" t="s">
        <v>173</v>
      </c>
    </row>
    <row r="228" spans="2:65" s="1" customFormat="1" ht="24.15" customHeight="1" x14ac:dyDescent="0.2">
      <c r="B228" s="142"/>
      <c r="C228" s="143" t="s">
        <v>360</v>
      </c>
      <c r="D228" s="143" t="s">
        <v>175</v>
      </c>
      <c r="E228" s="144" t="s">
        <v>361</v>
      </c>
      <c r="F228" s="145" t="s">
        <v>362</v>
      </c>
      <c r="G228" s="146" t="s">
        <v>363</v>
      </c>
      <c r="H228" s="189"/>
      <c r="I228" s="148"/>
      <c r="J228" s="149">
        <f>ROUND(I228*H228,2)</f>
        <v>0</v>
      </c>
      <c r="K228" s="150"/>
      <c r="L228" s="31"/>
      <c r="M228" s="151" t="s">
        <v>1</v>
      </c>
      <c r="N228" s="152" t="s">
        <v>41</v>
      </c>
      <c r="P228" s="153">
        <f>O228*H228</f>
        <v>0</v>
      </c>
      <c r="Q228" s="153">
        <v>0</v>
      </c>
      <c r="R228" s="153">
        <f>Q228*H228</f>
        <v>0</v>
      </c>
      <c r="S228" s="153">
        <v>0</v>
      </c>
      <c r="T228" s="154">
        <f>S228*H228</f>
        <v>0</v>
      </c>
      <c r="AR228" s="155" t="s">
        <v>265</v>
      </c>
      <c r="AT228" s="155" t="s">
        <v>175</v>
      </c>
      <c r="AU228" s="155" t="s">
        <v>88</v>
      </c>
      <c r="AY228" s="16" t="s">
        <v>173</v>
      </c>
      <c r="BE228" s="156">
        <f>IF(N228="základná",J228,0)</f>
        <v>0</v>
      </c>
      <c r="BF228" s="156">
        <f>IF(N228="znížená",J228,0)</f>
        <v>0</v>
      </c>
      <c r="BG228" s="156">
        <f>IF(N228="zákl. prenesená",J228,0)</f>
        <v>0</v>
      </c>
      <c r="BH228" s="156">
        <f>IF(N228="zníž. prenesená",J228,0)</f>
        <v>0</v>
      </c>
      <c r="BI228" s="156">
        <f>IF(N228="nulová",J228,0)</f>
        <v>0</v>
      </c>
      <c r="BJ228" s="16" t="s">
        <v>88</v>
      </c>
      <c r="BK228" s="156">
        <f>ROUND(I228*H228,2)</f>
        <v>0</v>
      </c>
      <c r="BL228" s="16" t="s">
        <v>265</v>
      </c>
      <c r="BM228" s="155" t="s">
        <v>1643</v>
      </c>
    </row>
    <row r="229" spans="2:65" s="11" customFormat="1" ht="22.75" customHeight="1" x14ac:dyDescent="0.25">
      <c r="B229" s="130"/>
      <c r="D229" s="131" t="s">
        <v>74</v>
      </c>
      <c r="E229" s="140" t="s">
        <v>365</v>
      </c>
      <c r="F229" s="140" t="s">
        <v>366</v>
      </c>
      <c r="I229" s="133"/>
      <c r="J229" s="141">
        <f>BK229</f>
        <v>0</v>
      </c>
      <c r="L229" s="130"/>
      <c r="M229" s="135"/>
      <c r="P229" s="136">
        <f>SUM(P230:P244)</f>
        <v>0</v>
      </c>
      <c r="R229" s="136">
        <f>SUM(R230:R244)</f>
        <v>3.9323000000000001</v>
      </c>
      <c r="T229" s="137">
        <f>SUM(T230:T244)</f>
        <v>0</v>
      </c>
      <c r="AR229" s="131" t="s">
        <v>88</v>
      </c>
      <c r="AT229" s="138" t="s">
        <v>74</v>
      </c>
      <c r="AU229" s="138" t="s">
        <v>82</v>
      </c>
      <c r="AY229" s="131" t="s">
        <v>173</v>
      </c>
      <c r="BK229" s="139">
        <f>SUM(BK230:BK244)</f>
        <v>0</v>
      </c>
    </row>
    <row r="230" spans="2:65" s="1" customFormat="1" ht="33" customHeight="1" x14ac:dyDescent="0.2">
      <c r="B230" s="142"/>
      <c r="C230" s="143" t="s">
        <v>367</v>
      </c>
      <c r="D230" s="143" t="s">
        <v>175</v>
      </c>
      <c r="E230" s="144" t="s">
        <v>368</v>
      </c>
      <c r="F230" s="145" t="s">
        <v>369</v>
      </c>
      <c r="G230" s="146" t="s">
        <v>370</v>
      </c>
      <c r="H230" s="147">
        <v>1035.4000000000001</v>
      </c>
      <c r="I230" s="148"/>
      <c r="J230" s="149">
        <f>ROUND(I230*H230,2)</f>
        <v>0</v>
      </c>
      <c r="K230" s="150"/>
      <c r="L230" s="31"/>
      <c r="M230" s="151" t="s">
        <v>1</v>
      </c>
      <c r="N230" s="152" t="s">
        <v>41</v>
      </c>
      <c r="P230" s="153">
        <f>O230*H230</f>
        <v>0</v>
      </c>
      <c r="Q230" s="153">
        <v>2.2699999999999999E-3</v>
      </c>
      <c r="R230" s="153">
        <f>Q230*H230</f>
        <v>2.3503579999999999</v>
      </c>
      <c r="S230" s="153">
        <v>0</v>
      </c>
      <c r="T230" s="154">
        <f>S230*H230</f>
        <v>0</v>
      </c>
      <c r="AR230" s="155" t="s">
        <v>265</v>
      </c>
      <c r="AT230" s="155" t="s">
        <v>175</v>
      </c>
      <c r="AU230" s="155" t="s">
        <v>88</v>
      </c>
      <c r="AY230" s="16" t="s">
        <v>173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6" t="s">
        <v>88</v>
      </c>
      <c r="BK230" s="156">
        <f>ROUND(I230*H230,2)</f>
        <v>0</v>
      </c>
      <c r="BL230" s="16" t="s">
        <v>265</v>
      </c>
      <c r="BM230" s="155" t="s">
        <v>1644</v>
      </c>
    </row>
    <row r="231" spans="2:65" s="12" customFormat="1" ht="10" x14ac:dyDescent="0.2">
      <c r="B231" s="157"/>
      <c r="D231" s="158" t="s">
        <v>181</v>
      </c>
      <c r="E231" s="159" t="s">
        <v>1</v>
      </c>
      <c r="F231" s="160" t="s">
        <v>372</v>
      </c>
      <c r="H231" s="161">
        <v>472.5</v>
      </c>
      <c r="I231" s="162"/>
      <c r="L231" s="157"/>
      <c r="M231" s="163"/>
      <c r="T231" s="164"/>
      <c r="AT231" s="159" t="s">
        <v>181</v>
      </c>
      <c r="AU231" s="159" t="s">
        <v>88</v>
      </c>
      <c r="AV231" s="12" t="s">
        <v>88</v>
      </c>
      <c r="AW231" s="12" t="s">
        <v>31</v>
      </c>
      <c r="AX231" s="12" t="s">
        <v>75</v>
      </c>
      <c r="AY231" s="159" t="s">
        <v>173</v>
      </c>
    </row>
    <row r="232" spans="2:65" s="12" customFormat="1" ht="10" x14ac:dyDescent="0.2">
      <c r="B232" s="157"/>
      <c r="D232" s="158" t="s">
        <v>181</v>
      </c>
      <c r="E232" s="159" t="s">
        <v>1</v>
      </c>
      <c r="F232" s="160" t="s">
        <v>373</v>
      </c>
      <c r="H232" s="161">
        <v>388.5</v>
      </c>
      <c r="I232" s="162"/>
      <c r="L232" s="157"/>
      <c r="M232" s="163"/>
      <c r="T232" s="164"/>
      <c r="AT232" s="159" t="s">
        <v>181</v>
      </c>
      <c r="AU232" s="159" t="s">
        <v>88</v>
      </c>
      <c r="AV232" s="12" t="s">
        <v>88</v>
      </c>
      <c r="AW232" s="12" t="s">
        <v>31</v>
      </c>
      <c r="AX232" s="12" t="s">
        <v>75</v>
      </c>
      <c r="AY232" s="159" t="s">
        <v>173</v>
      </c>
    </row>
    <row r="233" spans="2:65" s="12" customFormat="1" ht="10" x14ac:dyDescent="0.2">
      <c r="B233" s="157"/>
      <c r="D233" s="158" t="s">
        <v>181</v>
      </c>
      <c r="E233" s="159" t="s">
        <v>1</v>
      </c>
      <c r="F233" s="160" t="s">
        <v>374</v>
      </c>
      <c r="H233" s="161">
        <v>134.4</v>
      </c>
      <c r="I233" s="162"/>
      <c r="L233" s="157"/>
      <c r="M233" s="163"/>
      <c r="T233" s="164"/>
      <c r="AT233" s="159" t="s">
        <v>181</v>
      </c>
      <c r="AU233" s="159" t="s">
        <v>88</v>
      </c>
      <c r="AV233" s="12" t="s">
        <v>88</v>
      </c>
      <c r="AW233" s="12" t="s">
        <v>31</v>
      </c>
      <c r="AX233" s="12" t="s">
        <v>75</v>
      </c>
      <c r="AY233" s="159" t="s">
        <v>173</v>
      </c>
    </row>
    <row r="234" spans="2:65" s="12" customFormat="1" ht="10" x14ac:dyDescent="0.2">
      <c r="B234" s="157"/>
      <c r="D234" s="158" t="s">
        <v>181</v>
      </c>
      <c r="E234" s="159" t="s">
        <v>1</v>
      </c>
      <c r="F234" s="160" t="s">
        <v>375</v>
      </c>
      <c r="H234" s="161">
        <v>40</v>
      </c>
      <c r="I234" s="162"/>
      <c r="L234" s="157"/>
      <c r="M234" s="163"/>
      <c r="T234" s="164"/>
      <c r="AT234" s="159" t="s">
        <v>181</v>
      </c>
      <c r="AU234" s="159" t="s">
        <v>88</v>
      </c>
      <c r="AV234" s="12" t="s">
        <v>88</v>
      </c>
      <c r="AW234" s="12" t="s">
        <v>31</v>
      </c>
      <c r="AX234" s="12" t="s">
        <v>75</v>
      </c>
      <c r="AY234" s="159" t="s">
        <v>173</v>
      </c>
    </row>
    <row r="235" spans="2:65" s="13" customFormat="1" ht="10" x14ac:dyDescent="0.2">
      <c r="B235" s="165"/>
      <c r="D235" s="158" t="s">
        <v>181</v>
      </c>
      <c r="E235" s="166" t="s">
        <v>1</v>
      </c>
      <c r="F235" s="167" t="s">
        <v>193</v>
      </c>
      <c r="H235" s="168">
        <v>1035.4000000000001</v>
      </c>
      <c r="I235" s="169"/>
      <c r="L235" s="165"/>
      <c r="M235" s="170"/>
      <c r="T235" s="171"/>
      <c r="AT235" s="166" t="s">
        <v>181</v>
      </c>
      <c r="AU235" s="166" t="s">
        <v>88</v>
      </c>
      <c r="AV235" s="13" t="s">
        <v>179</v>
      </c>
      <c r="AW235" s="13" t="s">
        <v>31</v>
      </c>
      <c r="AX235" s="13" t="s">
        <v>82</v>
      </c>
      <c r="AY235" s="166" t="s">
        <v>173</v>
      </c>
    </row>
    <row r="236" spans="2:65" s="1" customFormat="1" ht="24.15" customHeight="1" x14ac:dyDescent="0.2">
      <c r="B236" s="142"/>
      <c r="C236" s="143" t="s">
        <v>376</v>
      </c>
      <c r="D236" s="143" t="s">
        <v>175</v>
      </c>
      <c r="E236" s="144" t="s">
        <v>377</v>
      </c>
      <c r="F236" s="145" t="s">
        <v>378</v>
      </c>
      <c r="G236" s="146" t="s">
        <v>379</v>
      </c>
      <c r="H236" s="147">
        <v>13</v>
      </c>
      <c r="I236" s="148"/>
      <c r="J236" s="149">
        <f>ROUND(I236*H236,2)</f>
        <v>0</v>
      </c>
      <c r="K236" s="150"/>
      <c r="L236" s="31"/>
      <c r="M236" s="151" t="s">
        <v>1</v>
      </c>
      <c r="N236" s="152" t="s">
        <v>41</v>
      </c>
      <c r="P236" s="153">
        <f>O236*H236</f>
        <v>0</v>
      </c>
      <c r="Q236" s="153">
        <v>4.2389999999999997E-2</v>
      </c>
      <c r="R236" s="153">
        <f>Q236*H236</f>
        <v>0.55106999999999995</v>
      </c>
      <c r="S236" s="153">
        <v>0</v>
      </c>
      <c r="T236" s="154">
        <f>S236*H236</f>
        <v>0</v>
      </c>
      <c r="AR236" s="155" t="s">
        <v>265</v>
      </c>
      <c r="AT236" s="155" t="s">
        <v>175</v>
      </c>
      <c r="AU236" s="155" t="s">
        <v>88</v>
      </c>
      <c r="AY236" s="16" t="s">
        <v>173</v>
      </c>
      <c r="BE236" s="156">
        <f>IF(N236="základná",J236,0)</f>
        <v>0</v>
      </c>
      <c r="BF236" s="156">
        <f>IF(N236="znížená",J236,0)</f>
        <v>0</v>
      </c>
      <c r="BG236" s="156">
        <f>IF(N236="zákl. prenesená",J236,0)</f>
        <v>0</v>
      </c>
      <c r="BH236" s="156">
        <f>IF(N236="zníž. prenesená",J236,0)</f>
        <v>0</v>
      </c>
      <c r="BI236" s="156">
        <f>IF(N236="nulová",J236,0)</f>
        <v>0</v>
      </c>
      <c r="BJ236" s="16" t="s">
        <v>88</v>
      </c>
      <c r="BK236" s="156">
        <f>ROUND(I236*H236,2)</f>
        <v>0</v>
      </c>
      <c r="BL236" s="16" t="s">
        <v>265</v>
      </c>
      <c r="BM236" s="155" t="s">
        <v>1645</v>
      </c>
    </row>
    <row r="237" spans="2:65" s="1" customFormat="1" ht="24.15" customHeight="1" x14ac:dyDescent="0.2">
      <c r="B237" s="142"/>
      <c r="C237" s="143" t="s">
        <v>381</v>
      </c>
      <c r="D237" s="143" t="s">
        <v>175</v>
      </c>
      <c r="E237" s="144" t="s">
        <v>382</v>
      </c>
      <c r="F237" s="145" t="s">
        <v>383</v>
      </c>
      <c r="G237" s="146" t="s">
        <v>370</v>
      </c>
      <c r="H237" s="147">
        <v>192</v>
      </c>
      <c r="I237" s="148"/>
      <c r="J237" s="149">
        <f>ROUND(I237*H237,2)</f>
        <v>0</v>
      </c>
      <c r="K237" s="150"/>
      <c r="L237" s="31"/>
      <c r="M237" s="151" t="s">
        <v>1</v>
      </c>
      <c r="N237" s="152" t="s">
        <v>41</v>
      </c>
      <c r="P237" s="153">
        <f>O237*H237</f>
        <v>0</v>
      </c>
      <c r="Q237" s="153">
        <v>2.15E-3</v>
      </c>
      <c r="R237" s="153">
        <f>Q237*H237</f>
        <v>0.4128</v>
      </c>
      <c r="S237" s="153">
        <v>0</v>
      </c>
      <c r="T237" s="154">
        <f>S237*H237</f>
        <v>0</v>
      </c>
      <c r="AR237" s="155" t="s">
        <v>265</v>
      </c>
      <c r="AT237" s="155" t="s">
        <v>175</v>
      </c>
      <c r="AU237" s="155" t="s">
        <v>88</v>
      </c>
      <c r="AY237" s="16" t="s">
        <v>173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6" t="s">
        <v>88</v>
      </c>
      <c r="BK237" s="156">
        <f>ROUND(I237*H237,2)</f>
        <v>0</v>
      </c>
      <c r="BL237" s="16" t="s">
        <v>265</v>
      </c>
      <c r="BM237" s="155" t="s">
        <v>1646</v>
      </c>
    </row>
    <row r="238" spans="2:65" s="1" customFormat="1" ht="33" customHeight="1" x14ac:dyDescent="0.2">
      <c r="B238" s="142"/>
      <c r="C238" s="143" t="s">
        <v>385</v>
      </c>
      <c r="D238" s="143" t="s">
        <v>175</v>
      </c>
      <c r="E238" s="144" t="s">
        <v>386</v>
      </c>
      <c r="F238" s="145" t="s">
        <v>387</v>
      </c>
      <c r="G238" s="146" t="s">
        <v>379</v>
      </c>
      <c r="H238" s="147">
        <v>10</v>
      </c>
      <c r="I238" s="148"/>
      <c r="J238" s="149">
        <f>ROUND(I238*H238,2)</f>
        <v>0</v>
      </c>
      <c r="K238" s="150"/>
      <c r="L238" s="31"/>
      <c r="M238" s="151" t="s">
        <v>1</v>
      </c>
      <c r="N238" s="152" t="s">
        <v>41</v>
      </c>
      <c r="P238" s="153">
        <f>O238*H238</f>
        <v>0</v>
      </c>
      <c r="Q238" s="153">
        <v>1.58E-3</v>
      </c>
      <c r="R238" s="153">
        <f>Q238*H238</f>
        <v>1.5800000000000002E-2</v>
      </c>
      <c r="S238" s="153">
        <v>0</v>
      </c>
      <c r="T238" s="154">
        <f>S238*H238</f>
        <v>0</v>
      </c>
      <c r="AR238" s="155" t="s">
        <v>265</v>
      </c>
      <c r="AT238" s="155" t="s">
        <v>175</v>
      </c>
      <c r="AU238" s="155" t="s">
        <v>88</v>
      </c>
      <c r="AY238" s="16" t="s">
        <v>173</v>
      </c>
      <c r="BE238" s="156">
        <f>IF(N238="základná",J238,0)</f>
        <v>0</v>
      </c>
      <c r="BF238" s="156">
        <f>IF(N238="znížená",J238,0)</f>
        <v>0</v>
      </c>
      <c r="BG238" s="156">
        <f>IF(N238="zákl. prenesená",J238,0)</f>
        <v>0</v>
      </c>
      <c r="BH238" s="156">
        <f>IF(N238="zníž. prenesená",J238,0)</f>
        <v>0</v>
      </c>
      <c r="BI238" s="156">
        <f>IF(N238="nulová",J238,0)</f>
        <v>0</v>
      </c>
      <c r="BJ238" s="16" t="s">
        <v>88</v>
      </c>
      <c r="BK238" s="156">
        <f>ROUND(I238*H238,2)</f>
        <v>0</v>
      </c>
      <c r="BL238" s="16" t="s">
        <v>265</v>
      </c>
      <c r="BM238" s="155" t="s">
        <v>1647</v>
      </c>
    </row>
    <row r="239" spans="2:65" s="1" customFormat="1" ht="24.15" customHeight="1" x14ac:dyDescent="0.2">
      <c r="B239" s="142"/>
      <c r="C239" s="143" t="s">
        <v>389</v>
      </c>
      <c r="D239" s="143" t="s">
        <v>175</v>
      </c>
      <c r="E239" s="144" t="s">
        <v>390</v>
      </c>
      <c r="F239" s="145" t="s">
        <v>391</v>
      </c>
      <c r="G239" s="146" t="s">
        <v>379</v>
      </c>
      <c r="H239" s="147">
        <v>194</v>
      </c>
      <c r="I239" s="148"/>
      <c r="J239" s="149">
        <f>ROUND(I239*H239,2)</f>
        <v>0</v>
      </c>
      <c r="K239" s="150"/>
      <c r="L239" s="31"/>
      <c r="M239" s="151" t="s">
        <v>1</v>
      </c>
      <c r="N239" s="152" t="s">
        <v>41</v>
      </c>
      <c r="P239" s="153">
        <f>O239*H239</f>
        <v>0</v>
      </c>
      <c r="Q239" s="153">
        <v>8.0000000000000007E-5</v>
      </c>
      <c r="R239" s="153">
        <f>Q239*H239</f>
        <v>1.5520000000000001E-2</v>
      </c>
      <c r="S239" s="153">
        <v>0</v>
      </c>
      <c r="T239" s="154">
        <f>S239*H239</f>
        <v>0</v>
      </c>
      <c r="AR239" s="155" t="s">
        <v>265</v>
      </c>
      <c r="AT239" s="155" t="s">
        <v>175</v>
      </c>
      <c r="AU239" s="155" t="s">
        <v>88</v>
      </c>
      <c r="AY239" s="16" t="s">
        <v>173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6" t="s">
        <v>88</v>
      </c>
      <c r="BK239" s="156">
        <f>ROUND(I239*H239,2)</f>
        <v>0</v>
      </c>
      <c r="BL239" s="16" t="s">
        <v>265</v>
      </c>
      <c r="BM239" s="155" t="s">
        <v>1648</v>
      </c>
    </row>
    <row r="240" spans="2:65" s="1" customFormat="1" ht="24.15" customHeight="1" x14ac:dyDescent="0.2">
      <c r="B240" s="142"/>
      <c r="C240" s="143" t="s">
        <v>393</v>
      </c>
      <c r="D240" s="143" t="s">
        <v>175</v>
      </c>
      <c r="E240" s="144" t="s">
        <v>394</v>
      </c>
      <c r="F240" s="145" t="s">
        <v>395</v>
      </c>
      <c r="G240" s="146" t="s">
        <v>370</v>
      </c>
      <c r="H240" s="147">
        <v>40</v>
      </c>
      <c r="I240" s="148"/>
      <c r="J240" s="149">
        <f>ROUND(I240*H240,2)</f>
        <v>0</v>
      </c>
      <c r="K240" s="150"/>
      <c r="L240" s="31"/>
      <c r="M240" s="151" t="s">
        <v>1</v>
      </c>
      <c r="N240" s="152" t="s">
        <v>41</v>
      </c>
      <c r="P240" s="153">
        <f>O240*H240</f>
        <v>0</v>
      </c>
      <c r="Q240" s="153">
        <v>2.1700000000000001E-3</v>
      </c>
      <c r="R240" s="153">
        <f>Q240*H240</f>
        <v>8.6800000000000002E-2</v>
      </c>
      <c r="S240" s="153">
        <v>0</v>
      </c>
      <c r="T240" s="154">
        <f>S240*H240</f>
        <v>0</v>
      </c>
      <c r="AR240" s="155" t="s">
        <v>265</v>
      </c>
      <c r="AT240" s="155" t="s">
        <v>175</v>
      </c>
      <c r="AU240" s="155" t="s">
        <v>88</v>
      </c>
      <c r="AY240" s="16" t="s">
        <v>173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6" t="s">
        <v>88</v>
      </c>
      <c r="BK240" s="156">
        <f>ROUND(I240*H240,2)</f>
        <v>0</v>
      </c>
      <c r="BL240" s="16" t="s">
        <v>265</v>
      </c>
      <c r="BM240" s="155" t="s">
        <v>1649</v>
      </c>
    </row>
    <row r="241" spans="2:65" s="12" customFormat="1" ht="10" x14ac:dyDescent="0.2">
      <c r="B241" s="157"/>
      <c r="D241" s="158" t="s">
        <v>181</v>
      </c>
      <c r="E241" s="159" t="s">
        <v>1</v>
      </c>
      <c r="F241" s="160" t="s">
        <v>397</v>
      </c>
      <c r="H241" s="161">
        <v>40</v>
      </c>
      <c r="I241" s="162"/>
      <c r="L241" s="157"/>
      <c r="M241" s="163"/>
      <c r="T241" s="164"/>
      <c r="AT241" s="159" t="s">
        <v>181</v>
      </c>
      <c r="AU241" s="159" t="s">
        <v>88</v>
      </c>
      <c r="AV241" s="12" t="s">
        <v>88</v>
      </c>
      <c r="AW241" s="12" t="s">
        <v>31</v>
      </c>
      <c r="AX241" s="12" t="s">
        <v>82</v>
      </c>
      <c r="AY241" s="159" t="s">
        <v>173</v>
      </c>
    </row>
    <row r="242" spans="2:65" s="1" customFormat="1" ht="24.15" customHeight="1" x14ac:dyDescent="0.2">
      <c r="B242" s="142"/>
      <c r="C242" s="143" t="s">
        <v>398</v>
      </c>
      <c r="D242" s="143" t="s">
        <v>175</v>
      </c>
      <c r="E242" s="144" t="s">
        <v>399</v>
      </c>
      <c r="F242" s="145" t="s">
        <v>400</v>
      </c>
      <c r="G242" s="146" t="s">
        <v>370</v>
      </c>
      <c r="H242" s="147">
        <v>94.8</v>
      </c>
      <c r="I242" s="148"/>
      <c r="J242" s="149">
        <f>ROUND(I242*H242,2)</f>
        <v>0</v>
      </c>
      <c r="K242" s="150"/>
      <c r="L242" s="31"/>
      <c r="M242" s="151" t="s">
        <v>1</v>
      </c>
      <c r="N242" s="152" t="s">
        <v>41</v>
      </c>
      <c r="P242" s="153">
        <f>O242*H242</f>
        <v>0</v>
      </c>
      <c r="Q242" s="153">
        <v>4.2399999999999998E-3</v>
      </c>
      <c r="R242" s="153">
        <f>Q242*H242</f>
        <v>0.40195199999999998</v>
      </c>
      <c r="S242" s="153">
        <v>0</v>
      </c>
      <c r="T242" s="154">
        <f>S242*H242</f>
        <v>0</v>
      </c>
      <c r="AR242" s="155" t="s">
        <v>265</v>
      </c>
      <c r="AT242" s="155" t="s">
        <v>175</v>
      </c>
      <c r="AU242" s="155" t="s">
        <v>88</v>
      </c>
      <c r="AY242" s="16" t="s">
        <v>173</v>
      </c>
      <c r="BE242" s="156">
        <f>IF(N242="základná",J242,0)</f>
        <v>0</v>
      </c>
      <c r="BF242" s="156">
        <f>IF(N242="znížená",J242,0)</f>
        <v>0</v>
      </c>
      <c r="BG242" s="156">
        <f>IF(N242="zákl. prenesená",J242,0)</f>
        <v>0</v>
      </c>
      <c r="BH242" s="156">
        <f>IF(N242="zníž. prenesená",J242,0)</f>
        <v>0</v>
      </c>
      <c r="BI242" s="156">
        <f>IF(N242="nulová",J242,0)</f>
        <v>0</v>
      </c>
      <c r="BJ242" s="16" t="s">
        <v>88</v>
      </c>
      <c r="BK242" s="156">
        <f>ROUND(I242*H242,2)</f>
        <v>0</v>
      </c>
      <c r="BL242" s="16" t="s">
        <v>265</v>
      </c>
      <c r="BM242" s="155" t="s">
        <v>1650</v>
      </c>
    </row>
    <row r="243" spans="2:65" s="1" customFormat="1" ht="24.15" customHeight="1" x14ac:dyDescent="0.2">
      <c r="B243" s="142"/>
      <c r="C243" s="143" t="s">
        <v>402</v>
      </c>
      <c r="D243" s="143" t="s">
        <v>175</v>
      </c>
      <c r="E243" s="144" t="s">
        <v>403</v>
      </c>
      <c r="F243" s="145" t="s">
        <v>404</v>
      </c>
      <c r="G243" s="146" t="s">
        <v>370</v>
      </c>
      <c r="H243" s="147">
        <v>35</v>
      </c>
      <c r="I243" s="148"/>
      <c r="J243" s="149">
        <f>ROUND(I243*H243,2)</f>
        <v>0</v>
      </c>
      <c r="K243" s="150"/>
      <c r="L243" s="31"/>
      <c r="M243" s="151" t="s">
        <v>1</v>
      </c>
      <c r="N243" s="152" t="s">
        <v>41</v>
      </c>
      <c r="P243" s="153">
        <f>O243*H243</f>
        <v>0</v>
      </c>
      <c r="Q243" s="153">
        <v>2.8E-3</v>
      </c>
      <c r="R243" s="153">
        <f>Q243*H243</f>
        <v>9.8000000000000004E-2</v>
      </c>
      <c r="S243" s="153">
        <v>0</v>
      </c>
      <c r="T243" s="154">
        <f>S243*H243</f>
        <v>0</v>
      </c>
      <c r="AR243" s="155" t="s">
        <v>265</v>
      </c>
      <c r="AT243" s="155" t="s">
        <v>175</v>
      </c>
      <c r="AU243" s="155" t="s">
        <v>88</v>
      </c>
      <c r="AY243" s="16" t="s">
        <v>173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6" t="s">
        <v>88</v>
      </c>
      <c r="BK243" s="156">
        <f>ROUND(I243*H243,2)</f>
        <v>0</v>
      </c>
      <c r="BL243" s="16" t="s">
        <v>265</v>
      </c>
      <c r="BM243" s="155" t="s">
        <v>1651</v>
      </c>
    </row>
    <row r="244" spans="2:65" s="1" customFormat="1" ht="24.15" customHeight="1" x14ac:dyDescent="0.2">
      <c r="B244" s="142"/>
      <c r="C244" s="143" t="s">
        <v>406</v>
      </c>
      <c r="D244" s="143" t="s">
        <v>175</v>
      </c>
      <c r="E244" s="144" t="s">
        <v>407</v>
      </c>
      <c r="F244" s="145" t="s">
        <v>408</v>
      </c>
      <c r="G244" s="146" t="s">
        <v>363</v>
      </c>
      <c r="H244" s="189"/>
      <c r="I244" s="148"/>
      <c r="J244" s="149">
        <f>ROUND(I244*H244,2)</f>
        <v>0</v>
      </c>
      <c r="K244" s="150"/>
      <c r="L244" s="31"/>
      <c r="M244" s="151" t="s">
        <v>1</v>
      </c>
      <c r="N244" s="152" t="s">
        <v>41</v>
      </c>
      <c r="P244" s="153">
        <f>O244*H244</f>
        <v>0</v>
      </c>
      <c r="Q244" s="153">
        <v>0</v>
      </c>
      <c r="R244" s="153">
        <f>Q244*H244</f>
        <v>0</v>
      </c>
      <c r="S244" s="153">
        <v>0</v>
      </c>
      <c r="T244" s="154">
        <f>S244*H244</f>
        <v>0</v>
      </c>
      <c r="AR244" s="155" t="s">
        <v>265</v>
      </c>
      <c r="AT244" s="155" t="s">
        <v>175</v>
      </c>
      <c r="AU244" s="155" t="s">
        <v>88</v>
      </c>
      <c r="AY244" s="16" t="s">
        <v>173</v>
      </c>
      <c r="BE244" s="156">
        <f>IF(N244="základná",J244,0)</f>
        <v>0</v>
      </c>
      <c r="BF244" s="156">
        <f>IF(N244="znížená",J244,0)</f>
        <v>0</v>
      </c>
      <c r="BG244" s="156">
        <f>IF(N244="zákl. prenesená",J244,0)</f>
        <v>0</v>
      </c>
      <c r="BH244" s="156">
        <f>IF(N244="zníž. prenesená",J244,0)</f>
        <v>0</v>
      </c>
      <c r="BI244" s="156">
        <f>IF(N244="nulová",J244,0)</f>
        <v>0</v>
      </c>
      <c r="BJ244" s="16" t="s">
        <v>88</v>
      </c>
      <c r="BK244" s="156">
        <f>ROUND(I244*H244,2)</f>
        <v>0</v>
      </c>
      <c r="BL244" s="16" t="s">
        <v>265</v>
      </c>
      <c r="BM244" s="155" t="s">
        <v>1652</v>
      </c>
    </row>
    <row r="245" spans="2:65" s="11" customFormat="1" ht="22.75" customHeight="1" x14ac:dyDescent="0.25">
      <c r="B245" s="130"/>
      <c r="D245" s="131" t="s">
        <v>74</v>
      </c>
      <c r="E245" s="140" t="s">
        <v>410</v>
      </c>
      <c r="F245" s="140" t="s">
        <v>411</v>
      </c>
      <c r="I245" s="133"/>
      <c r="J245" s="141">
        <f>BK245</f>
        <v>0</v>
      </c>
      <c r="L245" s="130"/>
      <c r="M245" s="135"/>
      <c r="P245" s="136">
        <f>SUM(P246:P249)</f>
        <v>0</v>
      </c>
      <c r="R245" s="136">
        <f>SUM(R246:R249)</f>
        <v>4.8720000000000005E-3</v>
      </c>
      <c r="T245" s="137">
        <f>SUM(T246:T249)</f>
        <v>0</v>
      </c>
      <c r="AR245" s="131" t="s">
        <v>88</v>
      </c>
      <c r="AT245" s="138" t="s">
        <v>74</v>
      </c>
      <c r="AU245" s="138" t="s">
        <v>82</v>
      </c>
      <c r="AY245" s="131" t="s">
        <v>173</v>
      </c>
      <c r="BK245" s="139">
        <f>SUM(BK246:BK249)</f>
        <v>0</v>
      </c>
    </row>
    <row r="246" spans="2:65" s="1" customFormat="1" ht="16.5" customHeight="1" x14ac:dyDescent="0.2">
      <c r="B246" s="142"/>
      <c r="C246" s="143" t="s">
        <v>412</v>
      </c>
      <c r="D246" s="143" t="s">
        <v>175</v>
      </c>
      <c r="E246" s="144" t="s">
        <v>413</v>
      </c>
      <c r="F246" s="145" t="s">
        <v>414</v>
      </c>
      <c r="G246" s="146" t="s">
        <v>370</v>
      </c>
      <c r="H246" s="147">
        <v>11.6</v>
      </c>
      <c r="I246" s="148"/>
      <c r="J246" s="149">
        <f>ROUND(I246*H246,2)</f>
        <v>0</v>
      </c>
      <c r="K246" s="150"/>
      <c r="L246" s="31"/>
      <c r="M246" s="151" t="s">
        <v>1</v>
      </c>
      <c r="N246" s="152" t="s">
        <v>41</v>
      </c>
      <c r="P246" s="153">
        <f>O246*H246</f>
        <v>0</v>
      </c>
      <c r="Q246" s="153">
        <v>4.2000000000000002E-4</v>
      </c>
      <c r="R246" s="153">
        <f>Q246*H246</f>
        <v>4.8720000000000005E-3</v>
      </c>
      <c r="S246" s="153">
        <v>0</v>
      </c>
      <c r="T246" s="154">
        <f>S246*H246</f>
        <v>0</v>
      </c>
      <c r="AR246" s="155" t="s">
        <v>265</v>
      </c>
      <c r="AT246" s="155" t="s">
        <v>175</v>
      </c>
      <c r="AU246" s="155" t="s">
        <v>88</v>
      </c>
      <c r="AY246" s="16" t="s">
        <v>173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6" t="s">
        <v>88</v>
      </c>
      <c r="BK246" s="156">
        <f>ROUND(I246*H246,2)</f>
        <v>0</v>
      </c>
      <c r="BL246" s="16" t="s">
        <v>265</v>
      </c>
      <c r="BM246" s="155" t="s">
        <v>1653</v>
      </c>
    </row>
    <row r="247" spans="2:65" s="12" customFormat="1" ht="10" x14ac:dyDescent="0.2">
      <c r="B247" s="157"/>
      <c r="D247" s="158" t="s">
        <v>181</v>
      </c>
      <c r="E247" s="159" t="s">
        <v>1</v>
      </c>
      <c r="F247" s="160" t="s">
        <v>416</v>
      </c>
      <c r="H247" s="161">
        <v>11.6</v>
      </c>
      <c r="I247" s="162"/>
      <c r="L247" s="157"/>
      <c r="M247" s="163"/>
      <c r="T247" s="164"/>
      <c r="AT247" s="159" t="s">
        <v>181</v>
      </c>
      <c r="AU247" s="159" t="s">
        <v>88</v>
      </c>
      <c r="AV247" s="12" t="s">
        <v>88</v>
      </c>
      <c r="AW247" s="12" t="s">
        <v>31</v>
      </c>
      <c r="AX247" s="12" t="s">
        <v>82</v>
      </c>
      <c r="AY247" s="159" t="s">
        <v>173</v>
      </c>
    </row>
    <row r="248" spans="2:65" s="1" customFormat="1" ht="24.15" customHeight="1" x14ac:dyDescent="0.2">
      <c r="B248" s="142"/>
      <c r="C248" s="178" t="s">
        <v>417</v>
      </c>
      <c r="D248" s="178" t="s">
        <v>332</v>
      </c>
      <c r="E248" s="179" t="s">
        <v>418</v>
      </c>
      <c r="F248" s="180" t="s">
        <v>419</v>
      </c>
      <c r="G248" s="181" t="s">
        <v>379</v>
      </c>
      <c r="H248" s="182">
        <v>2</v>
      </c>
      <c r="I248" s="183"/>
      <c r="J248" s="184">
        <f>ROUND(I248*H248,2)</f>
        <v>0</v>
      </c>
      <c r="K248" s="185"/>
      <c r="L248" s="186"/>
      <c r="M248" s="187" t="s">
        <v>1</v>
      </c>
      <c r="N248" s="188" t="s">
        <v>41</v>
      </c>
      <c r="P248" s="153">
        <f>O248*H248</f>
        <v>0</v>
      </c>
      <c r="Q248" s="153">
        <v>0</v>
      </c>
      <c r="R248" s="153">
        <f>Q248*H248</f>
        <v>0</v>
      </c>
      <c r="S248" s="153">
        <v>0</v>
      </c>
      <c r="T248" s="154">
        <f>S248*H248</f>
        <v>0</v>
      </c>
      <c r="AR248" s="155" t="s">
        <v>335</v>
      </c>
      <c r="AT248" s="155" t="s">
        <v>332</v>
      </c>
      <c r="AU248" s="155" t="s">
        <v>88</v>
      </c>
      <c r="AY248" s="16" t="s">
        <v>173</v>
      </c>
      <c r="BE248" s="156">
        <f>IF(N248="základná",J248,0)</f>
        <v>0</v>
      </c>
      <c r="BF248" s="156">
        <f>IF(N248="znížená",J248,0)</f>
        <v>0</v>
      </c>
      <c r="BG248" s="156">
        <f>IF(N248="zákl. prenesená",J248,0)</f>
        <v>0</v>
      </c>
      <c r="BH248" s="156">
        <f>IF(N248="zníž. prenesená",J248,0)</f>
        <v>0</v>
      </c>
      <c r="BI248" s="156">
        <f>IF(N248="nulová",J248,0)</f>
        <v>0</v>
      </c>
      <c r="BJ248" s="16" t="s">
        <v>88</v>
      </c>
      <c r="BK248" s="156">
        <f>ROUND(I248*H248,2)</f>
        <v>0</v>
      </c>
      <c r="BL248" s="16" t="s">
        <v>265</v>
      </c>
      <c r="BM248" s="155" t="s">
        <v>1654</v>
      </c>
    </row>
    <row r="249" spans="2:65" s="1" customFormat="1" ht="24.15" customHeight="1" x14ac:dyDescent="0.2">
      <c r="B249" s="142"/>
      <c r="C249" s="143" t="s">
        <v>421</v>
      </c>
      <c r="D249" s="143" t="s">
        <v>175</v>
      </c>
      <c r="E249" s="144" t="s">
        <v>422</v>
      </c>
      <c r="F249" s="145" t="s">
        <v>423</v>
      </c>
      <c r="G249" s="146" t="s">
        <v>363</v>
      </c>
      <c r="H249" s="189"/>
      <c r="I249" s="148"/>
      <c r="J249" s="149">
        <f>ROUND(I249*H249,2)</f>
        <v>0</v>
      </c>
      <c r="K249" s="150"/>
      <c r="L249" s="31"/>
      <c r="M249" s="151" t="s">
        <v>1</v>
      </c>
      <c r="N249" s="152" t="s">
        <v>41</v>
      </c>
      <c r="P249" s="153">
        <f>O249*H249</f>
        <v>0</v>
      </c>
      <c r="Q249" s="153">
        <v>0</v>
      </c>
      <c r="R249" s="153">
        <f>Q249*H249</f>
        <v>0</v>
      </c>
      <c r="S249" s="153">
        <v>0</v>
      </c>
      <c r="T249" s="154">
        <f>S249*H249</f>
        <v>0</v>
      </c>
      <c r="AR249" s="155" t="s">
        <v>265</v>
      </c>
      <c r="AT249" s="155" t="s">
        <v>175</v>
      </c>
      <c r="AU249" s="155" t="s">
        <v>88</v>
      </c>
      <c r="AY249" s="16" t="s">
        <v>173</v>
      </c>
      <c r="BE249" s="156">
        <f>IF(N249="základná",J249,0)</f>
        <v>0</v>
      </c>
      <c r="BF249" s="156">
        <f>IF(N249="znížená",J249,0)</f>
        <v>0</v>
      </c>
      <c r="BG249" s="156">
        <f>IF(N249="zákl. prenesená",J249,0)</f>
        <v>0</v>
      </c>
      <c r="BH249" s="156">
        <f>IF(N249="zníž. prenesená",J249,0)</f>
        <v>0</v>
      </c>
      <c r="BI249" s="156">
        <f>IF(N249="nulová",J249,0)</f>
        <v>0</v>
      </c>
      <c r="BJ249" s="16" t="s">
        <v>88</v>
      </c>
      <c r="BK249" s="156">
        <f>ROUND(I249*H249,2)</f>
        <v>0</v>
      </c>
      <c r="BL249" s="16" t="s">
        <v>265</v>
      </c>
      <c r="BM249" s="155" t="s">
        <v>1655</v>
      </c>
    </row>
    <row r="250" spans="2:65" s="11" customFormat="1" ht="22.75" customHeight="1" x14ac:dyDescent="0.25">
      <c r="B250" s="130"/>
      <c r="D250" s="131" t="s">
        <v>74</v>
      </c>
      <c r="E250" s="140" t="s">
        <v>425</v>
      </c>
      <c r="F250" s="140" t="s">
        <v>426</v>
      </c>
      <c r="I250" s="133"/>
      <c r="J250" s="141">
        <f>BK250</f>
        <v>0</v>
      </c>
      <c r="L250" s="130"/>
      <c r="M250" s="135"/>
      <c r="P250" s="136">
        <f>SUM(P251:P283)</f>
        <v>0</v>
      </c>
      <c r="R250" s="136">
        <f>SUM(R251:R283)</f>
        <v>36.632858110000001</v>
      </c>
      <c r="T250" s="137">
        <f>SUM(T251:T283)</f>
        <v>0</v>
      </c>
      <c r="AR250" s="131" t="s">
        <v>88</v>
      </c>
      <c r="AT250" s="138" t="s">
        <v>74</v>
      </c>
      <c r="AU250" s="138" t="s">
        <v>82</v>
      </c>
      <c r="AY250" s="131" t="s">
        <v>173</v>
      </c>
      <c r="BK250" s="139">
        <f>SUM(BK251:BK283)</f>
        <v>0</v>
      </c>
    </row>
    <row r="251" spans="2:65" s="1" customFormat="1" ht="16.5" customHeight="1" x14ac:dyDescent="0.2">
      <c r="B251" s="142"/>
      <c r="C251" s="143" t="s">
        <v>427</v>
      </c>
      <c r="D251" s="143" t="s">
        <v>175</v>
      </c>
      <c r="E251" s="144" t="s">
        <v>428</v>
      </c>
      <c r="F251" s="145" t="s">
        <v>429</v>
      </c>
      <c r="G251" s="146" t="s">
        <v>257</v>
      </c>
      <c r="H251" s="147">
        <v>246.6</v>
      </c>
      <c r="I251" s="148"/>
      <c r="J251" s="149">
        <f>ROUND(I251*H251,2)</f>
        <v>0</v>
      </c>
      <c r="K251" s="150"/>
      <c r="L251" s="31"/>
      <c r="M251" s="151" t="s">
        <v>1</v>
      </c>
      <c r="N251" s="152" t="s">
        <v>41</v>
      </c>
      <c r="P251" s="153">
        <f>O251*H251</f>
        <v>0</v>
      </c>
      <c r="Q251" s="153">
        <v>8.4999999999999995E-4</v>
      </c>
      <c r="R251" s="153">
        <f>Q251*H251</f>
        <v>0.20960999999999999</v>
      </c>
      <c r="S251" s="153">
        <v>0</v>
      </c>
      <c r="T251" s="154">
        <f>S251*H251</f>
        <v>0</v>
      </c>
      <c r="AR251" s="155" t="s">
        <v>265</v>
      </c>
      <c r="AT251" s="155" t="s">
        <v>175</v>
      </c>
      <c r="AU251" s="155" t="s">
        <v>88</v>
      </c>
      <c r="AY251" s="16" t="s">
        <v>173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6" t="s">
        <v>88</v>
      </c>
      <c r="BK251" s="156">
        <f>ROUND(I251*H251,2)</f>
        <v>0</v>
      </c>
      <c r="BL251" s="16" t="s">
        <v>265</v>
      </c>
      <c r="BM251" s="155" t="s">
        <v>1656</v>
      </c>
    </row>
    <row r="252" spans="2:65" s="12" customFormat="1" ht="10" x14ac:dyDescent="0.2">
      <c r="B252" s="157"/>
      <c r="D252" s="158" t="s">
        <v>181</v>
      </c>
      <c r="E252" s="159" t="s">
        <v>1</v>
      </c>
      <c r="F252" s="160" t="s">
        <v>431</v>
      </c>
      <c r="H252" s="161">
        <v>189</v>
      </c>
      <c r="I252" s="162"/>
      <c r="L252" s="157"/>
      <c r="M252" s="163"/>
      <c r="T252" s="164"/>
      <c r="AT252" s="159" t="s">
        <v>181</v>
      </c>
      <c r="AU252" s="159" t="s">
        <v>88</v>
      </c>
      <c r="AV252" s="12" t="s">
        <v>88</v>
      </c>
      <c r="AW252" s="12" t="s">
        <v>31</v>
      </c>
      <c r="AX252" s="12" t="s">
        <v>75</v>
      </c>
      <c r="AY252" s="159" t="s">
        <v>173</v>
      </c>
    </row>
    <row r="253" spans="2:65" s="12" customFormat="1" ht="10" x14ac:dyDescent="0.2">
      <c r="B253" s="157"/>
      <c r="D253" s="158" t="s">
        <v>181</v>
      </c>
      <c r="E253" s="159" t="s">
        <v>1</v>
      </c>
      <c r="F253" s="160" t="s">
        <v>432</v>
      </c>
      <c r="H253" s="161">
        <v>57.6</v>
      </c>
      <c r="I253" s="162"/>
      <c r="L253" s="157"/>
      <c r="M253" s="163"/>
      <c r="T253" s="164"/>
      <c r="AT253" s="159" t="s">
        <v>181</v>
      </c>
      <c r="AU253" s="159" t="s">
        <v>88</v>
      </c>
      <c r="AV253" s="12" t="s">
        <v>88</v>
      </c>
      <c r="AW253" s="12" t="s">
        <v>31</v>
      </c>
      <c r="AX253" s="12" t="s">
        <v>75</v>
      </c>
      <c r="AY253" s="159" t="s">
        <v>173</v>
      </c>
    </row>
    <row r="254" spans="2:65" s="13" customFormat="1" ht="10" x14ac:dyDescent="0.2">
      <c r="B254" s="165"/>
      <c r="D254" s="158" t="s">
        <v>181</v>
      </c>
      <c r="E254" s="166" t="s">
        <v>1</v>
      </c>
      <c r="F254" s="167" t="s">
        <v>193</v>
      </c>
      <c r="H254" s="168">
        <v>246.6</v>
      </c>
      <c r="I254" s="169"/>
      <c r="L254" s="165"/>
      <c r="M254" s="170"/>
      <c r="T254" s="171"/>
      <c r="AT254" s="166" t="s">
        <v>181</v>
      </c>
      <c r="AU254" s="166" t="s">
        <v>88</v>
      </c>
      <c r="AV254" s="13" t="s">
        <v>179</v>
      </c>
      <c r="AW254" s="13" t="s">
        <v>31</v>
      </c>
      <c r="AX254" s="13" t="s">
        <v>82</v>
      </c>
      <c r="AY254" s="166" t="s">
        <v>173</v>
      </c>
    </row>
    <row r="255" spans="2:65" s="1" customFormat="1" ht="16.5" customHeight="1" x14ac:dyDescent="0.2">
      <c r="B255" s="142"/>
      <c r="C255" s="178" t="s">
        <v>433</v>
      </c>
      <c r="D255" s="178" t="s">
        <v>332</v>
      </c>
      <c r="E255" s="179" t="s">
        <v>434</v>
      </c>
      <c r="F255" s="180" t="s">
        <v>435</v>
      </c>
      <c r="G255" s="181" t="s">
        <v>257</v>
      </c>
      <c r="H255" s="182">
        <v>263.86200000000002</v>
      </c>
      <c r="I255" s="183"/>
      <c r="J255" s="184">
        <f>ROUND(I255*H255,2)</f>
        <v>0</v>
      </c>
      <c r="K255" s="185"/>
      <c r="L255" s="186"/>
      <c r="M255" s="187" t="s">
        <v>1</v>
      </c>
      <c r="N255" s="188" t="s">
        <v>41</v>
      </c>
      <c r="P255" s="153">
        <f>O255*H255</f>
        <v>0</v>
      </c>
      <c r="Q255" s="153">
        <v>7.1799999999999998E-3</v>
      </c>
      <c r="R255" s="153">
        <f>Q255*H255</f>
        <v>1.89452916</v>
      </c>
      <c r="S255" s="153">
        <v>0</v>
      </c>
      <c r="T255" s="154">
        <f>S255*H255</f>
        <v>0</v>
      </c>
      <c r="AR255" s="155" t="s">
        <v>335</v>
      </c>
      <c r="AT255" s="155" t="s">
        <v>332</v>
      </c>
      <c r="AU255" s="155" t="s">
        <v>88</v>
      </c>
      <c r="AY255" s="16" t="s">
        <v>173</v>
      </c>
      <c r="BE255" s="156">
        <f>IF(N255="základná",J255,0)</f>
        <v>0</v>
      </c>
      <c r="BF255" s="156">
        <f>IF(N255="znížená",J255,0)</f>
        <v>0</v>
      </c>
      <c r="BG255" s="156">
        <f>IF(N255="zákl. prenesená",J255,0)</f>
        <v>0</v>
      </c>
      <c r="BH255" s="156">
        <f>IF(N255="zníž. prenesená",J255,0)</f>
        <v>0</v>
      </c>
      <c r="BI255" s="156">
        <f>IF(N255="nulová",J255,0)</f>
        <v>0</v>
      </c>
      <c r="BJ255" s="16" t="s">
        <v>88</v>
      </c>
      <c r="BK255" s="156">
        <f>ROUND(I255*H255,2)</f>
        <v>0</v>
      </c>
      <c r="BL255" s="16" t="s">
        <v>265</v>
      </c>
      <c r="BM255" s="155" t="s">
        <v>1657</v>
      </c>
    </row>
    <row r="256" spans="2:65" s="12" customFormat="1" ht="10" x14ac:dyDescent="0.2">
      <c r="B256" s="157"/>
      <c r="D256" s="158" t="s">
        <v>181</v>
      </c>
      <c r="F256" s="160" t="s">
        <v>437</v>
      </c>
      <c r="H256" s="161">
        <v>263.86200000000002</v>
      </c>
      <c r="I256" s="162"/>
      <c r="L256" s="157"/>
      <c r="M256" s="163"/>
      <c r="T256" s="164"/>
      <c r="AT256" s="159" t="s">
        <v>181</v>
      </c>
      <c r="AU256" s="159" t="s">
        <v>88</v>
      </c>
      <c r="AV256" s="12" t="s">
        <v>88</v>
      </c>
      <c r="AW256" s="12" t="s">
        <v>3</v>
      </c>
      <c r="AX256" s="12" t="s">
        <v>82</v>
      </c>
      <c r="AY256" s="159" t="s">
        <v>173</v>
      </c>
    </row>
    <row r="257" spans="2:65" s="1" customFormat="1" ht="24.15" customHeight="1" x14ac:dyDescent="0.2">
      <c r="B257" s="142"/>
      <c r="C257" s="143" t="s">
        <v>438</v>
      </c>
      <c r="D257" s="143" t="s">
        <v>175</v>
      </c>
      <c r="E257" s="144" t="s">
        <v>439</v>
      </c>
      <c r="F257" s="145" t="s">
        <v>1658</v>
      </c>
      <c r="G257" s="146" t="s">
        <v>257</v>
      </c>
      <c r="H257" s="147">
        <v>9.5</v>
      </c>
      <c r="I257" s="148"/>
      <c r="J257" s="149">
        <f>ROUND(I257*H257,2)</f>
        <v>0</v>
      </c>
      <c r="K257" s="150"/>
      <c r="L257" s="31"/>
      <c r="M257" s="151" t="s">
        <v>1</v>
      </c>
      <c r="N257" s="152" t="s">
        <v>41</v>
      </c>
      <c r="P257" s="153">
        <f>O257*H257</f>
        <v>0</v>
      </c>
      <c r="Q257" s="153">
        <v>4.0000000000000002E-4</v>
      </c>
      <c r="R257" s="153">
        <f>Q257*H257</f>
        <v>3.8E-3</v>
      </c>
      <c r="S257" s="153">
        <v>0</v>
      </c>
      <c r="T257" s="154">
        <f>S257*H257</f>
        <v>0</v>
      </c>
      <c r="AR257" s="155" t="s">
        <v>265</v>
      </c>
      <c r="AT257" s="155" t="s">
        <v>175</v>
      </c>
      <c r="AU257" s="155" t="s">
        <v>88</v>
      </c>
      <c r="AY257" s="16" t="s">
        <v>173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6" t="s">
        <v>88</v>
      </c>
      <c r="BK257" s="156">
        <f>ROUND(I257*H257,2)</f>
        <v>0</v>
      </c>
      <c r="BL257" s="16" t="s">
        <v>265</v>
      </c>
      <c r="BM257" s="155" t="s">
        <v>1659</v>
      </c>
    </row>
    <row r="258" spans="2:65" s="14" customFormat="1" ht="10" x14ac:dyDescent="0.2">
      <c r="B258" s="172"/>
      <c r="D258" s="158" t="s">
        <v>181</v>
      </c>
      <c r="E258" s="173" t="s">
        <v>1</v>
      </c>
      <c r="F258" s="174" t="s">
        <v>442</v>
      </c>
      <c r="H258" s="173" t="s">
        <v>1</v>
      </c>
      <c r="I258" s="175"/>
      <c r="L258" s="172"/>
      <c r="M258" s="176"/>
      <c r="T258" s="177"/>
      <c r="AT258" s="173" t="s">
        <v>181</v>
      </c>
      <c r="AU258" s="173" t="s">
        <v>88</v>
      </c>
      <c r="AV258" s="14" t="s">
        <v>82</v>
      </c>
      <c r="AW258" s="14" t="s">
        <v>31</v>
      </c>
      <c r="AX258" s="14" t="s">
        <v>75</v>
      </c>
      <c r="AY258" s="173" t="s">
        <v>173</v>
      </c>
    </row>
    <row r="259" spans="2:65" s="12" customFormat="1" ht="10" x14ac:dyDescent="0.2">
      <c r="B259" s="157"/>
      <c r="D259" s="158" t="s">
        <v>181</v>
      </c>
      <c r="E259" s="159" t="s">
        <v>1</v>
      </c>
      <c r="F259" s="160" t="s">
        <v>443</v>
      </c>
      <c r="H259" s="161">
        <v>9.5</v>
      </c>
      <c r="I259" s="162"/>
      <c r="L259" s="157"/>
      <c r="M259" s="163"/>
      <c r="T259" s="164"/>
      <c r="AT259" s="159" t="s">
        <v>181</v>
      </c>
      <c r="AU259" s="159" t="s">
        <v>88</v>
      </c>
      <c r="AV259" s="12" t="s">
        <v>88</v>
      </c>
      <c r="AW259" s="12" t="s">
        <v>31</v>
      </c>
      <c r="AX259" s="12" t="s">
        <v>82</v>
      </c>
      <c r="AY259" s="159" t="s">
        <v>173</v>
      </c>
    </row>
    <row r="260" spans="2:65" s="1" customFormat="1" ht="37.75" customHeight="1" x14ac:dyDescent="0.2">
      <c r="B260" s="142"/>
      <c r="C260" s="178" t="s">
        <v>444</v>
      </c>
      <c r="D260" s="178" t="s">
        <v>332</v>
      </c>
      <c r="E260" s="179" t="s">
        <v>445</v>
      </c>
      <c r="F260" s="180" t="s">
        <v>446</v>
      </c>
      <c r="G260" s="181" t="s">
        <v>257</v>
      </c>
      <c r="H260" s="182">
        <v>9.9749999999999996</v>
      </c>
      <c r="I260" s="183"/>
      <c r="J260" s="184">
        <f>ROUND(I260*H260,2)</f>
        <v>0</v>
      </c>
      <c r="K260" s="185"/>
      <c r="L260" s="186"/>
      <c r="M260" s="187" t="s">
        <v>1</v>
      </c>
      <c r="N260" s="188" t="s">
        <v>41</v>
      </c>
      <c r="P260" s="153">
        <f>O260*H260</f>
        <v>0</v>
      </c>
      <c r="Q260" s="153">
        <v>1.1650000000000001E-2</v>
      </c>
      <c r="R260" s="153">
        <f>Q260*H260</f>
        <v>0.11620875</v>
      </c>
      <c r="S260" s="153">
        <v>0</v>
      </c>
      <c r="T260" s="154">
        <f>S260*H260</f>
        <v>0</v>
      </c>
      <c r="AR260" s="155" t="s">
        <v>335</v>
      </c>
      <c r="AT260" s="155" t="s">
        <v>332</v>
      </c>
      <c r="AU260" s="155" t="s">
        <v>88</v>
      </c>
      <c r="AY260" s="16" t="s">
        <v>173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6" t="s">
        <v>88</v>
      </c>
      <c r="BK260" s="156">
        <f>ROUND(I260*H260,2)</f>
        <v>0</v>
      </c>
      <c r="BL260" s="16" t="s">
        <v>265</v>
      </c>
      <c r="BM260" s="155" t="s">
        <v>1660</v>
      </c>
    </row>
    <row r="261" spans="2:65" s="12" customFormat="1" ht="10" x14ac:dyDescent="0.2">
      <c r="B261" s="157"/>
      <c r="D261" s="158" t="s">
        <v>181</v>
      </c>
      <c r="F261" s="160" t="s">
        <v>448</v>
      </c>
      <c r="H261" s="161">
        <v>9.9749999999999996</v>
      </c>
      <c r="I261" s="162"/>
      <c r="L261" s="157"/>
      <c r="M261" s="163"/>
      <c r="T261" s="164"/>
      <c r="AT261" s="159" t="s">
        <v>181</v>
      </c>
      <c r="AU261" s="159" t="s">
        <v>88</v>
      </c>
      <c r="AV261" s="12" t="s">
        <v>88</v>
      </c>
      <c r="AW261" s="12" t="s">
        <v>3</v>
      </c>
      <c r="AX261" s="12" t="s">
        <v>82</v>
      </c>
      <c r="AY261" s="159" t="s">
        <v>173</v>
      </c>
    </row>
    <row r="262" spans="2:65" s="1" customFormat="1" ht="24.15" customHeight="1" x14ac:dyDescent="0.2">
      <c r="B262" s="142"/>
      <c r="C262" s="143" t="s">
        <v>449</v>
      </c>
      <c r="D262" s="143" t="s">
        <v>175</v>
      </c>
      <c r="E262" s="144" t="s">
        <v>450</v>
      </c>
      <c r="F262" s="145" t="s">
        <v>451</v>
      </c>
      <c r="G262" s="146" t="s">
        <v>257</v>
      </c>
      <c r="H262" s="147">
        <v>1701</v>
      </c>
      <c r="I262" s="148"/>
      <c r="J262" s="149">
        <f>ROUND(I262*H262,2)</f>
        <v>0</v>
      </c>
      <c r="K262" s="150"/>
      <c r="L262" s="31"/>
      <c r="M262" s="151" t="s">
        <v>1</v>
      </c>
      <c r="N262" s="152" t="s">
        <v>41</v>
      </c>
      <c r="P262" s="153">
        <f>O262*H262</f>
        <v>0</v>
      </c>
      <c r="Q262" s="153">
        <v>4.4000000000000002E-4</v>
      </c>
      <c r="R262" s="153">
        <f>Q262*H262</f>
        <v>0.74843999999999999</v>
      </c>
      <c r="S262" s="153">
        <v>0</v>
      </c>
      <c r="T262" s="154">
        <f>S262*H262</f>
        <v>0</v>
      </c>
      <c r="AR262" s="155" t="s">
        <v>265</v>
      </c>
      <c r="AT262" s="155" t="s">
        <v>175</v>
      </c>
      <c r="AU262" s="155" t="s">
        <v>88</v>
      </c>
      <c r="AY262" s="16" t="s">
        <v>173</v>
      </c>
      <c r="BE262" s="156">
        <f>IF(N262="základná",J262,0)</f>
        <v>0</v>
      </c>
      <c r="BF262" s="156">
        <f>IF(N262="znížená",J262,0)</f>
        <v>0</v>
      </c>
      <c r="BG262" s="156">
        <f>IF(N262="zákl. prenesená",J262,0)</f>
        <v>0</v>
      </c>
      <c r="BH262" s="156">
        <f>IF(N262="zníž. prenesená",J262,0)</f>
        <v>0</v>
      </c>
      <c r="BI262" s="156">
        <f>IF(N262="nulová",J262,0)</f>
        <v>0</v>
      </c>
      <c r="BJ262" s="16" t="s">
        <v>88</v>
      </c>
      <c r="BK262" s="156">
        <f>ROUND(I262*H262,2)</f>
        <v>0</v>
      </c>
      <c r="BL262" s="16" t="s">
        <v>265</v>
      </c>
      <c r="BM262" s="155" t="s">
        <v>1661</v>
      </c>
    </row>
    <row r="263" spans="2:65" s="12" customFormat="1" ht="10" x14ac:dyDescent="0.2">
      <c r="B263" s="157"/>
      <c r="D263" s="158" t="s">
        <v>181</v>
      </c>
      <c r="E263" s="159" t="s">
        <v>1</v>
      </c>
      <c r="F263" s="160" t="s">
        <v>453</v>
      </c>
      <c r="H263" s="161">
        <v>1701</v>
      </c>
      <c r="I263" s="162"/>
      <c r="L263" s="157"/>
      <c r="M263" s="163"/>
      <c r="T263" s="164"/>
      <c r="AT263" s="159" t="s">
        <v>181</v>
      </c>
      <c r="AU263" s="159" t="s">
        <v>88</v>
      </c>
      <c r="AV263" s="12" t="s">
        <v>88</v>
      </c>
      <c r="AW263" s="12" t="s">
        <v>31</v>
      </c>
      <c r="AX263" s="12" t="s">
        <v>82</v>
      </c>
      <c r="AY263" s="159" t="s">
        <v>173</v>
      </c>
    </row>
    <row r="264" spans="2:65" s="1" customFormat="1" ht="37.75" customHeight="1" x14ac:dyDescent="0.2">
      <c r="B264" s="142"/>
      <c r="C264" s="178" t="s">
        <v>454</v>
      </c>
      <c r="D264" s="178" t="s">
        <v>332</v>
      </c>
      <c r="E264" s="179" t="s">
        <v>455</v>
      </c>
      <c r="F264" s="180" t="s">
        <v>456</v>
      </c>
      <c r="G264" s="181" t="s">
        <v>257</v>
      </c>
      <c r="H264" s="182">
        <v>1786.05</v>
      </c>
      <c r="I264" s="183"/>
      <c r="J264" s="184">
        <f>ROUND(I264*H264,2)</f>
        <v>0</v>
      </c>
      <c r="K264" s="185"/>
      <c r="L264" s="186"/>
      <c r="M264" s="187" t="s">
        <v>1</v>
      </c>
      <c r="N264" s="188" t="s">
        <v>41</v>
      </c>
      <c r="P264" s="153">
        <f>O264*H264</f>
        <v>0</v>
      </c>
      <c r="Q264" s="153">
        <v>1.3259999999999999E-2</v>
      </c>
      <c r="R264" s="153">
        <f>Q264*H264</f>
        <v>23.683022999999999</v>
      </c>
      <c r="S264" s="153">
        <v>0</v>
      </c>
      <c r="T264" s="154">
        <f>S264*H264</f>
        <v>0</v>
      </c>
      <c r="AR264" s="155" t="s">
        <v>335</v>
      </c>
      <c r="AT264" s="155" t="s">
        <v>332</v>
      </c>
      <c r="AU264" s="155" t="s">
        <v>88</v>
      </c>
      <c r="AY264" s="16" t="s">
        <v>173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6" t="s">
        <v>88</v>
      </c>
      <c r="BK264" s="156">
        <f>ROUND(I264*H264,2)</f>
        <v>0</v>
      </c>
      <c r="BL264" s="16" t="s">
        <v>265</v>
      </c>
      <c r="BM264" s="155" t="s">
        <v>1662</v>
      </c>
    </row>
    <row r="265" spans="2:65" s="12" customFormat="1" ht="10" x14ac:dyDescent="0.2">
      <c r="B265" s="157"/>
      <c r="D265" s="158" t="s">
        <v>181</v>
      </c>
      <c r="F265" s="160" t="s">
        <v>458</v>
      </c>
      <c r="H265" s="161">
        <v>1786.05</v>
      </c>
      <c r="I265" s="162"/>
      <c r="L265" s="157"/>
      <c r="M265" s="163"/>
      <c r="T265" s="164"/>
      <c r="AT265" s="159" t="s">
        <v>181</v>
      </c>
      <c r="AU265" s="159" t="s">
        <v>88</v>
      </c>
      <c r="AV265" s="12" t="s">
        <v>88</v>
      </c>
      <c r="AW265" s="12" t="s">
        <v>3</v>
      </c>
      <c r="AX265" s="12" t="s">
        <v>82</v>
      </c>
      <c r="AY265" s="159" t="s">
        <v>173</v>
      </c>
    </row>
    <row r="266" spans="2:65" s="1" customFormat="1" ht="33" customHeight="1" x14ac:dyDescent="0.2">
      <c r="B266" s="142"/>
      <c r="C266" s="143" t="s">
        <v>459</v>
      </c>
      <c r="D266" s="143" t="s">
        <v>175</v>
      </c>
      <c r="E266" s="144" t="s">
        <v>460</v>
      </c>
      <c r="F266" s="145" t="s">
        <v>461</v>
      </c>
      <c r="G266" s="146" t="s">
        <v>257</v>
      </c>
      <c r="H266" s="147">
        <v>723.4</v>
      </c>
      <c r="I266" s="148"/>
      <c r="J266" s="149">
        <f>ROUND(I266*H266,2)</f>
        <v>0</v>
      </c>
      <c r="K266" s="150"/>
      <c r="L266" s="31"/>
      <c r="M266" s="151" t="s">
        <v>1</v>
      </c>
      <c r="N266" s="152" t="s">
        <v>41</v>
      </c>
      <c r="P266" s="153">
        <f>O266*H266</f>
        <v>0</v>
      </c>
      <c r="Q266" s="153">
        <v>4.0000000000000002E-4</v>
      </c>
      <c r="R266" s="153">
        <f>Q266*H266</f>
        <v>0.28936000000000001</v>
      </c>
      <c r="S266" s="153">
        <v>0</v>
      </c>
      <c r="T266" s="154">
        <f>S266*H266</f>
        <v>0</v>
      </c>
      <c r="AR266" s="155" t="s">
        <v>265</v>
      </c>
      <c r="AT266" s="155" t="s">
        <v>175</v>
      </c>
      <c r="AU266" s="155" t="s">
        <v>88</v>
      </c>
      <c r="AY266" s="16" t="s">
        <v>173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6" t="s">
        <v>88</v>
      </c>
      <c r="BK266" s="156">
        <f>ROUND(I266*H266,2)</f>
        <v>0</v>
      </c>
      <c r="BL266" s="16" t="s">
        <v>265</v>
      </c>
      <c r="BM266" s="155" t="s">
        <v>1663</v>
      </c>
    </row>
    <row r="267" spans="2:65" s="12" customFormat="1" ht="10" x14ac:dyDescent="0.2">
      <c r="B267" s="157"/>
      <c r="D267" s="158" t="s">
        <v>181</v>
      </c>
      <c r="E267" s="159" t="s">
        <v>1</v>
      </c>
      <c r="F267" s="160" t="s">
        <v>463</v>
      </c>
      <c r="H267" s="161">
        <v>705.2</v>
      </c>
      <c r="I267" s="162"/>
      <c r="L267" s="157"/>
      <c r="M267" s="163"/>
      <c r="T267" s="164"/>
      <c r="AT267" s="159" t="s">
        <v>181</v>
      </c>
      <c r="AU267" s="159" t="s">
        <v>88</v>
      </c>
      <c r="AV267" s="12" t="s">
        <v>88</v>
      </c>
      <c r="AW267" s="12" t="s">
        <v>31</v>
      </c>
      <c r="AX267" s="12" t="s">
        <v>75</v>
      </c>
      <c r="AY267" s="159" t="s">
        <v>173</v>
      </c>
    </row>
    <row r="268" spans="2:65" s="12" customFormat="1" ht="10" x14ac:dyDescent="0.2">
      <c r="B268" s="157"/>
      <c r="D268" s="158" t="s">
        <v>181</v>
      </c>
      <c r="E268" s="159" t="s">
        <v>1</v>
      </c>
      <c r="F268" s="160" t="s">
        <v>464</v>
      </c>
      <c r="H268" s="161">
        <v>18.2</v>
      </c>
      <c r="I268" s="162"/>
      <c r="L268" s="157"/>
      <c r="M268" s="163"/>
      <c r="T268" s="164"/>
      <c r="AT268" s="159" t="s">
        <v>181</v>
      </c>
      <c r="AU268" s="159" t="s">
        <v>88</v>
      </c>
      <c r="AV268" s="12" t="s">
        <v>88</v>
      </c>
      <c r="AW268" s="12" t="s">
        <v>31</v>
      </c>
      <c r="AX268" s="12" t="s">
        <v>75</v>
      </c>
      <c r="AY268" s="159" t="s">
        <v>173</v>
      </c>
    </row>
    <row r="269" spans="2:65" s="13" customFormat="1" ht="10" x14ac:dyDescent="0.2">
      <c r="B269" s="165"/>
      <c r="D269" s="158" t="s">
        <v>181</v>
      </c>
      <c r="E269" s="166" t="s">
        <v>1</v>
      </c>
      <c r="F269" s="167" t="s">
        <v>193</v>
      </c>
      <c r="H269" s="168">
        <v>723.4</v>
      </c>
      <c r="I269" s="169"/>
      <c r="L269" s="165"/>
      <c r="M269" s="170"/>
      <c r="T269" s="171"/>
      <c r="AT269" s="166" t="s">
        <v>181</v>
      </c>
      <c r="AU269" s="166" t="s">
        <v>88</v>
      </c>
      <c r="AV269" s="13" t="s">
        <v>179</v>
      </c>
      <c r="AW269" s="13" t="s">
        <v>31</v>
      </c>
      <c r="AX269" s="13" t="s">
        <v>82</v>
      </c>
      <c r="AY269" s="166" t="s">
        <v>173</v>
      </c>
    </row>
    <row r="270" spans="2:65" s="1" customFormat="1" ht="37.75" customHeight="1" x14ac:dyDescent="0.2">
      <c r="B270" s="142"/>
      <c r="C270" s="178" t="s">
        <v>465</v>
      </c>
      <c r="D270" s="178" t="s">
        <v>332</v>
      </c>
      <c r="E270" s="179" t="s">
        <v>466</v>
      </c>
      <c r="F270" s="180" t="s">
        <v>467</v>
      </c>
      <c r="G270" s="181" t="s">
        <v>257</v>
      </c>
      <c r="H270" s="182">
        <v>740.46</v>
      </c>
      <c r="I270" s="183"/>
      <c r="J270" s="184">
        <f>ROUND(I270*H270,2)</f>
        <v>0</v>
      </c>
      <c r="K270" s="185"/>
      <c r="L270" s="186"/>
      <c r="M270" s="187" t="s">
        <v>1</v>
      </c>
      <c r="N270" s="188" t="s">
        <v>41</v>
      </c>
      <c r="P270" s="153">
        <f>O270*H270</f>
        <v>0</v>
      </c>
      <c r="Q270" s="153">
        <v>1.179E-2</v>
      </c>
      <c r="R270" s="153">
        <f>Q270*H270</f>
        <v>8.7300234000000003</v>
      </c>
      <c r="S270" s="153">
        <v>0</v>
      </c>
      <c r="T270" s="154">
        <f>S270*H270</f>
        <v>0</v>
      </c>
      <c r="AR270" s="155" t="s">
        <v>335</v>
      </c>
      <c r="AT270" s="155" t="s">
        <v>332</v>
      </c>
      <c r="AU270" s="155" t="s">
        <v>88</v>
      </c>
      <c r="AY270" s="16" t="s">
        <v>173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6" t="s">
        <v>88</v>
      </c>
      <c r="BK270" s="156">
        <f>ROUND(I270*H270,2)</f>
        <v>0</v>
      </c>
      <c r="BL270" s="16" t="s">
        <v>265</v>
      </c>
      <c r="BM270" s="155" t="s">
        <v>1664</v>
      </c>
    </row>
    <row r="271" spans="2:65" s="12" customFormat="1" ht="10" x14ac:dyDescent="0.2">
      <c r="B271" s="157"/>
      <c r="D271" s="158" t="s">
        <v>181</v>
      </c>
      <c r="F271" s="160" t="s">
        <v>469</v>
      </c>
      <c r="H271" s="161">
        <v>740.46</v>
      </c>
      <c r="I271" s="162"/>
      <c r="L271" s="157"/>
      <c r="M271" s="163"/>
      <c r="T271" s="164"/>
      <c r="AT271" s="159" t="s">
        <v>181</v>
      </c>
      <c r="AU271" s="159" t="s">
        <v>88</v>
      </c>
      <c r="AV271" s="12" t="s">
        <v>88</v>
      </c>
      <c r="AW271" s="12" t="s">
        <v>3</v>
      </c>
      <c r="AX271" s="12" t="s">
        <v>82</v>
      </c>
      <c r="AY271" s="159" t="s">
        <v>173</v>
      </c>
    </row>
    <row r="272" spans="2:65" s="1" customFormat="1" ht="37.75" customHeight="1" x14ac:dyDescent="0.2">
      <c r="B272" s="142"/>
      <c r="C272" s="178" t="s">
        <v>470</v>
      </c>
      <c r="D272" s="178" t="s">
        <v>332</v>
      </c>
      <c r="E272" s="179" t="s">
        <v>471</v>
      </c>
      <c r="F272" s="180" t="s">
        <v>472</v>
      </c>
      <c r="G272" s="181" t="s">
        <v>257</v>
      </c>
      <c r="H272" s="182">
        <v>19.11</v>
      </c>
      <c r="I272" s="183"/>
      <c r="J272" s="184">
        <f>ROUND(I272*H272,2)</f>
        <v>0</v>
      </c>
      <c r="K272" s="185"/>
      <c r="L272" s="186"/>
      <c r="M272" s="187" t="s">
        <v>1</v>
      </c>
      <c r="N272" s="188" t="s">
        <v>41</v>
      </c>
      <c r="P272" s="153">
        <f>O272*H272</f>
        <v>0</v>
      </c>
      <c r="Q272" s="153">
        <v>1.0580000000000001E-2</v>
      </c>
      <c r="R272" s="153">
        <f>Q272*H272</f>
        <v>0.2021838</v>
      </c>
      <c r="S272" s="153">
        <v>0</v>
      </c>
      <c r="T272" s="154">
        <f>S272*H272</f>
        <v>0</v>
      </c>
      <c r="AR272" s="155" t="s">
        <v>335</v>
      </c>
      <c r="AT272" s="155" t="s">
        <v>332</v>
      </c>
      <c r="AU272" s="155" t="s">
        <v>88</v>
      </c>
      <c r="AY272" s="16" t="s">
        <v>173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6" t="s">
        <v>88</v>
      </c>
      <c r="BK272" s="156">
        <f>ROUND(I272*H272,2)</f>
        <v>0</v>
      </c>
      <c r="BL272" s="16" t="s">
        <v>265</v>
      </c>
      <c r="BM272" s="155" t="s">
        <v>1665</v>
      </c>
    </row>
    <row r="273" spans="2:65" s="12" customFormat="1" ht="10" x14ac:dyDescent="0.2">
      <c r="B273" s="157"/>
      <c r="D273" s="158" t="s">
        <v>181</v>
      </c>
      <c r="E273" s="159" t="s">
        <v>1</v>
      </c>
      <c r="F273" s="160" t="s">
        <v>474</v>
      </c>
      <c r="H273" s="161">
        <v>18.2</v>
      </c>
      <c r="I273" s="162"/>
      <c r="L273" s="157"/>
      <c r="M273" s="163"/>
      <c r="T273" s="164"/>
      <c r="AT273" s="159" t="s">
        <v>181</v>
      </c>
      <c r="AU273" s="159" t="s">
        <v>88</v>
      </c>
      <c r="AV273" s="12" t="s">
        <v>88</v>
      </c>
      <c r="AW273" s="12" t="s">
        <v>31</v>
      </c>
      <c r="AX273" s="12" t="s">
        <v>82</v>
      </c>
      <c r="AY273" s="159" t="s">
        <v>173</v>
      </c>
    </row>
    <row r="274" spans="2:65" s="12" customFormat="1" ht="10" x14ac:dyDescent="0.2">
      <c r="B274" s="157"/>
      <c r="D274" s="158" t="s">
        <v>181</v>
      </c>
      <c r="F274" s="160" t="s">
        <v>475</v>
      </c>
      <c r="H274" s="161">
        <v>19.11</v>
      </c>
      <c r="I274" s="162"/>
      <c r="L274" s="157"/>
      <c r="M274" s="163"/>
      <c r="T274" s="164"/>
      <c r="AT274" s="159" t="s">
        <v>181</v>
      </c>
      <c r="AU274" s="159" t="s">
        <v>88</v>
      </c>
      <c r="AV274" s="12" t="s">
        <v>88</v>
      </c>
      <c r="AW274" s="12" t="s">
        <v>3</v>
      </c>
      <c r="AX274" s="12" t="s">
        <v>82</v>
      </c>
      <c r="AY274" s="159" t="s">
        <v>173</v>
      </c>
    </row>
    <row r="275" spans="2:65" s="1" customFormat="1" ht="24.15" customHeight="1" x14ac:dyDescent="0.2">
      <c r="B275" s="142"/>
      <c r="C275" s="178" t="s">
        <v>476</v>
      </c>
      <c r="D275" s="178" t="s">
        <v>332</v>
      </c>
      <c r="E275" s="179" t="s">
        <v>477</v>
      </c>
      <c r="F275" s="180" t="s">
        <v>478</v>
      </c>
      <c r="G275" s="181" t="s">
        <v>363</v>
      </c>
      <c r="H275" s="190"/>
      <c r="I275" s="183"/>
      <c r="J275" s="184">
        <f t="shared" ref="J275:J280" si="0">ROUND(I275*H275,2)</f>
        <v>0</v>
      </c>
      <c r="K275" s="185"/>
      <c r="L275" s="186"/>
      <c r="M275" s="187" t="s">
        <v>1</v>
      </c>
      <c r="N275" s="188" t="s">
        <v>41</v>
      </c>
      <c r="P275" s="153">
        <f t="shared" ref="P275:P280" si="1">O275*H275</f>
        <v>0</v>
      </c>
      <c r="Q275" s="153">
        <v>0</v>
      </c>
      <c r="R275" s="153">
        <f t="shared" ref="R275:R280" si="2">Q275*H275</f>
        <v>0</v>
      </c>
      <c r="S275" s="153">
        <v>0</v>
      </c>
      <c r="T275" s="154">
        <f t="shared" ref="T275:T280" si="3">S275*H275</f>
        <v>0</v>
      </c>
      <c r="AR275" s="155" t="s">
        <v>335</v>
      </c>
      <c r="AT275" s="155" t="s">
        <v>332</v>
      </c>
      <c r="AU275" s="155" t="s">
        <v>88</v>
      </c>
      <c r="AY275" s="16" t="s">
        <v>173</v>
      </c>
      <c r="BE275" s="156">
        <f t="shared" ref="BE275:BE280" si="4">IF(N275="základná",J275,0)</f>
        <v>0</v>
      </c>
      <c r="BF275" s="156">
        <f t="shared" ref="BF275:BF280" si="5">IF(N275="znížená",J275,0)</f>
        <v>0</v>
      </c>
      <c r="BG275" s="156">
        <f t="shared" ref="BG275:BG280" si="6">IF(N275="zákl. prenesená",J275,0)</f>
        <v>0</v>
      </c>
      <c r="BH275" s="156">
        <f t="shared" ref="BH275:BH280" si="7">IF(N275="zníž. prenesená",J275,0)</f>
        <v>0</v>
      </c>
      <c r="BI275" s="156">
        <f t="shared" ref="BI275:BI280" si="8">IF(N275="nulová",J275,0)</f>
        <v>0</v>
      </c>
      <c r="BJ275" s="16" t="s">
        <v>88</v>
      </c>
      <c r="BK275" s="156">
        <f t="shared" ref="BK275:BK280" si="9">ROUND(I275*H275,2)</f>
        <v>0</v>
      </c>
      <c r="BL275" s="16" t="s">
        <v>265</v>
      </c>
      <c r="BM275" s="155" t="s">
        <v>1666</v>
      </c>
    </row>
    <row r="276" spans="2:65" s="1" customFormat="1" ht="24.15" customHeight="1" x14ac:dyDescent="0.2">
      <c r="B276" s="142"/>
      <c r="C276" s="143" t="s">
        <v>480</v>
      </c>
      <c r="D276" s="143" t="s">
        <v>175</v>
      </c>
      <c r="E276" s="144" t="s">
        <v>481</v>
      </c>
      <c r="F276" s="145" t="s">
        <v>482</v>
      </c>
      <c r="G276" s="146" t="s">
        <v>379</v>
      </c>
      <c r="H276" s="147">
        <v>1</v>
      </c>
      <c r="I276" s="148"/>
      <c r="J276" s="149">
        <f t="shared" si="0"/>
        <v>0</v>
      </c>
      <c r="K276" s="150"/>
      <c r="L276" s="31"/>
      <c r="M276" s="151" t="s">
        <v>1</v>
      </c>
      <c r="N276" s="152" t="s">
        <v>41</v>
      </c>
      <c r="P276" s="153">
        <f t="shared" si="1"/>
        <v>0</v>
      </c>
      <c r="Q276" s="153">
        <v>8.3000000000000001E-4</v>
      </c>
      <c r="R276" s="153">
        <f t="shared" si="2"/>
        <v>8.3000000000000001E-4</v>
      </c>
      <c r="S276" s="153">
        <v>0</v>
      </c>
      <c r="T276" s="154">
        <f t="shared" si="3"/>
        <v>0</v>
      </c>
      <c r="AR276" s="155" t="s">
        <v>265</v>
      </c>
      <c r="AT276" s="155" t="s">
        <v>175</v>
      </c>
      <c r="AU276" s="155" t="s">
        <v>88</v>
      </c>
      <c r="AY276" s="16" t="s">
        <v>173</v>
      </c>
      <c r="BE276" s="156">
        <f t="shared" si="4"/>
        <v>0</v>
      </c>
      <c r="BF276" s="156">
        <f t="shared" si="5"/>
        <v>0</v>
      </c>
      <c r="BG276" s="156">
        <f t="shared" si="6"/>
        <v>0</v>
      </c>
      <c r="BH276" s="156">
        <f t="shared" si="7"/>
        <v>0</v>
      </c>
      <c r="BI276" s="156">
        <f t="shared" si="8"/>
        <v>0</v>
      </c>
      <c r="BJ276" s="16" t="s">
        <v>88</v>
      </c>
      <c r="BK276" s="156">
        <f t="shared" si="9"/>
        <v>0</v>
      </c>
      <c r="BL276" s="16" t="s">
        <v>265</v>
      </c>
      <c r="BM276" s="155" t="s">
        <v>1667</v>
      </c>
    </row>
    <row r="277" spans="2:65" s="1" customFormat="1" ht="24.15" customHeight="1" x14ac:dyDescent="0.2">
      <c r="B277" s="142"/>
      <c r="C277" s="178" t="s">
        <v>484</v>
      </c>
      <c r="D277" s="178" t="s">
        <v>332</v>
      </c>
      <c r="E277" s="179" t="s">
        <v>485</v>
      </c>
      <c r="F277" s="180" t="s">
        <v>486</v>
      </c>
      <c r="G277" s="181" t="s">
        <v>379</v>
      </c>
      <c r="H277" s="182">
        <v>1</v>
      </c>
      <c r="I277" s="183"/>
      <c r="J277" s="184">
        <f t="shared" si="0"/>
        <v>0</v>
      </c>
      <c r="K277" s="185"/>
      <c r="L277" s="186"/>
      <c r="M277" s="187" t="s">
        <v>1</v>
      </c>
      <c r="N277" s="188" t="s">
        <v>41</v>
      </c>
      <c r="P277" s="153">
        <f t="shared" si="1"/>
        <v>0</v>
      </c>
      <c r="Q277" s="153">
        <v>0.4173</v>
      </c>
      <c r="R277" s="153">
        <f t="shared" si="2"/>
        <v>0.4173</v>
      </c>
      <c r="S277" s="153">
        <v>0</v>
      </c>
      <c r="T277" s="154">
        <f t="shared" si="3"/>
        <v>0</v>
      </c>
      <c r="AR277" s="155" t="s">
        <v>335</v>
      </c>
      <c r="AT277" s="155" t="s">
        <v>332</v>
      </c>
      <c r="AU277" s="155" t="s">
        <v>88</v>
      </c>
      <c r="AY277" s="16" t="s">
        <v>173</v>
      </c>
      <c r="BE277" s="156">
        <f t="shared" si="4"/>
        <v>0</v>
      </c>
      <c r="BF277" s="156">
        <f t="shared" si="5"/>
        <v>0</v>
      </c>
      <c r="BG277" s="156">
        <f t="shared" si="6"/>
        <v>0</v>
      </c>
      <c r="BH277" s="156">
        <f t="shared" si="7"/>
        <v>0</v>
      </c>
      <c r="BI277" s="156">
        <f t="shared" si="8"/>
        <v>0</v>
      </c>
      <c r="BJ277" s="16" t="s">
        <v>88</v>
      </c>
      <c r="BK277" s="156">
        <f t="shared" si="9"/>
        <v>0</v>
      </c>
      <c r="BL277" s="16" t="s">
        <v>265</v>
      </c>
      <c r="BM277" s="155" t="s">
        <v>1668</v>
      </c>
    </row>
    <row r="278" spans="2:65" s="1" customFormat="1" ht="24.15" customHeight="1" x14ac:dyDescent="0.2">
      <c r="B278" s="142"/>
      <c r="C278" s="143" t="s">
        <v>488</v>
      </c>
      <c r="D278" s="143" t="s">
        <v>175</v>
      </c>
      <c r="E278" s="144" t="s">
        <v>489</v>
      </c>
      <c r="F278" s="145" t="s">
        <v>490</v>
      </c>
      <c r="G278" s="146" t="s">
        <v>379</v>
      </c>
      <c r="H278" s="147">
        <v>1</v>
      </c>
      <c r="I278" s="148"/>
      <c r="J278" s="149">
        <f t="shared" si="0"/>
        <v>0</v>
      </c>
      <c r="K278" s="150"/>
      <c r="L278" s="31"/>
      <c r="M278" s="151" t="s">
        <v>1</v>
      </c>
      <c r="N278" s="152" t="s">
        <v>41</v>
      </c>
      <c r="P278" s="153">
        <f t="shared" si="1"/>
        <v>0</v>
      </c>
      <c r="Q278" s="153">
        <v>0</v>
      </c>
      <c r="R278" s="153">
        <f t="shared" si="2"/>
        <v>0</v>
      </c>
      <c r="S278" s="153">
        <v>0</v>
      </c>
      <c r="T278" s="154">
        <f t="shared" si="3"/>
        <v>0</v>
      </c>
      <c r="AR278" s="155" t="s">
        <v>265</v>
      </c>
      <c r="AT278" s="155" t="s">
        <v>175</v>
      </c>
      <c r="AU278" s="155" t="s">
        <v>88</v>
      </c>
      <c r="AY278" s="16" t="s">
        <v>173</v>
      </c>
      <c r="BE278" s="156">
        <f t="shared" si="4"/>
        <v>0</v>
      </c>
      <c r="BF278" s="156">
        <f t="shared" si="5"/>
        <v>0</v>
      </c>
      <c r="BG278" s="156">
        <f t="shared" si="6"/>
        <v>0</v>
      </c>
      <c r="BH278" s="156">
        <f t="shared" si="7"/>
        <v>0</v>
      </c>
      <c r="BI278" s="156">
        <f t="shared" si="8"/>
        <v>0</v>
      </c>
      <c r="BJ278" s="16" t="s">
        <v>88</v>
      </c>
      <c r="BK278" s="156">
        <f t="shared" si="9"/>
        <v>0</v>
      </c>
      <c r="BL278" s="16" t="s">
        <v>265</v>
      </c>
      <c r="BM278" s="155" t="s">
        <v>1669</v>
      </c>
    </row>
    <row r="279" spans="2:65" s="1" customFormat="1" ht="37.75" customHeight="1" x14ac:dyDescent="0.2">
      <c r="B279" s="142"/>
      <c r="C279" s="178" t="s">
        <v>492</v>
      </c>
      <c r="D279" s="178" t="s">
        <v>332</v>
      </c>
      <c r="E279" s="179" t="s">
        <v>493</v>
      </c>
      <c r="F279" s="180" t="s">
        <v>494</v>
      </c>
      <c r="G279" s="181" t="s">
        <v>379</v>
      </c>
      <c r="H279" s="182">
        <v>1</v>
      </c>
      <c r="I279" s="183"/>
      <c r="J279" s="184">
        <f t="shared" si="0"/>
        <v>0</v>
      </c>
      <c r="K279" s="185"/>
      <c r="L279" s="186"/>
      <c r="M279" s="187" t="s">
        <v>1</v>
      </c>
      <c r="N279" s="188" t="s">
        <v>41</v>
      </c>
      <c r="P279" s="153">
        <f t="shared" si="1"/>
        <v>0</v>
      </c>
      <c r="Q279" s="153">
        <v>0.32</v>
      </c>
      <c r="R279" s="153">
        <f t="shared" si="2"/>
        <v>0.32</v>
      </c>
      <c r="S279" s="153">
        <v>0</v>
      </c>
      <c r="T279" s="154">
        <f t="shared" si="3"/>
        <v>0</v>
      </c>
      <c r="AR279" s="155" t="s">
        <v>335</v>
      </c>
      <c r="AT279" s="155" t="s">
        <v>332</v>
      </c>
      <c r="AU279" s="155" t="s">
        <v>88</v>
      </c>
      <c r="AY279" s="16" t="s">
        <v>173</v>
      </c>
      <c r="BE279" s="156">
        <f t="shared" si="4"/>
        <v>0</v>
      </c>
      <c r="BF279" s="156">
        <f t="shared" si="5"/>
        <v>0</v>
      </c>
      <c r="BG279" s="156">
        <f t="shared" si="6"/>
        <v>0</v>
      </c>
      <c r="BH279" s="156">
        <f t="shared" si="7"/>
        <v>0</v>
      </c>
      <c r="BI279" s="156">
        <f t="shared" si="8"/>
        <v>0</v>
      </c>
      <c r="BJ279" s="16" t="s">
        <v>88</v>
      </c>
      <c r="BK279" s="156">
        <f t="shared" si="9"/>
        <v>0</v>
      </c>
      <c r="BL279" s="16" t="s">
        <v>265</v>
      </c>
      <c r="BM279" s="155" t="s">
        <v>1670</v>
      </c>
    </row>
    <row r="280" spans="2:65" s="1" customFormat="1" ht="24.15" customHeight="1" x14ac:dyDescent="0.2">
      <c r="B280" s="142"/>
      <c r="C280" s="143" t="s">
        <v>496</v>
      </c>
      <c r="D280" s="143" t="s">
        <v>175</v>
      </c>
      <c r="E280" s="144" t="s">
        <v>497</v>
      </c>
      <c r="F280" s="145" t="s">
        <v>498</v>
      </c>
      <c r="G280" s="146" t="s">
        <v>499</v>
      </c>
      <c r="H280" s="147">
        <v>351</v>
      </c>
      <c r="I280" s="148"/>
      <c r="J280" s="149">
        <f t="shared" si="0"/>
        <v>0</v>
      </c>
      <c r="K280" s="150"/>
      <c r="L280" s="31"/>
      <c r="M280" s="151" t="s">
        <v>1</v>
      </c>
      <c r="N280" s="152" t="s">
        <v>41</v>
      </c>
      <c r="P280" s="153">
        <f t="shared" si="1"/>
        <v>0</v>
      </c>
      <c r="Q280" s="153">
        <v>5.0000000000000002E-5</v>
      </c>
      <c r="R280" s="153">
        <f t="shared" si="2"/>
        <v>1.755E-2</v>
      </c>
      <c r="S280" s="153">
        <v>0</v>
      </c>
      <c r="T280" s="154">
        <f t="shared" si="3"/>
        <v>0</v>
      </c>
      <c r="AR280" s="155" t="s">
        <v>265</v>
      </c>
      <c r="AT280" s="155" t="s">
        <v>175</v>
      </c>
      <c r="AU280" s="155" t="s">
        <v>88</v>
      </c>
      <c r="AY280" s="16" t="s">
        <v>173</v>
      </c>
      <c r="BE280" s="156">
        <f t="shared" si="4"/>
        <v>0</v>
      </c>
      <c r="BF280" s="156">
        <f t="shared" si="5"/>
        <v>0</v>
      </c>
      <c r="BG280" s="156">
        <f t="shared" si="6"/>
        <v>0</v>
      </c>
      <c r="BH280" s="156">
        <f t="shared" si="7"/>
        <v>0</v>
      </c>
      <c r="BI280" s="156">
        <f t="shared" si="8"/>
        <v>0</v>
      </c>
      <c r="BJ280" s="16" t="s">
        <v>88</v>
      </c>
      <c r="BK280" s="156">
        <f t="shared" si="9"/>
        <v>0</v>
      </c>
      <c r="BL280" s="16" t="s">
        <v>265</v>
      </c>
      <c r="BM280" s="155" t="s">
        <v>1671</v>
      </c>
    </row>
    <row r="281" spans="2:65" s="12" customFormat="1" ht="10" x14ac:dyDescent="0.2">
      <c r="B281" s="157"/>
      <c r="D281" s="158" t="s">
        <v>181</v>
      </c>
      <c r="E281" s="159" t="s">
        <v>1</v>
      </c>
      <c r="F281" s="160" t="s">
        <v>501</v>
      </c>
      <c r="H281" s="161">
        <v>351</v>
      </c>
      <c r="I281" s="162"/>
      <c r="L281" s="157"/>
      <c r="M281" s="163"/>
      <c r="T281" s="164"/>
      <c r="AT281" s="159" t="s">
        <v>181</v>
      </c>
      <c r="AU281" s="159" t="s">
        <v>88</v>
      </c>
      <c r="AV281" s="12" t="s">
        <v>88</v>
      </c>
      <c r="AW281" s="12" t="s">
        <v>31</v>
      </c>
      <c r="AX281" s="12" t="s">
        <v>82</v>
      </c>
      <c r="AY281" s="159" t="s">
        <v>173</v>
      </c>
    </row>
    <row r="282" spans="2:65" s="1" customFormat="1" ht="16.5" customHeight="1" x14ac:dyDescent="0.2">
      <c r="B282" s="142"/>
      <c r="C282" s="178" t="s">
        <v>502</v>
      </c>
      <c r="D282" s="178" t="s">
        <v>332</v>
      </c>
      <c r="E282" s="179" t="s">
        <v>503</v>
      </c>
      <c r="F282" s="180" t="s">
        <v>504</v>
      </c>
      <c r="G282" s="181" t="s">
        <v>499</v>
      </c>
      <c r="H282" s="182">
        <v>351</v>
      </c>
      <c r="I282" s="183"/>
      <c r="J282" s="184">
        <f>ROUND(I282*H282,2)</f>
        <v>0</v>
      </c>
      <c r="K282" s="185"/>
      <c r="L282" s="186"/>
      <c r="M282" s="187" t="s">
        <v>1</v>
      </c>
      <c r="N282" s="188" t="s">
        <v>41</v>
      </c>
      <c r="P282" s="153">
        <f>O282*H282</f>
        <v>0</v>
      </c>
      <c r="Q282" s="153">
        <v>0</v>
      </c>
      <c r="R282" s="153">
        <f>Q282*H282</f>
        <v>0</v>
      </c>
      <c r="S282" s="153">
        <v>0</v>
      </c>
      <c r="T282" s="154">
        <f>S282*H282</f>
        <v>0</v>
      </c>
      <c r="AR282" s="155" t="s">
        <v>335</v>
      </c>
      <c r="AT282" s="155" t="s">
        <v>332</v>
      </c>
      <c r="AU282" s="155" t="s">
        <v>88</v>
      </c>
      <c r="AY282" s="16" t="s">
        <v>173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6" t="s">
        <v>88</v>
      </c>
      <c r="BK282" s="156">
        <f>ROUND(I282*H282,2)</f>
        <v>0</v>
      </c>
      <c r="BL282" s="16" t="s">
        <v>265</v>
      </c>
      <c r="BM282" s="155" t="s">
        <v>1672</v>
      </c>
    </row>
    <row r="283" spans="2:65" s="1" customFormat="1" ht="24.15" customHeight="1" x14ac:dyDescent="0.2">
      <c r="B283" s="142"/>
      <c r="C283" s="143" t="s">
        <v>506</v>
      </c>
      <c r="D283" s="143" t="s">
        <v>175</v>
      </c>
      <c r="E283" s="144" t="s">
        <v>507</v>
      </c>
      <c r="F283" s="145" t="s">
        <v>508</v>
      </c>
      <c r="G283" s="146" t="s">
        <v>363</v>
      </c>
      <c r="H283" s="189"/>
      <c r="I283" s="148"/>
      <c r="J283" s="149">
        <f>ROUND(I283*H283,2)</f>
        <v>0</v>
      </c>
      <c r="K283" s="150"/>
      <c r="L283" s="31"/>
      <c r="M283" s="151" t="s">
        <v>1</v>
      </c>
      <c r="N283" s="152" t="s">
        <v>41</v>
      </c>
      <c r="P283" s="153">
        <f>O283*H283</f>
        <v>0</v>
      </c>
      <c r="Q283" s="153">
        <v>0</v>
      </c>
      <c r="R283" s="153">
        <f>Q283*H283</f>
        <v>0</v>
      </c>
      <c r="S283" s="153">
        <v>0</v>
      </c>
      <c r="T283" s="154">
        <f>S283*H283</f>
        <v>0</v>
      </c>
      <c r="AR283" s="155" t="s">
        <v>265</v>
      </c>
      <c r="AT283" s="155" t="s">
        <v>175</v>
      </c>
      <c r="AU283" s="155" t="s">
        <v>88</v>
      </c>
      <c r="AY283" s="16" t="s">
        <v>173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6" t="s">
        <v>88</v>
      </c>
      <c r="BK283" s="156">
        <f>ROUND(I283*H283,2)</f>
        <v>0</v>
      </c>
      <c r="BL283" s="16" t="s">
        <v>265</v>
      </c>
      <c r="BM283" s="155" t="s">
        <v>1673</v>
      </c>
    </row>
    <row r="284" spans="2:65" s="11" customFormat="1" ht="22.75" customHeight="1" x14ac:dyDescent="0.25">
      <c r="B284" s="130"/>
      <c r="D284" s="131" t="s">
        <v>74</v>
      </c>
      <c r="E284" s="140" t="s">
        <v>510</v>
      </c>
      <c r="F284" s="140" t="s">
        <v>511</v>
      </c>
      <c r="I284" s="133"/>
      <c r="J284" s="141">
        <f>BK284</f>
        <v>0</v>
      </c>
      <c r="L284" s="130"/>
      <c r="M284" s="135"/>
      <c r="P284" s="136">
        <f>SUM(P285:P289)</f>
        <v>0</v>
      </c>
      <c r="R284" s="136">
        <f>SUM(R285:R289)</f>
        <v>8.8302999999999993E-2</v>
      </c>
      <c r="T284" s="137">
        <f>SUM(T285:T289)</f>
        <v>0</v>
      </c>
      <c r="AR284" s="131" t="s">
        <v>88</v>
      </c>
      <c r="AT284" s="138" t="s">
        <v>74</v>
      </c>
      <c r="AU284" s="138" t="s">
        <v>82</v>
      </c>
      <c r="AY284" s="131" t="s">
        <v>173</v>
      </c>
      <c r="BK284" s="139">
        <f>SUM(BK285:BK289)</f>
        <v>0</v>
      </c>
    </row>
    <row r="285" spans="2:65" s="1" customFormat="1" ht="16.5" customHeight="1" x14ac:dyDescent="0.2">
      <c r="B285" s="142"/>
      <c r="C285" s="143" t="s">
        <v>512</v>
      </c>
      <c r="D285" s="143" t="s">
        <v>175</v>
      </c>
      <c r="E285" s="144" t="s">
        <v>513</v>
      </c>
      <c r="F285" s="145" t="s">
        <v>514</v>
      </c>
      <c r="G285" s="146" t="s">
        <v>257</v>
      </c>
      <c r="H285" s="147">
        <v>7.56</v>
      </c>
      <c r="I285" s="148"/>
      <c r="J285" s="149">
        <f>ROUND(I285*H285,2)</f>
        <v>0</v>
      </c>
      <c r="K285" s="150"/>
      <c r="L285" s="31"/>
      <c r="M285" s="151" t="s">
        <v>1</v>
      </c>
      <c r="N285" s="152" t="s">
        <v>41</v>
      </c>
      <c r="P285" s="153">
        <f>O285*H285</f>
        <v>0</v>
      </c>
      <c r="Q285" s="153">
        <v>3.5E-4</v>
      </c>
      <c r="R285" s="153">
        <f>Q285*H285</f>
        <v>2.6459999999999999E-3</v>
      </c>
      <c r="S285" s="153">
        <v>0</v>
      </c>
      <c r="T285" s="154">
        <f>S285*H285</f>
        <v>0</v>
      </c>
      <c r="AR285" s="155" t="s">
        <v>265</v>
      </c>
      <c r="AT285" s="155" t="s">
        <v>175</v>
      </c>
      <c r="AU285" s="155" t="s">
        <v>88</v>
      </c>
      <c r="AY285" s="16" t="s">
        <v>173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6" t="s">
        <v>88</v>
      </c>
      <c r="BK285" s="156">
        <f>ROUND(I285*H285,2)</f>
        <v>0</v>
      </c>
      <c r="BL285" s="16" t="s">
        <v>265</v>
      </c>
      <c r="BM285" s="155" t="s">
        <v>1674</v>
      </c>
    </row>
    <row r="286" spans="2:65" s="12" customFormat="1" ht="10" x14ac:dyDescent="0.2">
      <c r="B286" s="157"/>
      <c r="D286" s="158" t="s">
        <v>181</v>
      </c>
      <c r="E286" s="159" t="s">
        <v>1</v>
      </c>
      <c r="F286" s="160" t="s">
        <v>516</v>
      </c>
      <c r="H286" s="161">
        <v>7.56</v>
      </c>
      <c r="I286" s="162"/>
      <c r="L286" s="157"/>
      <c r="M286" s="163"/>
      <c r="T286" s="164"/>
      <c r="AT286" s="159" t="s">
        <v>181</v>
      </c>
      <c r="AU286" s="159" t="s">
        <v>88</v>
      </c>
      <c r="AV286" s="12" t="s">
        <v>88</v>
      </c>
      <c r="AW286" s="12" t="s">
        <v>31</v>
      </c>
      <c r="AX286" s="12" t="s">
        <v>82</v>
      </c>
      <c r="AY286" s="159" t="s">
        <v>173</v>
      </c>
    </row>
    <row r="287" spans="2:65" s="1" customFormat="1" ht="24.15" customHeight="1" x14ac:dyDescent="0.2">
      <c r="B287" s="142"/>
      <c r="C287" s="178" t="s">
        <v>517</v>
      </c>
      <c r="D287" s="178" t="s">
        <v>332</v>
      </c>
      <c r="E287" s="179" t="s">
        <v>518</v>
      </c>
      <c r="F287" s="180" t="s">
        <v>519</v>
      </c>
      <c r="G287" s="181" t="s">
        <v>257</v>
      </c>
      <c r="H287" s="182">
        <v>7.7869999999999999</v>
      </c>
      <c r="I287" s="183"/>
      <c r="J287" s="184">
        <f>ROUND(I287*H287,2)</f>
        <v>0</v>
      </c>
      <c r="K287" s="185"/>
      <c r="L287" s="186"/>
      <c r="M287" s="187" t="s">
        <v>1</v>
      </c>
      <c r="N287" s="188" t="s">
        <v>41</v>
      </c>
      <c r="P287" s="153">
        <f>O287*H287</f>
        <v>0</v>
      </c>
      <c r="Q287" s="153">
        <v>1.0999999999999999E-2</v>
      </c>
      <c r="R287" s="153">
        <f>Q287*H287</f>
        <v>8.5656999999999997E-2</v>
      </c>
      <c r="S287" s="153">
        <v>0</v>
      </c>
      <c r="T287" s="154">
        <f>S287*H287</f>
        <v>0</v>
      </c>
      <c r="AR287" s="155" t="s">
        <v>335</v>
      </c>
      <c r="AT287" s="155" t="s">
        <v>332</v>
      </c>
      <c r="AU287" s="155" t="s">
        <v>88</v>
      </c>
      <c r="AY287" s="16" t="s">
        <v>173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6" t="s">
        <v>88</v>
      </c>
      <c r="BK287" s="156">
        <f>ROUND(I287*H287,2)</f>
        <v>0</v>
      </c>
      <c r="BL287" s="16" t="s">
        <v>265</v>
      </c>
      <c r="BM287" s="155" t="s">
        <v>1675</v>
      </c>
    </row>
    <row r="288" spans="2:65" s="12" customFormat="1" ht="10" x14ac:dyDescent="0.2">
      <c r="B288" s="157"/>
      <c r="D288" s="158" t="s">
        <v>181</v>
      </c>
      <c r="F288" s="160" t="s">
        <v>521</v>
      </c>
      <c r="H288" s="161">
        <v>7.7869999999999999</v>
      </c>
      <c r="I288" s="162"/>
      <c r="L288" s="157"/>
      <c r="M288" s="163"/>
      <c r="T288" s="164"/>
      <c r="AT288" s="159" t="s">
        <v>181</v>
      </c>
      <c r="AU288" s="159" t="s">
        <v>88</v>
      </c>
      <c r="AV288" s="12" t="s">
        <v>88</v>
      </c>
      <c r="AW288" s="12" t="s">
        <v>3</v>
      </c>
      <c r="AX288" s="12" t="s">
        <v>82</v>
      </c>
      <c r="AY288" s="159" t="s">
        <v>173</v>
      </c>
    </row>
    <row r="289" spans="2:65" s="1" customFormat="1" ht="24.15" customHeight="1" x14ac:dyDescent="0.2">
      <c r="B289" s="142"/>
      <c r="C289" s="143" t="s">
        <v>522</v>
      </c>
      <c r="D289" s="143" t="s">
        <v>175</v>
      </c>
      <c r="E289" s="144" t="s">
        <v>523</v>
      </c>
      <c r="F289" s="145" t="s">
        <v>524</v>
      </c>
      <c r="G289" s="146" t="s">
        <v>363</v>
      </c>
      <c r="H289" s="189"/>
      <c r="I289" s="148"/>
      <c r="J289" s="149">
        <f>ROUND(I289*H289,2)</f>
        <v>0</v>
      </c>
      <c r="K289" s="150"/>
      <c r="L289" s="31"/>
      <c r="M289" s="151" t="s">
        <v>1</v>
      </c>
      <c r="N289" s="152" t="s">
        <v>41</v>
      </c>
      <c r="P289" s="153">
        <f>O289*H289</f>
        <v>0</v>
      </c>
      <c r="Q289" s="153">
        <v>0</v>
      </c>
      <c r="R289" s="153">
        <f>Q289*H289</f>
        <v>0</v>
      </c>
      <c r="S289" s="153">
        <v>0</v>
      </c>
      <c r="T289" s="154">
        <f>S289*H289</f>
        <v>0</v>
      </c>
      <c r="AR289" s="155" t="s">
        <v>265</v>
      </c>
      <c r="AT289" s="155" t="s">
        <v>175</v>
      </c>
      <c r="AU289" s="155" t="s">
        <v>88</v>
      </c>
      <c r="AY289" s="16" t="s">
        <v>173</v>
      </c>
      <c r="BE289" s="156">
        <f>IF(N289="základná",J289,0)</f>
        <v>0</v>
      </c>
      <c r="BF289" s="156">
        <f>IF(N289="znížená",J289,0)</f>
        <v>0</v>
      </c>
      <c r="BG289" s="156">
        <f>IF(N289="zákl. prenesená",J289,0)</f>
        <v>0</v>
      </c>
      <c r="BH289" s="156">
        <f>IF(N289="zníž. prenesená",J289,0)</f>
        <v>0</v>
      </c>
      <c r="BI289" s="156">
        <f>IF(N289="nulová",J289,0)</f>
        <v>0</v>
      </c>
      <c r="BJ289" s="16" t="s">
        <v>88</v>
      </c>
      <c r="BK289" s="156">
        <f>ROUND(I289*H289,2)</f>
        <v>0</v>
      </c>
      <c r="BL289" s="16" t="s">
        <v>265</v>
      </c>
      <c r="BM289" s="155" t="s">
        <v>1676</v>
      </c>
    </row>
    <row r="290" spans="2:65" s="11" customFormat="1" ht="22.75" customHeight="1" x14ac:dyDescent="0.25">
      <c r="B290" s="130"/>
      <c r="D290" s="131" t="s">
        <v>74</v>
      </c>
      <c r="E290" s="140" t="s">
        <v>526</v>
      </c>
      <c r="F290" s="140" t="s">
        <v>527</v>
      </c>
      <c r="I290" s="133"/>
      <c r="J290" s="141">
        <f>BK290</f>
        <v>0</v>
      </c>
      <c r="L290" s="130"/>
      <c r="M290" s="135"/>
      <c r="P290" s="136">
        <f>SUM(P291:P294)</f>
        <v>0</v>
      </c>
      <c r="R290" s="136">
        <f>SUM(R291:R294)</f>
        <v>4.1472000000000002E-3</v>
      </c>
      <c r="T290" s="137">
        <f>SUM(T291:T294)</f>
        <v>0</v>
      </c>
      <c r="AR290" s="131" t="s">
        <v>88</v>
      </c>
      <c r="AT290" s="138" t="s">
        <v>74</v>
      </c>
      <c r="AU290" s="138" t="s">
        <v>82</v>
      </c>
      <c r="AY290" s="131" t="s">
        <v>173</v>
      </c>
      <c r="BK290" s="139">
        <f>SUM(BK291:BK294)</f>
        <v>0</v>
      </c>
    </row>
    <row r="291" spans="2:65" s="1" customFormat="1" ht="33" customHeight="1" x14ac:dyDescent="0.2">
      <c r="B291" s="142"/>
      <c r="C291" s="143" t="s">
        <v>528</v>
      </c>
      <c r="D291" s="143" t="s">
        <v>175</v>
      </c>
      <c r="E291" s="144" t="s">
        <v>529</v>
      </c>
      <c r="F291" s="145" t="s">
        <v>530</v>
      </c>
      <c r="G291" s="146" t="s">
        <v>257</v>
      </c>
      <c r="H291" s="147">
        <v>12.96</v>
      </c>
      <c r="I291" s="148"/>
      <c r="J291" s="149">
        <f>ROUND(I291*H291,2)</f>
        <v>0</v>
      </c>
      <c r="K291" s="150"/>
      <c r="L291" s="31"/>
      <c r="M291" s="151" t="s">
        <v>1</v>
      </c>
      <c r="N291" s="152" t="s">
        <v>41</v>
      </c>
      <c r="P291" s="153">
        <f>O291*H291</f>
        <v>0</v>
      </c>
      <c r="Q291" s="153">
        <v>2.4000000000000001E-4</v>
      </c>
      <c r="R291" s="153">
        <f>Q291*H291</f>
        <v>3.1104000000000001E-3</v>
      </c>
      <c r="S291" s="153">
        <v>0</v>
      </c>
      <c r="T291" s="154">
        <f>S291*H291</f>
        <v>0</v>
      </c>
      <c r="AR291" s="155" t="s">
        <v>265</v>
      </c>
      <c r="AT291" s="155" t="s">
        <v>175</v>
      </c>
      <c r="AU291" s="155" t="s">
        <v>88</v>
      </c>
      <c r="AY291" s="16" t="s">
        <v>173</v>
      </c>
      <c r="BE291" s="156">
        <f>IF(N291="základná",J291,0)</f>
        <v>0</v>
      </c>
      <c r="BF291" s="156">
        <f>IF(N291="znížená",J291,0)</f>
        <v>0</v>
      </c>
      <c r="BG291" s="156">
        <f>IF(N291="zákl. prenesená",J291,0)</f>
        <v>0</v>
      </c>
      <c r="BH291" s="156">
        <f>IF(N291="zníž. prenesená",J291,0)</f>
        <v>0</v>
      </c>
      <c r="BI291" s="156">
        <f>IF(N291="nulová",J291,0)</f>
        <v>0</v>
      </c>
      <c r="BJ291" s="16" t="s">
        <v>88</v>
      </c>
      <c r="BK291" s="156">
        <f>ROUND(I291*H291,2)</f>
        <v>0</v>
      </c>
      <c r="BL291" s="16" t="s">
        <v>265</v>
      </c>
      <c r="BM291" s="155" t="s">
        <v>1677</v>
      </c>
    </row>
    <row r="292" spans="2:65" s="14" customFormat="1" ht="10" x14ac:dyDescent="0.2">
      <c r="B292" s="172"/>
      <c r="D292" s="158" t="s">
        <v>181</v>
      </c>
      <c r="E292" s="173" t="s">
        <v>1</v>
      </c>
      <c r="F292" s="174" t="s">
        <v>532</v>
      </c>
      <c r="H292" s="173" t="s">
        <v>1</v>
      </c>
      <c r="I292" s="175"/>
      <c r="L292" s="172"/>
      <c r="M292" s="176"/>
      <c r="T292" s="177"/>
      <c r="AT292" s="173" t="s">
        <v>181</v>
      </c>
      <c r="AU292" s="173" t="s">
        <v>88</v>
      </c>
      <c r="AV292" s="14" t="s">
        <v>82</v>
      </c>
      <c r="AW292" s="14" t="s">
        <v>31</v>
      </c>
      <c r="AX292" s="14" t="s">
        <v>75</v>
      </c>
      <c r="AY292" s="173" t="s">
        <v>173</v>
      </c>
    </row>
    <row r="293" spans="2:65" s="12" customFormat="1" ht="10" x14ac:dyDescent="0.2">
      <c r="B293" s="157"/>
      <c r="D293" s="158" t="s">
        <v>181</v>
      </c>
      <c r="E293" s="159" t="s">
        <v>1</v>
      </c>
      <c r="F293" s="160" t="s">
        <v>533</v>
      </c>
      <c r="H293" s="161">
        <v>12.96</v>
      </c>
      <c r="I293" s="162"/>
      <c r="L293" s="157"/>
      <c r="M293" s="163"/>
      <c r="T293" s="164"/>
      <c r="AT293" s="159" t="s">
        <v>181</v>
      </c>
      <c r="AU293" s="159" t="s">
        <v>88</v>
      </c>
      <c r="AV293" s="12" t="s">
        <v>88</v>
      </c>
      <c r="AW293" s="12" t="s">
        <v>31</v>
      </c>
      <c r="AX293" s="12" t="s">
        <v>82</v>
      </c>
      <c r="AY293" s="159" t="s">
        <v>173</v>
      </c>
    </row>
    <row r="294" spans="2:65" s="1" customFormat="1" ht="24.15" customHeight="1" x14ac:dyDescent="0.2">
      <c r="B294" s="142"/>
      <c r="C294" s="143" t="s">
        <v>534</v>
      </c>
      <c r="D294" s="143" t="s">
        <v>175</v>
      </c>
      <c r="E294" s="144" t="s">
        <v>535</v>
      </c>
      <c r="F294" s="145" t="s">
        <v>536</v>
      </c>
      <c r="G294" s="146" t="s">
        <v>257</v>
      </c>
      <c r="H294" s="147">
        <v>12.96</v>
      </c>
      <c r="I294" s="148"/>
      <c r="J294" s="149">
        <f>ROUND(I294*H294,2)</f>
        <v>0</v>
      </c>
      <c r="K294" s="150"/>
      <c r="L294" s="31"/>
      <c r="M294" s="151" t="s">
        <v>1</v>
      </c>
      <c r="N294" s="152" t="s">
        <v>41</v>
      </c>
      <c r="P294" s="153">
        <f>O294*H294</f>
        <v>0</v>
      </c>
      <c r="Q294" s="153">
        <v>8.0000000000000007E-5</v>
      </c>
      <c r="R294" s="153">
        <f>Q294*H294</f>
        <v>1.0368E-3</v>
      </c>
      <c r="S294" s="153">
        <v>0</v>
      </c>
      <c r="T294" s="154">
        <f>S294*H294</f>
        <v>0</v>
      </c>
      <c r="AR294" s="155" t="s">
        <v>265</v>
      </c>
      <c r="AT294" s="155" t="s">
        <v>175</v>
      </c>
      <c r="AU294" s="155" t="s">
        <v>88</v>
      </c>
      <c r="AY294" s="16" t="s">
        <v>173</v>
      </c>
      <c r="BE294" s="156">
        <f>IF(N294="základná",J294,0)</f>
        <v>0</v>
      </c>
      <c r="BF294" s="156">
        <f>IF(N294="znížená",J294,0)</f>
        <v>0</v>
      </c>
      <c r="BG294" s="156">
        <f>IF(N294="zákl. prenesená",J294,0)</f>
        <v>0</v>
      </c>
      <c r="BH294" s="156">
        <f>IF(N294="zníž. prenesená",J294,0)</f>
        <v>0</v>
      </c>
      <c r="BI294" s="156">
        <f>IF(N294="nulová",J294,0)</f>
        <v>0</v>
      </c>
      <c r="BJ294" s="16" t="s">
        <v>88</v>
      </c>
      <c r="BK294" s="156">
        <f>ROUND(I294*H294,2)</f>
        <v>0</v>
      </c>
      <c r="BL294" s="16" t="s">
        <v>265</v>
      </c>
      <c r="BM294" s="155" t="s">
        <v>1678</v>
      </c>
    </row>
    <row r="295" spans="2:65" s="11" customFormat="1" ht="25.9" customHeight="1" x14ac:dyDescent="0.35">
      <c r="B295" s="130"/>
      <c r="D295" s="131" t="s">
        <v>74</v>
      </c>
      <c r="E295" s="132" t="s">
        <v>332</v>
      </c>
      <c r="F295" s="132" t="s">
        <v>538</v>
      </c>
      <c r="I295" s="133"/>
      <c r="J295" s="134">
        <f>BK295</f>
        <v>0</v>
      </c>
      <c r="L295" s="130"/>
      <c r="M295" s="135"/>
      <c r="P295" s="136">
        <f>P296</f>
        <v>0</v>
      </c>
      <c r="R295" s="136">
        <f>R296</f>
        <v>70.183999999999997</v>
      </c>
      <c r="T295" s="137">
        <f>T296</f>
        <v>0</v>
      </c>
      <c r="AR295" s="131" t="s">
        <v>187</v>
      </c>
      <c r="AT295" s="138" t="s">
        <v>74</v>
      </c>
      <c r="AU295" s="138" t="s">
        <v>75</v>
      </c>
      <c r="AY295" s="131" t="s">
        <v>173</v>
      </c>
      <c r="BK295" s="139">
        <f>BK296</f>
        <v>0</v>
      </c>
    </row>
    <row r="296" spans="2:65" s="11" customFormat="1" ht="22.75" customHeight="1" x14ac:dyDescent="0.25">
      <c r="B296" s="130"/>
      <c r="D296" s="131" t="s">
        <v>74</v>
      </c>
      <c r="E296" s="140" t="s">
        <v>539</v>
      </c>
      <c r="F296" s="140" t="s">
        <v>540</v>
      </c>
      <c r="I296" s="133"/>
      <c r="J296" s="141">
        <f>BK296</f>
        <v>0</v>
      </c>
      <c r="L296" s="130"/>
      <c r="M296" s="135"/>
      <c r="P296" s="136">
        <f>SUM(P297:P301)</f>
        <v>0</v>
      </c>
      <c r="R296" s="136">
        <f>SUM(R297:R301)</f>
        <v>70.183999999999997</v>
      </c>
      <c r="T296" s="137">
        <f>SUM(T297:T301)</f>
        <v>0</v>
      </c>
      <c r="AR296" s="131" t="s">
        <v>187</v>
      </c>
      <c r="AT296" s="138" t="s">
        <v>74</v>
      </c>
      <c r="AU296" s="138" t="s">
        <v>82</v>
      </c>
      <c r="AY296" s="131" t="s">
        <v>173</v>
      </c>
      <c r="BK296" s="139">
        <f>SUM(BK297:BK301)</f>
        <v>0</v>
      </c>
    </row>
    <row r="297" spans="2:65" s="1" customFormat="1" ht="24.15" customHeight="1" x14ac:dyDescent="0.2">
      <c r="B297" s="142"/>
      <c r="C297" s="143" t="s">
        <v>541</v>
      </c>
      <c r="D297" s="143" t="s">
        <v>175</v>
      </c>
      <c r="E297" s="144" t="s">
        <v>556</v>
      </c>
      <c r="F297" s="145" t="s">
        <v>557</v>
      </c>
      <c r="G297" s="146" t="s">
        <v>558</v>
      </c>
      <c r="H297" s="147">
        <v>4</v>
      </c>
      <c r="I297" s="148"/>
      <c r="J297" s="149">
        <f>ROUND(I297*H297,2)</f>
        <v>0</v>
      </c>
      <c r="K297" s="150"/>
      <c r="L297" s="31"/>
      <c r="M297" s="151" t="s">
        <v>1</v>
      </c>
      <c r="N297" s="152" t="s">
        <v>41</v>
      </c>
      <c r="P297" s="153">
        <f>O297*H297</f>
        <v>0</v>
      </c>
      <c r="Q297" s="153">
        <v>0</v>
      </c>
      <c r="R297" s="153">
        <f>Q297*H297</f>
        <v>0</v>
      </c>
      <c r="S297" s="153">
        <v>0</v>
      </c>
      <c r="T297" s="154">
        <f>S297*H297</f>
        <v>0</v>
      </c>
      <c r="AR297" s="155" t="s">
        <v>559</v>
      </c>
      <c r="AT297" s="155" t="s">
        <v>175</v>
      </c>
      <c r="AU297" s="155" t="s">
        <v>88</v>
      </c>
      <c r="AY297" s="16" t="s">
        <v>173</v>
      </c>
      <c r="BE297" s="156">
        <f>IF(N297="základná",J297,0)</f>
        <v>0</v>
      </c>
      <c r="BF297" s="156">
        <f>IF(N297="znížená",J297,0)</f>
        <v>0</v>
      </c>
      <c r="BG297" s="156">
        <f>IF(N297="zákl. prenesená",J297,0)</f>
        <v>0</v>
      </c>
      <c r="BH297" s="156">
        <f>IF(N297="zníž. prenesená",J297,0)</f>
        <v>0</v>
      </c>
      <c r="BI297" s="156">
        <f>IF(N297="nulová",J297,0)</f>
        <v>0</v>
      </c>
      <c r="BJ297" s="16" t="s">
        <v>88</v>
      </c>
      <c r="BK297" s="156">
        <f>ROUND(I297*H297,2)</f>
        <v>0</v>
      </c>
      <c r="BL297" s="16" t="s">
        <v>559</v>
      </c>
      <c r="BM297" s="155" t="s">
        <v>1679</v>
      </c>
    </row>
    <row r="298" spans="2:65" s="1" customFormat="1" ht="37.75" customHeight="1" x14ac:dyDescent="0.2">
      <c r="B298" s="142"/>
      <c r="C298" s="143" t="s">
        <v>545</v>
      </c>
      <c r="D298" s="143" t="s">
        <v>175</v>
      </c>
      <c r="E298" s="144" t="s">
        <v>542</v>
      </c>
      <c r="F298" s="145" t="s">
        <v>543</v>
      </c>
      <c r="G298" s="146" t="s">
        <v>379</v>
      </c>
      <c r="H298" s="147">
        <v>19</v>
      </c>
      <c r="I298" s="148"/>
      <c r="J298" s="149">
        <f>ROUND(I298*H298,2)</f>
        <v>0</v>
      </c>
      <c r="K298" s="150"/>
      <c r="L298" s="31"/>
      <c r="M298" s="151" t="s">
        <v>1</v>
      </c>
      <c r="N298" s="152" t="s">
        <v>41</v>
      </c>
      <c r="P298" s="153">
        <f>O298*H298</f>
        <v>0</v>
      </c>
      <c r="Q298" s="153">
        <v>0</v>
      </c>
      <c r="R298" s="153">
        <f>Q298*H298</f>
        <v>0</v>
      </c>
      <c r="S298" s="153">
        <v>0</v>
      </c>
      <c r="T298" s="154">
        <f>S298*H298</f>
        <v>0</v>
      </c>
      <c r="AR298" s="155" t="s">
        <v>506</v>
      </c>
      <c r="AT298" s="155" t="s">
        <v>175</v>
      </c>
      <c r="AU298" s="155" t="s">
        <v>88</v>
      </c>
      <c r="AY298" s="16" t="s">
        <v>173</v>
      </c>
      <c r="BE298" s="156">
        <f>IF(N298="základná",J298,0)</f>
        <v>0</v>
      </c>
      <c r="BF298" s="156">
        <f>IF(N298="znížená",J298,0)</f>
        <v>0</v>
      </c>
      <c r="BG298" s="156">
        <f>IF(N298="zákl. prenesená",J298,0)</f>
        <v>0</v>
      </c>
      <c r="BH298" s="156">
        <f>IF(N298="zníž. prenesená",J298,0)</f>
        <v>0</v>
      </c>
      <c r="BI298" s="156">
        <f>IF(N298="nulová",J298,0)</f>
        <v>0</v>
      </c>
      <c r="BJ298" s="16" t="s">
        <v>88</v>
      </c>
      <c r="BK298" s="156">
        <f>ROUND(I298*H298,2)</f>
        <v>0</v>
      </c>
      <c r="BL298" s="16" t="s">
        <v>506</v>
      </c>
      <c r="BM298" s="155" t="s">
        <v>1680</v>
      </c>
    </row>
    <row r="299" spans="2:65" s="1" customFormat="1" ht="37.75" customHeight="1" x14ac:dyDescent="0.2">
      <c r="B299" s="142"/>
      <c r="C299" s="143" t="s">
        <v>549</v>
      </c>
      <c r="D299" s="143" t="s">
        <v>175</v>
      </c>
      <c r="E299" s="144" t="s">
        <v>546</v>
      </c>
      <c r="F299" s="145" t="s">
        <v>547</v>
      </c>
      <c r="G299" s="146" t="s">
        <v>379</v>
      </c>
      <c r="H299" s="147">
        <v>2</v>
      </c>
      <c r="I299" s="148"/>
      <c r="J299" s="149">
        <f>ROUND(I299*H299,2)</f>
        <v>0</v>
      </c>
      <c r="K299" s="150"/>
      <c r="L299" s="31"/>
      <c r="M299" s="151" t="s">
        <v>1</v>
      </c>
      <c r="N299" s="152" t="s">
        <v>41</v>
      </c>
      <c r="P299" s="153">
        <f>O299*H299</f>
        <v>0</v>
      </c>
      <c r="Q299" s="153">
        <v>0</v>
      </c>
      <c r="R299" s="153">
        <f>Q299*H299</f>
        <v>0</v>
      </c>
      <c r="S299" s="153">
        <v>0</v>
      </c>
      <c r="T299" s="154">
        <f>S299*H299</f>
        <v>0</v>
      </c>
      <c r="AR299" s="155" t="s">
        <v>506</v>
      </c>
      <c r="AT299" s="155" t="s">
        <v>175</v>
      </c>
      <c r="AU299" s="155" t="s">
        <v>88</v>
      </c>
      <c r="AY299" s="16" t="s">
        <v>173</v>
      </c>
      <c r="BE299" s="156">
        <f>IF(N299="základná",J299,0)</f>
        <v>0</v>
      </c>
      <c r="BF299" s="156">
        <f>IF(N299="znížená",J299,0)</f>
        <v>0</v>
      </c>
      <c r="BG299" s="156">
        <f>IF(N299="zákl. prenesená",J299,0)</f>
        <v>0</v>
      </c>
      <c r="BH299" s="156">
        <f>IF(N299="zníž. prenesená",J299,0)</f>
        <v>0</v>
      </c>
      <c r="BI299" s="156">
        <f>IF(N299="nulová",J299,0)</f>
        <v>0</v>
      </c>
      <c r="BJ299" s="16" t="s">
        <v>88</v>
      </c>
      <c r="BK299" s="156">
        <f>ROUND(I299*H299,2)</f>
        <v>0</v>
      </c>
      <c r="BL299" s="16" t="s">
        <v>506</v>
      </c>
      <c r="BM299" s="155" t="s">
        <v>1681</v>
      </c>
    </row>
    <row r="300" spans="2:65" s="1" customFormat="1" ht="33" customHeight="1" x14ac:dyDescent="0.2">
      <c r="B300" s="142"/>
      <c r="C300" s="178" t="s">
        <v>555</v>
      </c>
      <c r="D300" s="178" t="s">
        <v>332</v>
      </c>
      <c r="E300" s="179" t="s">
        <v>550</v>
      </c>
      <c r="F300" s="180" t="s">
        <v>551</v>
      </c>
      <c r="G300" s="181" t="s">
        <v>227</v>
      </c>
      <c r="H300" s="182">
        <v>70.183999999999997</v>
      </c>
      <c r="I300" s="183"/>
      <c r="J300" s="184">
        <f>ROUND(I300*H300,2)</f>
        <v>0</v>
      </c>
      <c r="K300" s="185"/>
      <c r="L300" s="186"/>
      <c r="M300" s="187" t="s">
        <v>1</v>
      </c>
      <c r="N300" s="188" t="s">
        <v>41</v>
      </c>
      <c r="P300" s="153">
        <f>O300*H300</f>
        <v>0</v>
      </c>
      <c r="Q300" s="153">
        <v>1</v>
      </c>
      <c r="R300" s="153">
        <f>Q300*H300</f>
        <v>70.183999999999997</v>
      </c>
      <c r="S300" s="153">
        <v>0</v>
      </c>
      <c r="T300" s="154">
        <f>S300*H300</f>
        <v>0</v>
      </c>
      <c r="AR300" s="155" t="s">
        <v>552</v>
      </c>
      <c r="AT300" s="155" t="s">
        <v>332</v>
      </c>
      <c r="AU300" s="155" t="s">
        <v>88</v>
      </c>
      <c r="AY300" s="16" t="s">
        <v>173</v>
      </c>
      <c r="BE300" s="156">
        <f>IF(N300="základná",J300,0)</f>
        <v>0</v>
      </c>
      <c r="BF300" s="156">
        <f>IF(N300="znížená",J300,0)</f>
        <v>0</v>
      </c>
      <c r="BG300" s="156">
        <f>IF(N300="zákl. prenesená",J300,0)</f>
        <v>0</v>
      </c>
      <c r="BH300" s="156">
        <f>IF(N300="zníž. prenesená",J300,0)</f>
        <v>0</v>
      </c>
      <c r="BI300" s="156">
        <f>IF(N300="nulová",J300,0)</f>
        <v>0</v>
      </c>
      <c r="BJ300" s="16" t="s">
        <v>88</v>
      </c>
      <c r="BK300" s="156">
        <f>ROUND(I300*H300,2)</f>
        <v>0</v>
      </c>
      <c r="BL300" s="16" t="s">
        <v>552</v>
      </c>
      <c r="BM300" s="155" t="s">
        <v>1682</v>
      </c>
    </row>
    <row r="301" spans="2:65" s="12" customFormat="1" ht="10" x14ac:dyDescent="0.2">
      <c r="B301" s="157"/>
      <c r="D301" s="158" t="s">
        <v>181</v>
      </c>
      <c r="E301" s="159" t="s">
        <v>1</v>
      </c>
      <c r="F301" s="160" t="s">
        <v>554</v>
      </c>
      <c r="H301" s="161">
        <v>70.183999999999997</v>
      </c>
      <c r="I301" s="162"/>
      <c r="L301" s="157"/>
      <c r="M301" s="196"/>
      <c r="N301" s="197"/>
      <c r="O301" s="197"/>
      <c r="P301" s="197"/>
      <c r="Q301" s="197"/>
      <c r="R301" s="197"/>
      <c r="S301" s="197"/>
      <c r="T301" s="198"/>
      <c r="AT301" s="159" t="s">
        <v>181</v>
      </c>
      <c r="AU301" s="159" t="s">
        <v>88</v>
      </c>
      <c r="AV301" s="12" t="s">
        <v>88</v>
      </c>
      <c r="AW301" s="12" t="s">
        <v>31</v>
      </c>
      <c r="AX301" s="12" t="s">
        <v>82</v>
      </c>
      <c r="AY301" s="159" t="s">
        <v>173</v>
      </c>
    </row>
    <row r="302" spans="2:65" s="1" customFormat="1" ht="7" customHeight="1" x14ac:dyDescent="0.2">
      <c r="B302" s="46"/>
      <c r="C302" s="47"/>
      <c r="D302" s="47"/>
      <c r="E302" s="47"/>
      <c r="F302" s="47"/>
      <c r="G302" s="47"/>
      <c r="H302" s="47"/>
      <c r="I302" s="47"/>
      <c r="J302" s="47"/>
      <c r="K302" s="47"/>
      <c r="L302" s="31"/>
    </row>
  </sheetData>
  <autoFilter ref="C135:K301" xr:uid="{00000000-0009-0000-0000-000006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6"/>
  <sheetViews>
    <sheetView showGridLines="0" tabSelected="1" topLeftCell="A97" workbookViewId="0">
      <selection activeCell="I134" sqref="I134"/>
    </sheetView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108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ht="12" customHeight="1" x14ac:dyDescent="0.2">
      <c r="B8" s="19"/>
      <c r="D8" s="26" t="s">
        <v>134</v>
      </c>
      <c r="L8" s="19"/>
    </row>
    <row r="9" spans="2:46" s="1" customFormat="1" ht="16.5" customHeight="1" x14ac:dyDescent="0.2">
      <c r="B9" s="31"/>
      <c r="E9" s="245" t="s">
        <v>1607</v>
      </c>
      <c r="F9" s="247"/>
      <c r="G9" s="247"/>
      <c r="H9" s="247"/>
      <c r="L9" s="31"/>
    </row>
    <row r="10" spans="2:46" s="1" customFormat="1" ht="12" customHeight="1" x14ac:dyDescent="0.2">
      <c r="B10" s="31"/>
      <c r="D10" s="26" t="s">
        <v>136</v>
      </c>
      <c r="L10" s="31"/>
    </row>
    <row r="11" spans="2:46" s="1" customFormat="1" ht="16.5" customHeight="1" x14ac:dyDescent="0.2">
      <c r="B11" s="31"/>
      <c r="E11" s="204" t="s">
        <v>1683</v>
      </c>
      <c r="F11" s="247"/>
      <c r="G11" s="247"/>
      <c r="H11" s="247"/>
      <c r="L11" s="31"/>
    </row>
    <row r="12" spans="2:46" s="1" customFormat="1" ht="10" x14ac:dyDescent="0.2">
      <c r="B12" s="31"/>
      <c r="L12" s="31"/>
    </row>
    <row r="13" spans="2:46" s="1" customFormat="1" ht="12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28. 12. 2023</v>
      </c>
      <c r="L14" s="31"/>
    </row>
    <row r="15" spans="2:46" s="1" customFormat="1" ht="10.75" customHeight="1" x14ac:dyDescent="0.2">
      <c r="B15" s="31"/>
      <c r="L15" s="31"/>
    </row>
    <row r="16" spans="2:46" s="1" customFormat="1" ht="12" customHeight="1" x14ac:dyDescent="0.2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7" customHeight="1" x14ac:dyDescent="0.2">
      <c r="B18" s="31"/>
      <c r="L18" s="31"/>
    </row>
    <row r="19" spans="2:12" s="1" customFormat="1" ht="12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 x14ac:dyDescent="0.2">
      <c r="B20" s="31"/>
      <c r="E20" s="248" t="str">
        <f>'Rekapitulácia stavby'!E14</f>
        <v>Vyplň údaj</v>
      </c>
      <c r="F20" s="210"/>
      <c r="G20" s="210"/>
      <c r="H20" s="210"/>
      <c r="I20" s="26" t="s">
        <v>26</v>
      </c>
      <c r="J20" s="27" t="str">
        <f>'Rekapitulácia stavby'!AN14</f>
        <v>Vyplň údaj</v>
      </c>
      <c r="L20" s="31"/>
    </row>
    <row r="21" spans="2:12" s="1" customFormat="1" ht="7" customHeight="1" x14ac:dyDescent="0.2">
      <c r="B21" s="31"/>
      <c r="L21" s="31"/>
    </row>
    <row r="22" spans="2:12" s="1" customFormat="1" ht="12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customHeight="1" x14ac:dyDescent="0.2">
      <c r="B24" s="31"/>
      <c r="L24" s="31"/>
    </row>
    <row r="25" spans="2:12" s="1" customFormat="1" ht="12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customHeight="1" x14ac:dyDescent="0.2">
      <c r="B26" s="31"/>
      <c r="E26" s="24" t="str">
        <f>IF('Rekapitulácia stavby'!E20="","",'Rekapitulácia stavby'!E20)</f>
        <v xml:space="preserve"> 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customHeight="1" x14ac:dyDescent="0.2">
      <c r="B27" s="31"/>
      <c r="L27" s="31"/>
    </row>
    <row r="28" spans="2:12" s="1" customFormat="1" ht="12" customHeight="1" x14ac:dyDescent="0.2">
      <c r="B28" s="31"/>
      <c r="D28" s="26" t="s">
        <v>34</v>
      </c>
      <c r="L28" s="31"/>
    </row>
    <row r="29" spans="2:12" s="7" customFormat="1" ht="16.5" customHeight="1" x14ac:dyDescent="0.2">
      <c r="B29" s="96"/>
      <c r="E29" s="215" t="s">
        <v>1</v>
      </c>
      <c r="F29" s="215"/>
      <c r="G29" s="215"/>
      <c r="H29" s="215"/>
      <c r="L29" s="96"/>
    </row>
    <row r="30" spans="2:12" s="1" customFormat="1" ht="7" customHeight="1" x14ac:dyDescent="0.2">
      <c r="B30" s="31"/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4" customHeight="1" x14ac:dyDescent="0.2">
      <c r="B32" s="31"/>
      <c r="D32" s="97" t="s">
        <v>35</v>
      </c>
      <c r="J32" s="68">
        <f>ROUND(J128, 2)</f>
        <v>0</v>
      </c>
      <c r="L32" s="31"/>
    </row>
    <row r="33" spans="2:12" s="1" customFormat="1" ht="7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 x14ac:dyDescent="0.2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 x14ac:dyDescent="0.2">
      <c r="B35" s="31"/>
      <c r="D35" s="57" t="s">
        <v>39</v>
      </c>
      <c r="E35" s="36" t="s">
        <v>40</v>
      </c>
      <c r="F35" s="98">
        <f>ROUND((SUM(BE128:BE195)),  2)</f>
        <v>0</v>
      </c>
      <c r="G35" s="99"/>
      <c r="H35" s="99"/>
      <c r="I35" s="100">
        <v>0.2</v>
      </c>
      <c r="J35" s="98">
        <f>ROUND(((SUM(BE128:BE195))*I35),  2)</f>
        <v>0</v>
      </c>
      <c r="L35" s="31"/>
    </row>
    <row r="36" spans="2:12" s="1" customFormat="1" ht="14.4" customHeight="1" x14ac:dyDescent="0.2">
      <c r="B36" s="31"/>
      <c r="E36" s="36" t="s">
        <v>41</v>
      </c>
      <c r="F36" s="98">
        <f>ROUND((SUM(BF128:BF195)),  2)</f>
        <v>0</v>
      </c>
      <c r="G36" s="99"/>
      <c r="H36" s="99"/>
      <c r="I36" s="100">
        <v>0.2</v>
      </c>
      <c r="J36" s="98">
        <f>ROUND(((SUM(BF128:BF195))*I36),  2)</f>
        <v>0</v>
      </c>
      <c r="L36" s="31"/>
    </row>
    <row r="37" spans="2:12" s="1" customFormat="1" ht="14.4" hidden="1" customHeight="1" x14ac:dyDescent="0.2">
      <c r="B37" s="31"/>
      <c r="E37" s="26" t="s">
        <v>42</v>
      </c>
      <c r="F37" s="88">
        <f>ROUND((SUM(BG128:BG195)),  2)</f>
        <v>0</v>
      </c>
      <c r="I37" s="101">
        <v>0.2</v>
      </c>
      <c r="J37" s="88">
        <f>0</f>
        <v>0</v>
      </c>
      <c r="L37" s="31"/>
    </row>
    <row r="38" spans="2:12" s="1" customFormat="1" ht="14.4" hidden="1" customHeight="1" x14ac:dyDescent="0.2">
      <c r="B38" s="31"/>
      <c r="E38" s="26" t="s">
        <v>43</v>
      </c>
      <c r="F38" s="88">
        <f>ROUND((SUM(BH128:BH195)),  2)</f>
        <v>0</v>
      </c>
      <c r="I38" s="101">
        <v>0.2</v>
      </c>
      <c r="J38" s="88">
        <f>0</f>
        <v>0</v>
      </c>
      <c r="L38" s="31"/>
    </row>
    <row r="39" spans="2:12" s="1" customFormat="1" ht="14.4" hidden="1" customHeight="1" x14ac:dyDescent="0.2">
      <c r="B39" s="31"/>
      <c r="E39" s="36" t="s">
        <v>44</v>
      </c>
      <c r="F39" s="98">
        <f>ROUND((SUM(BI128:BI195)),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 x14ac:dyDescent="0.2">
      <c r="B40" s="31"/>
      <c r="L40" s="31"/>
    </row>
    <row r="41" spans="2:12" s="1" customFormat="1" ht="25.4" customHeight="1" x14ac:dyDescent="0.2">
      <c r="B41" s="31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1"/>
    </row>
    <row r="42" spans="2:12" s="1" customFormat="1" ht="14.4" customHeight="1" x14ac:dyDescent="0.2">
      <c r="B42" s="31"/>
      <c r="L42" s="31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138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12" ht="12" customHeight="1" x14ac:dyDescent="0.2">
      <c r="B86" s="19"/>
      <c r="C86" s="26" t="s">
        <v>134</v>
      </c>
      <c r="L86" s="19"/>
    </row>
    <row r="87" spans="2:12" s="1" customFormat="1" ht="16.5" customHeight="1" x14ac:dyDescent="0.2">
      <c r="B87" s="31"/>
      <c r="E87" s="245" t="s">
        <v>1607</v>
      </c>
      <c r="F87" s="247"/>
      <c r="G87" s="247"/>
      <c r="H87" s="247"/>
      <c r="L87" s="31"/>
    </row>
    <row r="88" spans="2:12" s="1" customFormat="1" ht="12" customHeight="1" x14ac:dyDescent="0.2">
      <c r="B88" s="31"/>
      <c r="C88" s="26" t="s">
        <v>136</v>
      </c>
      <c r="L88" s="31"/>
    </row>
    <row r="89" spans="2:12" s="1" customFormat="1" ht="16.5" customHeight="1" x14ac:dyDescent="0.2">
      <c r="B89" s="31"/>
      <c r="E89" s="204" t="str">
        <f>E11</f>
        <v>2.2 - Zdravotechnika</v>
      </c>
      <c r="F89" s="247"/>
      <c r="G89" s="247"/>
      <c r="H89" s="247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Jacovce- Hôrka, parc. č. 1627/6</v>
      </c>
      <c r="I91" s="26" t="s">
        <v>21</v>
      </c>
      <c r="J91" s="54" t="str">
        <f>IF(J14="","",J14)</f>
        <v>28. 12. 2023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15" customHeight="1" x14ac:dyDescent="0.2">
      <c r="B93" s="31"/>
      <c r="C93" s="26" t="s">
        <v>23</v>
      </c>
      <c r="F93" s="24" t="str">
        <f>E17</f>
        <v>PPD Prašice so sídlom Jacovce</v>
      </c>
      <c r="I93" s="26" t="s">
        <v>29</v>
      </c>
      <c r="J93" s="29" t="str">
        <f>E23</f>
        <v>Ing. Pavol Meluš</v>
      </c>
      <c r="L93" s="31"/>
    </row>
    <row r="94" spans="2:12" s="1" customFormat="1" ht="15.1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0" t="s">
        <v>139</v>
      </c>
      <c r="D96" s="102"/>
      <c r="E96" s="102"/>
      <c r="F96" s="102"/>
      <c r="G96" s="102"/>
      <c r="H96" s="102"/>
      <c r="I96" s="102"/>
      <c r="J96" s="111" t="s">
        <v>140</v>
      </c>
      <c r="K96" s="102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2" t="s">
        <v>141</v>
      </c>
      <c r="J98" s="68">
        <f>J128</f>
        <v>0</v>
      </c>
      <c r="L98" s="31"/>
      <c r="AU98" s="16" t="s">
        <v>142</v>
      </c>
    </row>
    <row r="99" spans="2:47" s="8" customFormat="1" ht="25" customHeight="1" x14ac:dyDescent="0.2">
      <c r="B99" s="113"/>
      <c r="D99" s="114" t="s">
        <v>143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47" s="9" customFormat="1" ht="19.899999999999999" customHeight="1" x14ac:dyDescent="0.2">
      <c r="B100" s="117"/>
      <c r="D100" s="118" t="s">
        <v>144</v>
      </c>
      <c r="E100" s="119"/>
      <c r="F100" s="119"/>
      <c r="G100" s="119"/>
      <c r="H100" s="119"/>
      <c r="I100" s="119"/>
      <c r="J100" s="120">
        <f>J130</f>
        <v>0</v>
      </c>
      <c r="L100" s="117"/>
    </row>
    <row r="101" spans="2:47" s="9" customFormat="1" ht="19.899999999999999" customHeight="1" x14ac:dyDescent="0.2">
      <c r="B101" s="117"/>
      <c r="D101" s="118" t="s">
        <v>562</v>
      </c>
      <c r="E101" s="119"/>
      <c r="F101" s="119"/>
      <c r="G101" s="119"/>
      <c r="H101" s="119"/>
      <c r="I101" s="119"/>
      <c r="J101" s="120">
        <f>J135</f>
        <v>0</v>
      </c>
      <c r="L101" s="117"/>
    </row>
    <row r="102" spans="2:47" s="9" customFormat="1" ht="19.899999999999999" customHeight="1" x14ac:dyDescent="0.2">
      <c r="B102" s="117"/>
      <c r="D102" s="118" t="s">
        <v>563</v>
      </c>
      <c r="E102" s="119"/>
      <c r="F102" s="119"/>
      <c r="G102" s="119"/>
      <c r="H102" s="119"/>
      <c r="I102" s="119"/>
      <c r="J102" s="120">
        <f>J137</f>
        <v>0</v>
      </c>
      <c r="L102" s="117"/>
    </row>
    <row r="103" spans="2:47" s="8" customFormat="1" ht="25" customHeight="1" x14ac:dyDescent="0.2">
      <c r="B103" s="113"/>
      <c r="D103" s="114" t="s">
        <v>150</v>
      </c>
      <c r="E103" s="115"/>
      <c r="F103" s="115"/>
      <c r="G103" s="115"/>
      <c r="H103" s="115"/>
      <c r="I103" s="115"/>
      <c r="J103" s="116">
        <f>J164</f>
        <v>0</v>
      </c>
      <c r="L103" s="113"/>
    </row>
    <row r="104" spans="2:47" s="9" customFormat="1" ht="19.899999999999999" customHeight="1" x14ac:dyDescent="0.2">
      <c r="B104" s="117"/>
      <c r="D104" s="118" t="s">
        <v>564</v>
      </c>
      <c r="E104" s="119"/>
      <c r="F104" s="119"/>
      <c r="G104" s="119"/>
      <c r="H104" s="119"/>
      <c r="I104" s="119"/>
      <c r="J104" s="120">
        <f>J165</f>
        <v>0</v>
      </c>
      <c r="L104" s="117"/>
    </row>
    <row r="105" spans="2:47" s="9" customFormat="1" ht="19.899999999999999" customHeight="1" x14ac:dyDescent="0.2">
      <c r="B105" s="117"/>
      <c r="D105" s="118" t="s">
        <v>565</v>
      </c>
      <c r="E105" s="119"/>
      <c r="F105" s="119"/>
      <c r="G105" s="119"/>
      <c r="H105" s="119"/>
      <c r="I105" s="119"/>
      <c r="J105" s="120">
        <f>J170</f>
        <v>0</v>
      </c>
      <c r="L105" s="117"/>
    </row>
    <row r="106" spans="2:47" s="9" customFormat="1" ht="19.899999999999999" customHeight="1" x14ac:dyDescent="0.2">
      <c r="B106" s="117"/>
      <c r="D106" s="118" t="s">
        <v>566</v>
      </c>
      <c r="E106" s="119"/>
      <c r="F106" s="119"/>
      <c r="G106" s="119"/>
      <c r="H106" s="119"/>
      <c r="I106" s="119"/>
      <c r="J106" s="120">
        <f>J178</f>
        <v>0</v>
      </c>
      <c r="L106" s="117"/>
    </row>
    <row r="107" spans="2:47" s="1" customFormat="1" ht="21.75" customHeight="1" x14ac:dyDescent="0.2">
      <c r="B107" s="31"/>
      <c r="L107" s="31"/>
    </row>
    <row r="108" spans="2:47" s="1" customFormat="1" ht="7" customHeight="1" x14ac:dyDescent="0.2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12" spans="2:47" s="1" customFormat="1" ht="7" customHeight="1" x14ac:dyDescent="0.2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5" customHeight="1" x14ac:dyDescent="0.2">
      <c r="B113" s="31"/>
      <c r="C113" s="20" t="s">
        <v>159</v>
      </c>
      <c r="L113" s="31"/>
    </row>
    <row r="114" spans="2:63" s="1" customFormat="1" ht="7" customHeight="1" x14ac:dyDescent="0.2">
      <c r="B114" s="31"/>
      <c r="L114" s="31"/>
    </row>
    <row r="115" spans="2:63" s="1" customFormat="1" ht="12" customHeight="1" x14ac:dyDescent="0.2">
      <c r="B115" s="31"/>
      <c r="C115" s="26" t="s">
        <v>15</v>
      </c>
      <c r="L115" s="31"/>
    </row>
    <row r="116" spans="2:63" s="1" customFormat="1" ht="16.5" customHeight="1" x14ac:dyDescent="0.2">
      <c r="B116" s="31"/>
      <c r="E116" s="245" t="str">
        <f>E7</f>
        <v>HALY NA CHOV BROJLEROVÝCH KURČIAT</v>
      </c>
      <c r="F116" s="246"/>
      <c r="G116" s="246"/>
      <c r="H116" s="246"/>
      <c r="L116" s="31"/>
    </row>
    <row r="117" spans="2:63" ht="12" customHeight="1" x14ac:dyDescent="0.2">
      <c r="B117" s="19"/>
      <c r="C117" s="26" t="s">
        <v>134</v>
      </c>
      <c r="L117" s="19"/>
    </row>
    <row r="118" spans="2:63" s="1" customFormat="1" ht="16.5" customHeight="1" x14ac:dyDescent="0.2">
      <c r="B118" s="31"/>
      <c r="E118" s="245" t="s">
        <v>1607</v>
      </c>
      <c r="F118" s="247"/>
      <c r="G118" s="247"/>
      <c r="H118" s="247"/>
      <c r="L118" s="31"/>
    </row>
    <row r="119" spans="2:63" s="1" customFormat="1" ht="12" customHeight="1" x14ac:dyDescent="0.2">
      <c r="B119" s="31"/>
      <c r="C119" s="26" t="s">
        <v>136</v>
      </c>
      <c r="L119" s="31"/>
    </row>
    <row r="120" spans="2:63" s="1" customFormat="1" ht="16.5" customHeight="1" x14ac:dyDescent="0.2">
      <c r="B120" s="31"/>
      <c r="E120" s="204" t="str">
        <f>E11</f>
        <v>2.2 - Zdravotechnika</v>
      </c>
      <c r="F120" s="247"/>
      <c r="G120" s="247"/>
      <c r="H120" s="247"/>
      <c r="L120" s="31"/>
    </row>
    <row r="121" spans="2:63" s="1" customFormat="1" ht="7" customHeight="1" x14ac:dyDescent="0.2">
      <c r="B121" s="31"/>
      <c r="L121" s="31"/>
    </row>
    <row r="122" spans="2:63" s="1" customFormat="1" ht="12" customHeight="1" x14ac:dyDescent="0.2">
      <c r="B122" s="31"/>
      <c r="C122" s="26" t="s">
        <v>19</v>
      </c>
      <c r="F122" s="24" t="str">
        <f>F14</f>
        <v>Jacovce- Hôrka, parc. č. 1627/6</v>
      </c>
      <c r="I122" s="26" t="s">
        <v>21</v>
      </c>
      <c r="J122" s="54" t="str">
        <f>IF(J14="","",J14)</f>
        <v>28. 12. 2023</v>
      </c>
      <c r="L122" s="31"/>
    </row>
    <row r="123" spans="2:63" s="1" customFormat="1" ht="7" customHeight="1" x14ac:dyDescent="0.2">
      <c r="B123" s="31"/>
      <c r="L123" s="31"/>
    </row>
    <row r="124" spans="2:63" s="1" customFormat="1" ht="15.15" customHeight="1" x14ac:dyDescent="0.2">
      <c r="B124" s="31"/>
      <c r="C124" s="26" t="s">
        <v>23</v>
      </c>
      <c r="F124" s="24" t="str">
        <f>E17</f>
        <v>PPD Prašice so sídlom Jacovce</v>
      </c>
      <c r="I124" s="26" t="s">
        <v>29</v>
      </c>
      <c r="J124" s="29" t="str">
        <f>E23</f>
        <v>Ing. Pavol Meluš</v>
      </c>
      <c r="L124" s="31"/>
    </row>
    <row r="125" spans="2:63" s="1" customFormat="1" ht="15.15" customHeight="1" x14ac:dyDescent="0.2">
      <c r="B125" s="31"/>
      <c r="C125" s="26" t="s">
        <v>27</v>
      </c>
      <c r="F125" s="24" t="str">
        <f>IF(E20="","",E20)</f>
        <v>Vyplň údaj</v>
      </c>
      <c r="I125" s="26" t="s">
        <v>32</v>
      </c>
      <c r="J125" s="29" t="str">
        <f>E26</f>
        <v xml:space="preserve"> </v>
      </c>
      <c r="L125" s="31"/>
    </row>
    <row r="126" spans="2:63" s="1" customFormat="1" ht="10.25" customHeight="1" x14ac:dyDescent="0.2">
      <c r="B126" s="31"/>
      <c r="L126" s="31"/>
    </row>
    <row r="127" spans="2:63" s="10" customFormat="1" ht="29.25" customHeight="1" x14ac:dyDescent="0.2">
      <c r="B127" s="121"/>
      <c r="C127" s="122" t="s">
        <v>160</v>
      </c>
      <c r="D127" s="123" t="s">
        <v>60</v>
      </c>
      <c r="E127" s="123" t="s">
        <v>56</v>
      </c>
      <c r="F127" s="123" t="s">
        <v>57</v>
      </c>
      <c r="G127" s="123" t="s">
        <v>161</v>
      </c>
      <c r="H127" s="123" t="s">
        <v>162</v>
      </c>
      <c r="I127" s="123" t="s">
        <v>163</v>
      </c>
      <c r="J127" s="124" t="s">
        <v>140</v>
      </c>
      <c r="K127" s="125" t="s">
        <v>164</v>
      </c>
      <c r="L127" s="121"/>
      <c r="M127" s="61" t="s">
        <v>1</v>
      </c>
      <c r="N127" s="62" t="s">
        <v>39</v>
      </c>
      <c r="O127" s="62" t="s">
        <v>165</v>
      </c>
      <c r="P127" s="62" t="s">
        <v>166</v>
      </c>
      <c r="Q127" s="62" t="s">
        <v>167</v>
      </c>
      <c r="R127" s="62" t="s">
        <v>168</v>
      </c>
      <c r="S127" s="62" t="s">
        <v>169</v>
      </c>
      <c r="T127" s="63" t="s">
        <v>170</v>
      </c>
    </row>
    <row r="128" spans="2:63" s="1" customFormat="1" ht="22.75" customHeight="1" x14ac:dyDescent="0.35">
      <c r="B128" s="31"/>
      <c r="C128" s="66" t="s">
        <v>141</v>
      </c>
      <c r="J128" s="126">
        <f>BK128</f>
        <v>0</v>
      </c>
      <c r="L128" s="31"/>
      <c r="M128" s="64"/>
      <c r="N128" s="55"/>
      <c r="O128" s="55"/>
      <c r="P128" s="127">
        <f>P129+P164</f>
        <v>0</v>
      </c>
      <c r="Q128" s="55"/>
      <c r="R128" s="127">
        <f>R129+R164</f>
        <v>4.4265604999999999</v>
      </c>
      <c r="S128" s="55"/>
      <c r="T128" s="128">
        <f>T129+T164</f>
        <v>0</v>
      </c>
      <c r="AT128" s="16" t="s">
        <v>74</v>
      </c>
      <c r="AU128" s="16" t="s">
        <v>142</v>
      </c>
      <c r="BK128" s="129">
        <f>BK129+BK164</f>
        <v>0</v>
      </c>
    </row>
    <row r="129" spans="2:65" s="11" customFormat="1" ht="25.9" customHeight="1" x14ac:dyDescent="0.35">
      <c r="B129" s="130"/>
      <c r="D129" s="131" t="s">
        <v>74</v>
      </c>
      <c r="E129" s="132" t="s">
        <v>171</v>
      </c>
      <c r="F129" s="132" t="s">
        <v>172</v>
      </c>
      <c r="I129" s="133"/>
      <c r="J129" s="134">
        <f>BK129</f>
        <v>0</v>
      </c>
      <c r="L129" s="130"/>
      <c r="M129" s="135"/>
      <c r="P129" s="136">
        <f>P130+P135+P137</f>
        <v>0</v>
      </c>
      <c r="R129" s="136">
        <f>R130+R135+R137</f>
        <v>2.9934497000000002</v>
      </c>
      <c r="T129" s="137">
        <f>T130+T135+T137</f>
        <v>0</v>
      </c>
      <c r="AR129" s="131" t="s">
        <v>82</v>
      </c>
      <c r="AT129" s="138" t="s">
        <v>74</v>
      </c>
      <c r="AU129" s="138" t="s">
        <v>75</v>
      </c>
      <c r="AY129" s="131" t="s">
        <v>173</v>
      </c>
      <c r="BK129" s="139">
        <f>BK130+BK135+BK137</f>
        <v>0</v>
      </c>
    </row>
    <row r="130" spans="2:65" s="11" customFormat="1" ht="22.75" customHeight="1" x14ac:dyDescent="0.25">
      <c r="B130" s="130"/>
      <c r="D130" s="131" t="s">
        <v>74</v>
      </c>
      <c r="E130" s="140" t="s">
        <v>82</v>
      </c>
      <c r="F130" s="140" t="s">
        <v>174</v>
      </c>
      <c r="I130" s="133"/>
      <c r="J130" s="141">
        <f>BK130</f>
        <v>0</v>
      </c>
      <c r="L130" s="130"/>
      <c r="M130" s="135"/>
      <c r="P130" s="136">
        <f>SUM(P131:P134)</f>
        <v>0</v>
      </c>
      <c r="R130" s="136">
        <f>SUM(R131:R134)</f>
        <v>0</v>
      </c>
      <c r="T130" s="137">
        <f>SUM(T131:T134)</f>
        <v>0</v>
      </c>
      <c r="AR130" s="131" t="s">
        <v>82</v>
      </c>
      <c r="AT130" s="138" t="s">
        <v>74</v>
      </c>
      <c r="AU130" s="138" t="s">
        <v>82</v>
      </c>
      <c r="AY130" s="131" t="s">
        <v>173</v>
      </c>
      <c r="BK130" s="139">
        <f>SUM(BK131:BK134)</f>
        <v>0</v>
      </c>
    </row>
    <row r="131" spans="2:65" s="1" customFormat="1" ht="21.75" customHeight="1" x14ac:dyDescent="0.2">
      <c r="B131" s="142"/>
      <c r="C131" s="143" t="s">
        <v>82</v>
      </c>
      <c r="D131" s="143" t="s">
        <v>175</v>
      </c>
      <c r="E131" s="144" t="s">
        <v>188</v>
      </c>
      <c r="F131" s="145" t="s">
        <v>567</v>
      </c>
      <c r="G131" s="146" t="s">
        <v>178</v>
      </c>
      <c r="H131" s="147">
        <v>17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179</v>
      </c>
      <c r="AT131" s="155" t="s">
        <v>175</v>
      </c>
      <c r="AU131" s="155" t="s">
        <v>88</v>
      </c>
      <c r="AY131" s="16" t="s">
        <v>173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88</v>
      </c>
      <c r="BK131" s="156">
        <f>ROUND(I131*H131,2)</f>
        <v>0</v>
      </c>
      <c r="BL131" s="16" t="s">
        <v>179</v>
      </c>
      <c r="BM131" s="155" t="s">
        <v>1684</v>
      </c>
    </row>
    <row r="132" spans="2:65" s="1" customFormat="1" ht="37.75" customHeight="1" x14ac:dyDescent="0.2">
      <c r="B132" s="142"/>
      <c r="C132" s="143" t="s">
        <v>88</v>
      </c>
      <c r="D132" s="143" t="s">
        <v>175</v>
      </c>
      <c r="E132" s="144" t="s">
        <v>194</v>
      </c>
      <c r="F132" s="145" t="s">
        <v>195</v>
      </c>
      <c r="G132" s="146" t="s">
        <v>178</v>
      </c>
      <c r="H132" s="147">
        <v>17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88</v>
      </c>
      <c r="BK132" s="156">
        <f>ROUND(I132*H132,2)</f>
        <v>0</v>
      </c>
      <c r="BL132" s="16" t="s">
        <v>179</v>
      </c>
      <c r="BM132" s="155" t="s">
        <v>1685</v>
      </c>
    </row>
    <row r="133" spans="2:65" s="1" customFormat="1" ht="24.15" customHeight="1" x14ac:dyDescent="0.2">
      <c r="B133" s="142"/>
      <c r="C133" s="143" t="s">
        <v>187</v>
      </c>
      <c r="D133" s="143" t="s">
        <v>175</v>
      </c>
      <c r="E133" s="144" t="s">
        <v>570</v>
      </c>
      <c r="F133" s="145" t="s">
        <v>571</v>
      </c>
      <c r="G133" s="146" t="s">
        <v>178</v>
      </c>
      <c r="H133" s="147">
        <v>12.5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41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179</v>
      </c>
      <c r="AT133" s="155" t="s">
        <v>175</v>
      </c>
      <c r="AU133" s="155" t="s">
        <v>88</v>
      </c>
      <c r="AY133" s="16" t="s">
        <v>173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88</v>
      </c>
      <c r="BK133" s="156">
        <f>ROUND(I133*H133,2)</f>
        <v>0</v>
      </c>
      <c r="BL133" s="16" t="s">
        <v>179</v>
      </c>
      <c r="BM133" s="155" t="s">
        <v>1686</v>
      </c>
    </row>
    <row r="134" spans="2:65" s="1" customFormat="1" ht="24.15" customHeight="1" x14ac:dyDescent="0.2">
      <c r="B134" s="142"/>
      <c r="C134" s="143" t="s">
        <v>179</v>
      </c>
      <c r="D134" s="143" t="s">
        <v>175</v>
      </c>
      <c r="E134" s="144" t="s">
        <v>573</v>
      </c>
      <c r="F134" s="145" t="s">
        <v>574</v>
      </c>
      <c r="G134" s="146" t="s">
        <v>178</v>
      </c>
      <c r="H134" s="147">
        <v>3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179</v>
      </c>
      <c r="AT134" s="155" t="s">
        <v>175</v>
      </c>
      <c r="AU134" s="155" t="s">
        <v>88</v>
      </c>
      <c r="AY134" s="16" t="s">
        <v>173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88</v>
      </c>
      <c r="BK134" s="156">
        <f>ROUND(I134*H134,2)</f>
        <v>0</v>
      </c>
      <c r="BL134" s="16" t="s">
        <v>179</v>
      </c>
      <c r="BM134" s="155" t="s">
        <v>1687</v>
      </c>
    </row>
    <row r="135" spans="2:65" s="11" customFormat="1" ht="22.75" customHeight="1" x14ac:dyDescent="0.25">
      <c r="B135" s="130"/>
      <c r="D135" s="131" t="s">
        <v>74</v>
      </c>
      <c r="E135" s="140" t="s">
        <v>179</v>
      </c>
      <c r="F135" s="140" t="s">
        <v>576</v>
      </c>
      <c r="I135" s="133"/>
      <c r="J135" s="141">
        <f>BK135</f>
        <v>0</v>
      </c>
      <c r="L135" s="130"/>
      <c r="M135" s="135"/>
      <c r="P135" s="136">
        <f>P136</f>
        <v>0</v>
      </c>
      <c r="R135" s="136">
        <f>R136</f>
        <v>2.8361550000000002</v>
      </c>
      <c r="T135" s="137">
        <f>T136</f>
        <v>0</v>
      </c>
      <c r="AR135" s="131" t="s">
        <v>82</v>
      </c>
      <c r="AT135" s="138" t="s">
        <v>74</v>
      </c>
      <c r="AU135" s="138" t="s">
        <v>82</v>
      </c>
      <c r="AY135" s="131" t="s">
        <v>173</v>
      </c>
      <c r="BK135" s="139">
        <f>BK136</f>
        <v>0</v>
      </c>
    </row>
    <row r="136" spans="2:65" s="1" customFormat="1" ht="37.75" customHeight="1" x14ac:dyDescent="0.2">
      <c r="B136" s="142"/>
      <c r="C136" s="143" t="s">
        <v>198</v>
      </c>
      <c r="D136" s="143" t="s">
        <v>175</v>
      </c>
      <c r="E136" s="144" t="s">
        <v>577</v>
      </c>
      <c r="F136" s="145" t="s">
        <v>578</v>
      </c>
      <c r="G136" s="146" t="s">
        <v>178</v>
      </c>
      <c r="H136" s="147">
        <v>1.5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41</v>
      </c>
      <c r="P136" s="153">
        <f>O136*H136</f>
        <v>0</v>
      </c>
      <c r="Q136" s="153">
        <v>1.8907700000000001</v>
      </c>
      <c r="R136" s="153">
        <f>Q136*H136</f>
        <v>2.8361550000000002</v>
      </c>
      <c r="S136" s="153">
        <v>0</v>
      </c>
      <c r="T136" s="154">
        <f>S136*H136</f>
        <v>0</v>
      </c>
      <c r="AR136" s="155" t="s">
        <v>179</v>
      </c>
      <c r="AT136" s="155" t="s">
        <v>175</v>
      </c>
      <c r="AU136" s="155" t="s">
        <v>88</v>
      </c>
      <c r="AY136" s="16" t="s">
        <v>173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88</v>
      </c>
      <c r="BK136" s="156">
        <f>ROUND(I136*H136,2)</f>
        <v>0</v>
      </c>
      <c r="BL136" s="16" t="s">
        <v>179</v>
      </c>
      <c r="BM136" s="155" t="s">
        <v>1688</v>
      </c>
    </row>
    <row r="137" spans="2:65" s="11" customFormat="1" ht="22.75" customHeight="1" x14ac:dyDescent="0.25">
      <c r="B137" s="130"/>
      <c r="D137" s="131" t="s">
        <v>74</v>
      </c>
      <c r="E137" s="140" t="s">
        <v>215</v>
      </c>
      <c r="F137" s="140" t="s">
        <v>580</v>
      </c>
      <c r="I137" s="133"/>
      <c r="J137" s="141">
        <f>BK137</f>
        <v>0</v>
      </c>
      <c r="L137" s="130"/>
      <c r="M137" s="135"/>
      <c r="P137" s="136">
        <f>SUM(P138:P163)</f>
        <v>0</v>
      </c>
      <c r="R137" s="136">
        <f>SUM(R138:R163)</f>
        <v>0.15729470000000001</v>
      </c>
      <c r="T137" s="137">
        <f>SUM(T138:T163)</f>
        <v>0</v>
      </c>
      <c r="AR137" s="131" t="s">
        <v>82</v>
      </c>
      <c r="AT137" s="138" t="s">
        <v>74</v>
      </c>
      <c r="AU137" s="138" t="s">
        <v>82</v>
      </c>
      <c r="AY137" s="131" t="s">
        <v>173</v>
      </c>
      <c r="BK137" s="139">
        <f>SUM(BK138:BK163)</f>
        <v>0</v>
      </c>
    </row>
    <row r="138" spans="2:65" s="1" customFormat="1" ht="33" customHeight="1" x14ac:dyDescent="0.2">
      <c r="B138" s="142"/>
      <c r="C138" s="143" t="s">
        <v>205</v>
      </c>
      <c r="D138" s="143" t="s">
        <v>175</v>
      </c>
      <c r="E138" s="144" t="s">
        <v>581</v>
      </c>
      <c r="F138" s="145" t="s">
        <v>582</v>
      </c>
      <c r="G138" s="146" t="s">
        <v>370</v>
      </c>
      <c r="H138" s="147">
        <v>10</v>
      </c>
      <c r="I138" s="148"/>
      <c r="J138" s="149">
        <f>ROUND(I138*H138,2)</f>
        <v>0</v>
      </c>
      <c r="K138" s="150"/>
      <c r="L138" s="31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179</v>
      </c>
      <c r="AT138" s="155" t="s">
        <v>175</v>
      </c>
      <c r="AU138" s="155" t="s">
        <v>88</v>
      </c>
      <c r="AY138" s="16" t="s">
        <v>173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6" t="s">
        <v>88</v>
      </c>
      <c r="BK138" s="156">
        <f>ROUND(I138*H138,2)</f>
        <v>0</v>
      </c>
      <c r="BL138" s="16" t="s">
        <v>179</v>
      </c>
      <c r="BM138" s="155" t="s">
        <v>1689</v>
      </c>
    </row>
    <row r="139" spans="2:65" s="1" customFormat="1" ht="24.15" customHeight="1" x14ac:dyDescent="0.2">
      <c r="B139" s="142"/>
      <c r="C139" s="178" t="s">
        <v>210</v>
      </c>
      <c r="D139" s="178" t="s">
        <v>332</v>
      </c>
      <c r="E139" s="179" t="s">
        <v>584</v>
      </c>
      <c r="F139" s="180" t="s">
        <v>585</v>
      </c>
      <c r="G139" s="181" t="s">
        <v>370</v>
      </c>
      <c r="H139" s="182">
        <v>10.9</v>
      </c>
      <c r="I139" s="183"/>
      <c r="J139" s="184">
        <f>ROUND(I139*H139,2)</f>
        <v>0</v>
      </c>
      <c r="K139" s="185"/>
      <c r="L139" s="186"/>
      <c r="M139" s="187" t="s">
        <v>1</v>
      </c>
      <c r="N139" s="188" t="s">
        <v>41</v>
      </c>
      <c r="P139" s="153">
        <f>O139*H139</f>
        <v>0</v>
      </c>
      <c r="Q139" s="153">
        <v>6.7000000000000002E-4</v>
      </c>
      <c r="R139" s="153">
        <f>Q139*H139</f>
        <v>7.3030000000000005E-3</v>
      </c>
      <c r="S139" s="153">
        <v>0</v>
      </c>
      <c r="T139" s="154">
        <f>S139*H139</f>
        <v>0</v>
      </c>
      <c r="AR139" s="155" t="s">
        <v>215</v>
      </c>
      <c r="AT139" s="155" t="s">
        <v>332</v>
      </c>
      <c r="AU139" s="155" t="s">
        <v>88</v>
      </c>
      <c r="AY139" s="16" t="s">
        <v>173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88</v>
      </c>
      <c r="BK139" s="156">
        <f>ROUND(I139*H139,2)</f>
        <v>0</v>
      </c>
      <c r="BL139" s="16" t="s">
        <v>179</v>
      </c>
      <c r="BM139" s="155" t="s">
        <v>1690</v>
      </c>
    </row>
    <row r="140" spans="2:65" s="12" customFormat="1" ht="10" x14ac:dyDescent="0.2">
      <c r="B140" s="157"/>
      <c r="D140" s="158" t="s">
        <v>181</v>
      </c>
      <c r="F140" s="160" t="s">
        <v>587</v>
      </c>
      <c r="H140" s="161">
        <v>10.9</v>
      </c>
      <c r="I140" s="162"/>
      <c r="L140" s="157"/>
      <c r="M140" s="163"/>
      <c r="T140" s="164"/>
      <c r="AT140" s="159" t="s">
        <v>181</v>
      </c>
      <c r="AU140" s="159" t="s">
        <v>88</v>
      </c>
      <c r="AV140" s="12" t="s">
        <v>88</v>
      </c>
      <c r="AW140" s="12" t="s">
        <v>3</v>
      </c>
      <c r="AX140" s="12" t="s">
        <v>82</v>
      </c>
      <c r="AY140" s="159" t="s">
        <v>173</v>
      </c>
    </row>
    <row r="141" spans="2:65" s="1" customFormat="1" ht="24.15" customHeight="1" x14ac:dyDescent="0.2">
      <c r="B141" s="142"/>
      <c r="C141" s="178" t="s">
        <v>215</v>
      </c>
      <c r="D141" s="178" t="s">
        <v>332</v>
      </c>
      <c r="E141" s="179" t="s">
        <v>588</v>
      </c>
      <c r="F141" s="180" t="s">
        <v>589</v>
      </c>
      <c r="G141" s="181" t="s">
        <v>379</v>
      </c>
      <c r="H141" s="182">
        <v>1</v>
      </c>
      <c r="I141" s="183"/>
      <c r="J141" s="184">
        <f>ROUND(I141*H141,2)</f>
        <v>0</v>
      </c>
      <c r="K141" s="185"/>
      <c r="L141" s="186"/>
      <c r="M141" s="187" t="s">
        <v>1</v>
      </c>
      <c r="N141" s="188" t="s">
        <v>41</v>
      </c>
      <c r="P141" s="153">
        <f>O141*H141</f>
        <v>0</v>
      </c>
      <c r="Q141" s="153">
        <v>1.6000000000000001E-4</v>
      </c>
      <c r="R141" s="153">
        <f>Q141*H141</f>
        <v>1.6000000000000001E-4</v>
      </c>
      <c r="S141" s="153">
        <v>0</v>
      </c>
      <c r="T141" s="154">
        <f>S141*H141</f>
        <v>0</v>
      </c>
      <c r="AR141" s="155" t="s">
        <v>215</v>
      </c>
      <c r="AT141" s="155" t="s">
        <v>332</v>
      </c>
      <c r="AU141" s="155" t="s">
        <v>88</v>
      </c>
      <c r="AY141" s="16" t="s">
        <v>173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88</v>
      </c>
      <c r="BK141" s="156">
        <f>ROUND(I141*H141,2)</f>
        <v>0</v>
      </c>
      <c r="BL141" s="16" t="s">
        <v>179</v>
      </c>
      <c r="BM141" s="155" t="s">
        <v>1691</v>
      </c>
    </row>
    <row r="142" spans="2:65" s="1" customFormat="1" ht="24.15" customHeight="1" x14ac:dyDescent="0.2">
      <c r="B142" s="142"/>
      <c r="C142" s="143" t="s">
        <v>220</v>
      </c>
      <c r="D142" s="143" t="s">
        <v>175</v>
      </c>
      <c r="E142" s="144" t="s">
        <v>591</v>
      </c>
      <c r="F142" s="145" t="s">
        <v>592</v>
      </c>
      <c r="G142" s="146" t="s">
        <v>370</v>
      </c>
      <c r="H142" s="147">
        <v>11</v>
      </c>
      <c r="I142" s="148"/>
      <c r="J142" s="149">
        <f>ROUND(I142*H142,2)</f>
        <v>0</v>
      </c>
      <c r="K142" s="150"/>
      <c r="L142" s="31"/>
      <c r="M142" s="151" t="s">
        <v>1</v>
      </c>
      <c r="N142" s="152" t="s">
        <v>41</v>
      </c>
      <c r="P142" s="153">
        <f>O142*H142</f>
        <v>0</v>
      </c>
      <c r="Q142" s="153">
        <v>1.0000000000000001E-5</v>
      </c>
      <c r="R142" s="153">
        <f>Q142*H142</f>
        <v>1.1E-4</v>
      </c>
      <c r="S142" s="153">
        <v>0</v>
      </c>
      <c r="T142" s="154">
        <f>S142*H142</f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6" t="s">
        <v>88</v>
      </c>
      <c r="BK142" s="156">
        <f>ROUND(I142*H142,2)</f>
        <v>0</v>
      </c>
      <c r="BL142" s="16" t="s">
        <v>179</v>
      </c>
      <c r="BM142" s="155" t="s">
        <v>1692</v>
      </c>
    </row>
    <row r="143" spans="2:65" s="1" customFormat="1" ht="24.15" customHeight="1" x14ac:dyDescent="0.2">
      <c r="B143" s="142"/>
      <c r="C143" s="178" t="s">
        <v>224</v>
      </c>
      <c r="D143" s="178" t="s">
        <v>332</v>
      </c>
      <c r="E143" s="179" t="s">
        <v>594</v>
      </c>
      <c r="F143" s="180" t="s">
        <v>595</v>
      </c>
      <c r="G143" s="181" t="s">
        <v>370</v>
      </c>
      <c r="H143" s="182">
        <v>11.99</v>
      </c>
      <c r="I143" s="183"/>
      <c r="J143" s="184">
        <f>ROUND(I143*H143,2)</f>
        <v>0</v>
      </c>
      <c r="K143" s="185"/>
      <c r="L143" s="186"/>
      <c r="M143" s="187" t="s">
        <v>1</v>
      </c>
      <c r="N143" s="188" t="s">
        <v>41</v>
      </c>
      <c r="P143" s="153">
        <f>O143*H143</f>
        <v>0</v>
      </c>
      <c r="Q143" s="153">
        <v>4.8300000000000001E-3</v>
      </c>
      <c r="R143" s="153">
        <f>Q143*H143</f>
        <v>5.7911700000000003E-2</v>
      </c>
      <c r="S143" s="153">
        <v>0</v>
      </c>
      <c r="T143" s="154">
        <f>S143*H143</f>
        <v>0</v>
      </c>
      <c r="AR143" s="155" t="s">
        <v>215</v>
      </c>
      <c r="AT143" s="155" t="s">
        <v>332</v>
      </c>
      <c r="AU143" s="155" t="s">
        <v>88</v>
      </c>
      <c r="AY143" s="16" t="s">
        <v>173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6" t="s">
        <v>88</v>
      </c>
      <c r="BK143" s="156">
        <f>ROUND(I143*H143,2)</f>
        <v>0</v>
      </c>
      <c r="BL143" s="16" t="s">
        <v>179</v>
      </c>
      <c r="BM143" s="155" t="s">
        <v>1693</v>
      </c>
    </row>
    <row r="144" spans="2:65" s="12" customFormat="1" ht="10" x14ac:dyDescent="0.2">
      <c r="B144" s="157"/>
      <c r="D144" s="158" t="s">
        <v>181</v>
      </c>
      <c r="F144" s="160" t="s">
        <v>597</v>
      </c>
      <c r="H144" s="161">
        <v>11.99</v>
      </c>
      <c r="I144" s="162"/>
      <c r="L144" s="157"/>
      <c r="M144" s="163"/>
      <c r="T144" s="164"/>
      <c r="AT144" s="159" t="s">
        <v>181</v>
      </c>
      <c r="AU144" s="159" t="s">
        <v>88</v>
      </c>
      <c r="AV144" s="12" t="s">
        <v>88</v>
      </c>
      <c r="AW144" s="12" t="s">
        <v>3</v>
      </c>
      <c r="AX144" s="12" t="s">
        <v>82</v>
      </c>
      <c r="AY144" s="159" t="s">
        <v>173</v>
      </c>
    </row>
    <row r="145" spans="2:65" s="1" customFormat="1" ht="24.15" customHeight="1" x14ac:dyDescent="0.2">
      <c r="B145" s="142"/>
      <c r="C145" s="143" t="s">
        <v>231</v>
      </c>
      <c r="D145" s="143" t="s">
        <v>175</v>
      </c>
      <c r="E145" s="144" t="s">
        <v>598</v>
      </c>
      <c r="F145" s="145" t="s">
        <v>599</v>
      </c>
      <c r="G145" s="146" t="s">
        <v>379</v>
      </c>
      <c r="H145" s="147">
        <v>1</v>
      </c>
      <c r="I145" s="148"/>
      <c r="J145" s="149">
        <f t="shared" ref="J145:J163" si="0">ROUND(I145*H145,2)</f>
        <v>0</v>
      </c>
      <c r="K145" s="150"/>
      <c r="L145" s="31"/>
      <c r="M145" s="151" t="s">
        <v>1</v>
      </c>
      <c r="N145" s="152" t="s">
        <v>41</v>
      </c>
      <c r="P145" s="153">
        <f t="shared" ref="P145:P163" si="1">O145*H145</f>
        <v>0</v>
      </c>
      <c r="Q145" s="153">
        <v>8.0000000000000007E-5</v>
      </c>
      <c r="R145" s="153">
        <f t="shared" ref="R145:R163" si="2">Q145*H145</f>
        <v>8.0000000000000007E-5</v>
      </c>
      <c r="S145" s="153">
        <v>0</v>
      </c>
      <c r="T145" s="154">
        <f t="shared" ref="T145:T163" si="3">S145*H145</f>
        <v>0</v>
      </c>
      <c r="AR145" s="155" t="s">
        <v>179</v>
      </c>
      <c r="AT145" s="155" t="s">
        <v>175</v>
      </c>
      <c r="AU145" s="155" t="s">
        <v>88</v>
      </c>
      <c r="AY145" s="16" t="s">
        <v>173</v>
      </c>
      <c r="BE145" s="156">
        <f t="shared" ref="BE145:BE163" si="4">IF(N145="základná",J145,0)</f>
        <v>0</v>
      </c>
      <c r="BF145" s="156">
        <f t="shared" ref="BF145:BF163" si="5">IF(N145="znížená",J145,0)</f>
        <v>0</v>
      </c>
      <c r="BG145" s="156">
        <f t="shared" ref="BG145:BG163" si="6">IF(N145="zákl. prenesená",J145,0)</f>
        <v>0</v>
      </c>
      <c r="BH145" s="156">
        <f t="shared" ref="BH145:BH163" si="7">IF(N145="zníž. prenesená",J145,0)</f>
        <v>0</v>
      </c>
      <c r="BI145" s="156">
        <f t="shared" ref="BI145:BI163" si="8">IF(N145="nulová",J145,0)</f>
        <v>0</v>
      </c>
      <c r="BJ145" s="16" t="s">
        <v>88</v>
      </c>
      <c r="BK145" s="156">
        <f t="shared" ref="BK145:BK163" si="9">ROUND(I145*H145,2)</f>
        <v>0</v>
      </c>
      <c r="BL145" s="16" t="s">
        <v>179</v>
      </c>
      <c r="BM145" s="155" t="s">
        <v>1694</v>
      </c>
    </row>
    <row r="146" spans="2:65" s="1" customFormat="1" ht="16.5" customHeight="1" x14ac:dyDescent="0.2">
      <c r="B146" s="142"/>
      <c r="C146" s="178" t="s">
        <v>237</v>
      </c>
      <c r="D146" s="178" t="s">
        <v>332</v>
      </c>
      <c r="E146" s="179" t="s">
        <v>601</v>
      </c>
      <c r="F146" s="180" t="s">
        <v>602</v>
      </c>
      <c r="G146" s="181" t="s">
        <v>379</v>
      </c>
      <c r="H146" s="182">
        <v>1</v>
      </c>
      <c r="I146" s="183"/>
      <c r="J146" s="184">
        <f t="shared" si="0"/>
        <v>0</v>
      </c>
      <c r="K146" s="185"/>
      <c r="L146" s="186"/>
      <c r="M146" s="187" t="s">
        <v>1</v>
      </c>
      <c r="N146" s="188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215</v>
      </c>
      <c r="AT146" s="155" t="s">
        <v>332</v>
      </c>
      <c r="AU146" s="155" t="s">
        <v>88</v>
      </c>
      <c r="AY146" s="16" t="s">
        <v>173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179</v>
      </c>
      <c r="BM146" s="155" t="s">
        <v>1695</v>
      </c>
    </row>
    <row r="147" spans="2:65" s="1" customFormat="1" ht="33" customHeight="1" x14ac:dyDescent="0.2">
      <c r="B147" s="142"/>
      <c r="C147" s="143" t="s">
        <v>247</v>
      </c>
      <c r="D147" s="143" t="s">
        <v>175</v>
      </c>
      <c r="E147" s="144" t="s">
        <v>604</v>
      </c>
      <c r="F147" s="145" t="s">
        <v>605</v>
      </c>
      <c r="G147" s="146" t="s">
        <v>379</v>
      </c>
      <c r="H147" s="147">
        <v>1</v>
      </c>
      <c r="I147" s="148"/>
      <c r="J147" s="149">
        <f t="shared" si="0"/>
        <v>0</v>
      </c>
      <c r="K147" s="150"/>
      <c r="L147" s="31"/>
      <c r="M147" s="151" t="s">
        <v>1</v>
      </c>
      <c r="N147" s="152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179</v>
      </c>
      <c r="AT147" s="155" t="s">
        <v>175</v>
      </c>
      <c r="AU147" s="155" t="s">
        <v>88</v>
      </c>
      <c r="AY147" s="16" t="s">
        <v>173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179</v>
      </c>
      <c r="BM147" s="155" t="s">
        <v>1696</v>
      </c>
    </row>
    <row r="148" spans="2:65" s="1" customFormat="1" ht="16.5" customHeight="1" x14ac:dyDescent="0.2">
      <c r="B148" s="142"/>
      <c r="C148" s="178" t="s">
        <v>254</v>
      </c>
      <c r="D148" s="178" t="s">
        <v>332</v>
      </c>
      <c r="E148" s="179" t="s">
        <v>607</v>
      </c>
      <c r="F148" s="180" t="s">
        <v>608</v>
      </c>
      <c r="G148" s="181" t="s">
        <v>379</v>
      </c>
      <c r="H148" s="182">
        <v>1</v>
      </c>
      <c r="I148" s="183"/>
      <c r="J148" s="184">
        <f t="shared" si="0"/>
        <v>0</v>
      </c>
      <c r="K148" s="185"/>
      <c r="L148" s="186"/>
      <c r="M148" s="187" t="s">
        <v>1</v>
      </c>
      <c r="N148" s="188" t="s">
        <v>41</v>
      </c>
      <c r="P148" s="153">
        <f t="shared" si="1"/>
        <v>0</v>
      </c>
      <c r="Q148" s="153">
        <v>2.5000000000000001E-3</v>
      </c>
      <c r="R148" s="153">
        <f t="shared" si="2"/>
        <v>2.5000000000000001E-3</v>
      </c>
      <c r="S148" s="153">
        <v>0</v>
      </c>
      <c r="T148" s="154">
        <f t="shared" si="3"/>
        <v>0</v>
      </c>
      <c r="AR148" s="155" t="s">
        <v>215</v>
      </c>
      <c r="AT148" s="155" t="s">
        <v>332</v>
      </c>
      <c r="AU148" s="155" t="s">
        <v>88</v>
      </c>
      <c r="AY148" s="16" t="s">
        <v>173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179</v>
      </c>
      <c r="BM148" s="155" t="s">
        <v>1697</v>
      </c>
    </row>
    <row r="149" spans="2:65" s="1" customFormat="1" ht="24.15" customHeight="1" x14ac:dyDescent="0.2">
      <c r="B149" s="142"/>
      <c r="C149" s="143" t="s">
        <v>261</v>
      </c>
      <c r="D149" s="143" t="s">
        <v>175</v>
      </c>
      <c r="E149" s="144" t="s">
        <v>610</v>
      </c>
      <c r="F149" s="145" t="s">
        <v>611</v>
      </c>
      <c r="G149" s="146" t="s">
        <v>370</v>
      </c>
      <c r="H149" s="147">
        <v>10</v>
      </c>
      <c r="I149" s="148"/>
      <c r="J149" s="149">
        <f t="shared" si="0"/>
        <v>0</v>
      </c>
      <c r="K149" s="150"/>
      <c r="L149" s="31"/>
      <c r="M149" s="151" t="s">
        <v>1</v>
      </c>
      <c r="N149" s="152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179</v>
      </c>
      <c r="AT149" s="155" t="s">
        <v>175</v>
      </c>
      <c r="AU149" s="155" t="s">
        <v>88</v>
      </c>
      <c r="AY149" s="16" t="s">
        <v>173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179</v>
      </c>
      <c r="BM149" s="155" t="s">
        <v>1698</v>
      </c>
    </row>
    <row r="150" spans="2:65" s="1" customFormat="1" ht="24.15" customHeight="1" x14ac:dyDescent="0.2">
      <c r="B150" s="142"/>
      <c r="C150" s="143" t="s">
        <v>265</v>
      </c>
      <c r="D150" s="143" t="s">
        <v>175</v>
      </c>
      <c r="E150" s="144" t="s">
        <v>613</v>
      </c>
      <c r="F150" s="145" t="s">
        <v>614</v>
      </c>
      <c r="G150" s="146" t="s">
        <v>370</v>
      </c>
      <c r="H150" s="147">
        <v>10</v>
      </c>
      <c r="I150" s="148"/>
      <c r="J150" s="149">
        <f t="shared" si="0"/>
        <v>0</v>
      </c>
      <c r="K150" s="150"/>
      <c r="L150" s="31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179</v>
      </c>
      <c r="AT150" s="155" t="s">
        <v>175</v>
      </c>
      <c r="AU150" s="155" t="s">
        <v>88</v>
      </c>
      <c r="AY150" s="16" t="s">
        <v>173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179</v>
      </c>
      <c r="BM150" s="155" t="s">
        <v>1699</v>
      </c>
    </row>
    <row r="151" spans="2:65" s="1" customFormat="1" ht="16.5" customHeight="1" x14ac:dyDescent="0.2">
      <c r="B151" s="142"/>
      <c r="C151" s="143" t="s">
        <v>272</v>
      </c>
      <c r="D151" s="143" t="s">
        <v>175</v>
      </c>
      <c r="E151" s="144" t="s">
        <v>616</v>
      </c>
      <c r="F151" s="145" t="s">
        <v>617</v>
      </c>
      <c r="G151" s="146" t="s">
        <v>370</v>
      </c>
      <c r="H151" s="147">
        <v>11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179</v>
      </c>
      <c r="AT151" s="155" t="s">
        <v>175</v>
      </c>
      <c r="AU151" s="155" t="s">
        <v>88</v>
      </c>
      <c r="AY151" s="16" t="s">
        <v>173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179</v>
      </c>
      <c r="BM151" s="155" t="s">
        <v>1700</v>
      </c>
    </row>
    <row r="152" spans="2:65" s="1" customFormat="1" ht="33" customHeight="1" x14ac:dyDescent="0.2">
      <c r="B152" s="142"/>
      <c r="C152" s="143" t="s">
        <v>278</v>
      </c>
      <c r="D152" s="143" t="s">
        <v>175</v>
      </c>
      <c r="E152" s="144" t="s">
        <v>619</v>
      </c>
      <c r="F152" s="145" t="s">
        <v>620</v>
      </c>
      <c r="G152" s="146" t="s">
        <v>379</v>
      </c>
      <c r="H152" s="147">
        <v>1</v>
      </c>
      <c r="I152" s="148"/>
      <c r="J152" s="149">
        <f t="shared" si="0"/>
        <v>0</v>
      </c>
      <c r="K152" s="150"/>
      <c r="L152" s="31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179</v>
      </c>
      <c r="AT152" s="155" t="s">
        <v>175</v>
      </c>
      <c r="AU152" s="155" t="s">
        <v>88</v>
      </c>
      <c r="AY152" s="16" t="s">
        <v>173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179</v>
      </c>
      <c r="BM152" s="155" t="s">
        <v>1701</v>
      </c>
    </row>
    <row r="153" spans="2:65" s="1" customFormat="1" ht="24.15" customHeight="1" x14ac:dyDescent="0.2">
      <c r="B153" s="142"/>
      <c r="C153" s="178" t="s">
        <v>283</v>
      </c>
      <c r="D153" s="178" t="s">
        <v>332</v>
      </c>
      <c r="E153" s="179" t="s">
        <v>622</v>
      </c>
      <c r="F153" s="180" t="s">
        <v>623</v>
      </c>
      <c r="G153" s="181" t="s">
        <v>379</v>
      </c>
      <c r="H153" s="182">
        <v>1</v>
      </c>
      <c r="I153" s="183"/>
      <c r="J153" s="184">
        <f t="shared" si="0"/>
        <v>0</v>
      </c>
      <c r="K153" s="185"/>
      <c r="L153" s="186"/>
      <c r="M153" s="187" t="s">
        <v>1</v>
      </c>
      <c r="N153" s="188" t="s">
        <v>41</v>
      </c>
      <c r="P153" s="153">
        <f t="shared" si="1"/>
        <v>0</v>
      </c>
      <c r="Q153" s="153">
        <v>7.7999999999999996E-3</v>
      </c>
      <c r="R153" s="153">
        <f t="shared" si="2"/>
        <v>7.7999999999999996E-3</v>
      </c>
      <c r="S153" s="153">
        <v>0</v>
      </c>
      <c r="T153" s="154">
        <f t="shared" si="3"/>
        <v>0</v>
      </c>
      <c r="AR153" s="155" t="s">
        <v>215</v>
      </c>
      <c r="AT153" s="155" t="s">
        <v>332</v>
      </c>
      <c r="AU153" s="155" t="s">
        <v>88</v>
      </c>
      <c r="AY153" s="16" t="s">
        <v>173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179</v>
      </c>
      <c r="BM153" s="155" t="s">
        <v>1702</v>
      </c>
    </row>
    <row r="154" spans="2:65" s="1" customFormat="1" ht="24.15" customHeight="1" x14ac:dyDescent="0.2">
      <c r="B154" s="142"/>
      <c r="C154" s="178" t="s">
        <v>7</v>
      </c>
      <c r="D154" s="178" t="s">
        <v>332</v>
      </c>
      <c r="E154" s="179" t="s">
        <v>625</v>
      </c>
      <c r="F154" s="180" t="s">
        <v>626</v>
      </c>
      <c r="G154" s="181" t="s">
        <v>379</v>
      </c>
      <c r="H154" s="182">
        <v>1</v>
      </c>
      <c r="I154" s="183"/>
      <c r="J154" s="184">
        <f t="shared" si="0"/>
        <v>0</v>
      </c>
      <c r="K154" s="185"/>
      <c r="L154" s="186"/>
      <c r="M154" s="187" t="s">
        <v>1</v>
      </c>
      <c r="N154" s="188" t="s">
        <v>41</v>
      </c>
      <c r="P154" s="153">
        <f t="shared" si="1"/>
        <v>0</v>
      </c>
      <c r="Q154" s="153">
        <v>2.3999999999999998E-3</v>
      </c>
      <c r="R154" s="153">
        <f t="shared" si="2"/>
        <v>2.3999999999999998E-3</v>
      </c>
      <c r="S154" s="153">
        <v>0</v>
      </c>
      <c r="T154" s="154">
        <f t="shared" si="3"/>
        <v>0</v>
      </c>
      <c r="AR154" s="155" t="s">
        <v>215</v>
      </c>
      <c r="AT154" s="155" t="s">
        <v>332</v>
      </c>
      <c r="AU154" s="155" t="s">
        <v>88</v>
      </c>
      <c r="AY154" s="16" t="s">
        <v>173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179</v>
      </c>
      <c r="BM154" s="155" t="s">
        <v>1703</v>
      </c>
    </row>
    <row r="155" spans="2:65" s="1" customFormat="1" ht="24.15" customHeight="1" x14ac:dyDescent="0.2">
      <c r="B155" s="142"/>
      <c r="C155" s="178" t="s">
        <v>292</v>
      </c>
      <c r="D155" s="178" t="s">
        <v>332</v>
      </c>
      <c r="E155" s="179" t="s">
        <v>628</v>
      </c>
      <c r="F155" s="180" t="s">
        <v>629</v>
      </c>
      <c r="G155" s="181" t="s">
        <v>379</v>
      </c>
      <c r="H155" s="182">
        <v>1</v>
      </c>
      <c r="I155" s="183"/>
      <c r="J155" s="184">
        <f t="shared" si="0"/>
        <v>0</v>
      </c>
      <c r="K155" s="185"/>
      <c r="L155" s="186"/>
      <c r="M155" s="187" t="s">
        <v>1</v>
      </c>
      <c r="N155" s="188" t="s">
        <v>41</v>
      </c>
      <c r="P155" s="153">
        <f t="shared" si="1"/>
        <v>0</v>
      </c>
      <c r="Q155" s="153">
        <v>1.4489999999999999E-2</v>
      </c>
      <c r="R155" s="153">
        <f t="shared" si="2"/>
        <v>1.4489999999999999E-2</v>
      </c>
      <c r="S155" s="153">
        <v>0</v>
      </c>
      <c r="T155" s="154">
        <f t="shared" si="3"/>
        <v>0</v>
      </c>
      <c r="AR155" s="155" t="s">
        <v>215</v>
      </c>
      <c r="AT155" s="155" t="s">
        <v>332</v>
      </c>
      <c r="AU155" s="155" t="s">
        <v>88</v>
      </c>
      <c r="AY155" s="16" t="s">
        <v>173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179</v>
      </c>
      <c r="BM155" s="155" t="s">
        <v>1704</v>
      </c>
    </row>
    <row r="156" spans="2:65" s="1" customFormat="1" ht="24.15" customHeight="1" x14ac:dyDescent="0.2">
      <c r="B156" s="142"/>
      <c r="C156" s="178" t="s">
        <v>297</v>
      </c>
      <c r="D156" s="178" t="s">
        <v>332</v>
      </c>
      <c r="E156" s="179" t="s">
        <v>631</v>
      </c>
      <c r="F156" s="180" t="s">
        <v>632</v>
      </c>
      <c r="G156" s="181" t="s">
        <v>379</v>
      </c>
      <c r="H156" s="182">
        <v>1</v>
      </c>
      <c r="I156" s="183"/>
      <c r="J156" s="184">
        <f t="shared" si="0"/>
        <v>0</v>
      </c>
      <c r="K156" s="185"/>
      <c r="L156" s="186"/>
      <c r="M156" s="187" t="s">
        <v>1</v>
      </c>
      <c r="N156" s="188" t="s">
        <v>41</v>
      </c>
      <c r="P156" s="153">
        <f t="shared" si="1"/>
        <v>0</v>
      </c>
      <c r="Q156" s="153">
        <v>2.65E-3</v>
      </c>
      <c r="R156" s="153">
        <f t="shared" si="2"/>
        <v>2.65E-3</v>
      </c>
      <c r="S156" s="153">
        <v>0</v>
      </c>
      <c r="T156" s="154">
        <f t="shared" si="3"/>
        <v>0</v>
      </c>
      <c r="AR156" s="155" t="s">
        <v>215</v>
      </c>
      <c r="AT156" s="155" t="s">
        <v>332</v>
      </c>
      <c r="AU156" s="155" t="s">
        <v>88</v>
      </c>
      <c r="AY156" s="16" t="s">
        <v>173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179</v>
      </c>
      <c r="BM156" s="155" t="s">
        <v>1705</v>
      </c>
    </row>
    <row r="157" spans="2:65" s="1" customFormat="1" ht="24.15" customHeight="1" x14ac:dyDescent="0.2">
      <c r="B157" s="142"/>
      <c r="C157" s="178" t="s">
        <v>303</v>
      </c>
      <c r="D157" s="178" t="s">
        <v>332</v>
      </c>
      <c r="E157" s="179" t="s">
        <v>634</v>
      </c>
      <c r="F157" s="180" t="s">
        <v>635</v>
      </c>
      <c r="G157" s="181" t="s">
        <v>379</v>
      </c>
      <c r="H157" s="182">
        <v>2</v>
      </c>
      <c r="I157" s="183"/>
      <c r="J157" s="184">
        <f t="shared" si="0"/>
        <v>0</v>
      </c>
      <c r="K157" s="185"/>
      <c r="L157" s="186"/>
      <c r="M157" s="187" t="s">
        <v>1</v>
      </c>
      <c r="N157" s="188" t="s">
        <v>41</v>
      </c>
      <c r="P157" s="153">
        <f t="shared" si="1"/>
        <v>0</v>
      </c>
      <c r="Q157" s="153">
        <v>6.6E-4</v>
      </c>
      <c r="R157" s="153">
        <f t="shared" si="2"/>
        <v>1.32E-3</v>
      </c>
      <c r="S157" s="153">
        <v>0</v>
      </c>
      <c r="T157" s="154">
        <f t="shared" si="3"/>
        <v>0</v>
      </c>
      <c r="AR157" s="155" t="s">
        <v>215</v>
      </c>
      <c r="AT157" s="155" t="s">
        <v>332</v>
      </c>
      <c r="AU157" s="155" t="s">
        <v>88</v>
      </c>
      <c r="AY157" s="16" t="s">
        <v>173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88</v>
      </c>
      <c r="BK157" s="156">
        <f t="shared" si="9"/>
        <v>0</v>
      </c>
      <c r="BL157" s="16" t="s">
        <v>179</v>
      </c>
      <c r="BM157" s="155" t="s">
        <v>1706</v>
      </c>
    </row>
    <row r="158" spans="2:65" s="1" customFormat="1" ht="16.5" customHeight="1" x14ac:dyDescent="0.2">
      <c r="B158" s="142"/>
      <c r="C158" s="143" t="s">
        <v>308</v>
      </c>
      <c r="D158" s="143" t="s">
        <v>175</v>
      </c>
      <c r="E158" s="144" t="s">
        <v>637</v>
      </c>
      <c r="F158" s="145" t="s">
        <v>638</v>
      </c>
      <c r="G158" s="146" t="s">
        <v>379</v>
      </c>
      <c r="H158" s="147">
        <v>1</v>
      </c>
      <c r="I158" s="148"/>
      <c r="J158" s="149">
        <f t="shared" si="0"/>
        <v>0</v>
      </c>
      <c r="K158" s="150"/>
      <c r="L158" s="31"/>
      <c r="M158" s="151" t="s">
        <v>1</v>
      </c>
      <c r="N158" s="152" t="s">
        <v>41</v>
      </c>
      <c r="P158" s="153">
        <f t="shared" si="1"/>
        <v>0</v>
      </c>
      <c r="Q158" s="153">
        <v>5.4170000000000003E-2</v>
      </c>
      <c r="R158" s="153">
        <f t="shared" si="2"/>
        <v>5.4170000000000003E-2</v>
      </c>
      <c r="S158" s="153">
        <v>0</v>
      </c>
      <c r="T158" s="154">
        <f t="shared" si="3"/>
        <v>0</v>
      </c>
      <c r="AR158" s="155" t="s">
        <v>179</v>
      </c>
      <c r="AT158" s="155" t="s">
        <v>175</v>
      </c>
      <c r="AU158" s="155" t="s">
        <v>88</v>
      </c>
      <c r="AY158" s="16" t="s">
        <v>173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6" t="s">
        <v>88</v>
      </c>
      <c r="BK158" s="156">
        <f t="shared" si="9"/>
        <v>0</v>
      </c>
      <c r="BL158" s="16" t="s">
        <v>179</v>
      </c>
      <c r="BM158" s="155" t="s">
        <v>1707</v>
      </c>
    </row>
    <row r="159" spans="2:65" s="1" customFormat="1" ht="16.5" customHeight="1" x14ac:dyDescent="0.2">
      <c r="B159" s="142"/>
      <c r="C159" s="178" t="s">
        <v>312</v>
      </c>
      <c r="D159" s="178" t="s">
        <v>332</v>
      </c>
      <c r="E159" s="179" t="s">
        <v>640</v>
      </c>
      <c r="F159" s="180" t="s">
        <v>641</v>
      </c>
      <c r="G159" s="181" t="s">
        <v>379</v>
      </c>
      <c r="H159" s="182">
        <v>1</v>
      </c>
      <c r="I159" s="183"/>
      <c r="J159" s="184">
        <f t="shared" si="0"/>
        <v>0</v>
      </c>
      <c r="K159" s="185"/>
      <c r="L159" s="186"/>
      <c r="M159" s="187" t="s">
        <v>1</v>
      </c>
      <c r="N159" s="188" t="s">
        <v>41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215</v>
      </c>
      <c r="AT159" s="155" t="s">
        <v>332</v>
      </c>
      <c r="AU159" s="155" t="s">
        <v>88</v>
      </c>
      <c r="AY159" s="16" t="s">
        <v>173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6" t="s">
        <v>88</v>
      </c>
      <c r="BK159" s="156">
        <f t="shared" si="9"/>
        <v>0</v>
      </c>
      <c r="BL159" s="16" t="s">
        <v>179</v>
      </c>
      <c r="BM159" s="155" t="s">
        <v>1708</v>
      </c>
    </row>
    <row r="160" spans="2:65" s="1" customFormat="1" ht="16.5" customHeight="1" x14ac:dyDescent="0.2">
      <c r="B160" s="142"/>
      <c r="C160" s="178" t="s">
        <v>319</v>
      </c>
      <c r="D160" s="178" t="s">
        <v>332</v>
      </c>
      <c r="E160" s="179" t="s">
        <v>643</v>
      </c>
      <c r="F160" s="180" t="s">
        <v>644</v>
      </c>
      <c r="G160" s="181" t="s">
        <v>379</v>
      </c>
      <c r="H160" s="182">
        <v>1</v>
      </c>
      <c r="I160" s="183"/>
      <c r="J160" s="184">
        <f t="shared" si="0"/>
        <v>0</v>
      </c>
      <c r="K160" s="185"/>
      <c r="L160" s="186"/>
      <c r="M160" s="187" t="s">
        <v>1</v>
      </c>
      <c r="N160" s="188" t="s">
        <v>41</v>
      </c>
      <c r="P160" s="153">
        <f t="shared" si="1"/>
        <v>0</v>
      </c>
      <c r="Q160" s="153">
        <v>2.6199999999999999E-3</v>
      </c>
      <c r="R160" s="153">
        <f t="shared" si="2"/>
        <v>2.6199999999999999E-3</v>
      </c>
      <c r="S160" s="153">
        <v>0</v>
      </c>
      <c r="T160" s="154">
        <f t="shared" si="3"/>
        <v>0</v>
      </c>
      <c r="AR160" s="155" t="s">
        <v>215</v>
      </c>
      <c r="AT160" s="155" t="s">
        <v>332</v>
      </c>
      <c r="AU160" s="155" t="s">
        <v>88</v>
      </c>
      <c r="AY160" s="16" t="s">
        <v>173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6" t="s">
        <v>88</v>
      </c>
      <c r="BK160" s="156">
        <f t="shared" si="9"/>
        <v>0</v>
      </c>
      <c r="BL160" s="16" t="s">
        <v>179</v>
      </c>
      <c r="BM160" s="155" t="s">
        <v>1709</v>
      </c>
    </row>
    <row r="161" spans="2:65" s="1" customFormat="1" ht="16.5" customHeight="1" x14ac:dyDescent="0.2">
      <c r="B161" s="142"/>
      <c r="C161" s="143" t="s">
        <v>327</v>
      </c>
      <c r="D161" s="143" t="s">
        <v>175</v>
      </c>
      <c r="E161" s="144" t="s">
        <v>646</v>
      </c>
      <c r="F161" s="145" t="s">
        <v>647</v>
      </c>
      <c r="G161" s="146" t="s">
        <v>370</v>
      </c>
      <c r="H161" s="147">
        <v>21</v>
      </c>
      <c r="I161" s="148"/>
      <c r="J161" s="149">
        <f t="shared" si="0"/>
        <v>0</v>
      </c>
      <c r="K161" s="150"/>
      <c r="L161" s="31"/>
      <c r="M161" s="151" t="s">
        <v>1</v>
      </c>
      <c r="N161" s="152" t="s">
        <v>41</v>
      </c>
      <c r="P161" s="153">
        <f t="shared" si="1"/>
        <v>0</v>
      </c>
      <c r="Q161" s="153">
        <v>8.0000000000000007E-5</v>
      </c>
      <c r="R161" s="153">
        <f t="shared" si="2"/>
        <v>1.6800000000000001E-3</v>
      </c>
      <c r="S161" s="153">
        <v>0</v>
      </c>
      <c r="T161" s="154">
        <f t="shared" si="3"/>
        <v>0</v>
      </c>
      <c r="AR161" s="155" t="s">
        <v>179</v>
      </c>
      <c r="AT161" s="155" t="s">
        <v>175</v>
      </c>
      <c r="AU161" s="155" t="s">
        <v>88</v>
      </c>
      <c r="AY161" s="16" t="s">
        <v>173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6" t="s">
        <v>88</v>
      </c>
      <c r="BK161" s="156">
        <f t="shared" si="9"/>
        <v>0</v>
      </c>
      <c r="BL161" s="16" t="s">
        <v>179</v>
      </c>
      <c r="BM161" s="155" t="s">
        <v>1710</v>
      </c>
    </row>
    <row r="162" spans="2:65" s="1" customFormat="1" ht="24.15" customHeight="1" x14ac:dyDescent="0.2">
      <c r="B162" s="142"/>
      <c r="C162" s="143" t="s">
        <v>331</v>
      </c>
      <c r="D162" s="143" t="s">
        <v>175</v>
      </c>
      <c r="E162" s="144" t="s">
        <v>649</v>
      </c>
      <c r="F162" s="145" t="s">
        <v>650</v>
      </c>
      <c r="G162" s="146" t="s">
        <v>370</v>
      </c>
      <c r="H162" s="147">
        <v>10</v>
      </c>
      <c r="I162" s="148"/>
      <c r="J162" s="149">
        <f t="shared" si="0"/>
        <v>0</v>
      </c>
      <c r="K162" s="150"/>
      <c r="L162" s="31"/>
      <c r="M162" s="151" t="s">
        <v>1</v>
      </c>
      <c r="N162" s="152" t="s">
        <v>41</v>
      </c>
      <c r="P162" s="153">
        <f t="shared" si="1"/>
        <v>0</v>
      </c>
      <c r="Q162" s="153">
        <v>1E-4</v>
      </c>
      <c r="R162" s="153">
        <f t="shared" si="2"/>
        <v>1E-3</v>
      </c>
      <c r="S162" s="153">
        <v>0</v>
      </c>
      <c r="T162" s="154">
        <f t="shared" si="3"/>
        <v>0</v>
      </c>
      <c r="AR162" s="155" t="s">
        <v>179</v>
      </c>
      <c r="AT162" s="155" t="s">
        <v>175</v>
      </c>
      <c r="AU162" s="155" t="s">
        <v>88</v>
      </c>
      <c r="AY162" s="16" t="s">
        <v>173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6" t="s">
        <v>88</v>
      </c>
      <c r="BK162" s="156">
        <f t="shared" si="9"/>
        <v>0</v>
      </c>
      <c r="BL162" s="16" t="s">
        <v>179</v>
      </c>
      <c r="BM162" s="155" t="s">
        <v>1711</v>
      </c>
    </row>
    <row r="163" spans="2:65" s="1" customFormat="1" ht="24.15" customHeight="1" x14ac:dyDescent="0.2">
      <c r="B163" s="142"/>
      <c r="C163" s="143" t="s">
        <v>338</v>
      </c>
      <c r="D163" s="143" t="s">
        <v>175</v>
      </c>
      <c r="E163" s="144" t="s">
        <v>652</v>
      </c>
      <c r="F163" s="145" t="s">
        <v>653</v>
      </c>
      <c r="G163" s="146" t="s">
        <v>370</v>
      </c>
      <c r="H163" s="147">
        <v>11</v>
      </c>
      <c r="I163" s="148"/>
      <c r="J163" s="149">
        <f t="shared" si="0"/>
        <v>0</v>
      </c>
      <c r="K163" s="150"/>
      <c r="L163" s="31"/>
      <c r="M163" s="151" t="s">
        <v>1</v>
      </c>
      <c r="N163" s="152" t="s">
        <v>41</v>
      </c>
      <c r="P163" s="153">
        <f t="shared" si="1"/>
        <v>0</v>
      </c>
      <c r="Q163" s="153">
        <v>1E-4</v>
      </c>
      <c r="R163" s="153">
        <f t="shared" si="2"/>
        <v>1.1000000000000001E-3</v>
      </c>
      <c r="S163" s="153">
        <v>0</v>
      </c>
      <c r="T163" s="154">
        <f t="shared" si="3"/>
        <v>0</v>
      </c>
      <c r="AR163" s="155" t="s">
        <v>179</v>
      </c>
      <c r="AT163" s="155" t="s">
        <v>175</v>
      </c>
      <c r="AU163" s="155" t="s">
        <v>88</v>
      </c>
      <c r="AY163" s="16" t="s">
        <v>173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6" t="s">
        <v>88</v>
      </c>
      <c r="BK163" s="156">
        <f t="shared" si="9"/>
        <v>0</v>
      </c>
      <c r="BL163" s="16" t="s">
        <v>179</v>
      </c>
      <c r="BM163" s="155" t="s">
        <v>1712</v>
      </c>
    </row>
    <row r="164" spans="2:65" s="11" customFormat="1" ht="25.9" customHeight="1" x14ac:dyDescent="0.35">
      <c r="B164" s="130"/>
      <c r="D164" s="131" t="s">
        <v>74</v>
      </c>
      <c r="E164" s="132" t="s">
        <v>323</v>
      </c>
      <c r="F164" s="132" t="s">
        <v>324</v>
      </c>
      <c r="I164" s="133"/>
      <c r="J164" s="134">
        <f>BK164</f>
        <v>0</v>
      </c>
      <c r="L164" s="130"/>
      <c r="M164" s="135"/>
      <c r="P164" s="136">
        <f>P165+P170+P178</f>
        <v>0</v>
      </c>
      <c r="R164" s="136">
        <f>R165+R170+R178</f>
        <v>1.4331107999999999</v>
      </c>
      <c r="T164" s="137">
        <f>T165+T170+T178</f>
        <v>0</v>
      </c>
      <c r="AR164" s="131" t="s">
        <v>88</v>
      </c>
      <c r="AT164" s="138" t="s">
        <v>74</v>
      </c>
      <c r="AU164" s="138" t="s">
        <v>75</v>
      </c>
      <c r="AY164" s="131" t="s">
        <v>173</v>
      </c>
      <c r="BK164" s="139">
        <f>BK165+BK170+BK178</f>
        <v>0</v>
      </c>
    </row>
    <row r="165" spans="2:65" s="11" customFormat="1" ht="22.75" customHeight="1" x14ac:dyDescent="0.25">
      <c r="B165" s="130"/>
      <c r="D165" s="131" t="s">
        <v>74</v>
      </c>
      <c r="E165" s="140" t="s">
        <v>655</v>
      </c>
      <c r="F165" s="140" t="s">
        <v>656</v>
      </c>
      <c r="I165" s="133"/>
      <c r="J165" s="141">
        <f>BK165</f>
        <v>0</v>
      </c>
      <c r="L165" s="130"/>
      <c r="M165" s="135"/>
      <c r="P165" s="136">
        <f>SUM(P166:P169)</f>
        <v>0</v>
      </c>
      <c r="R165" s="136">
        <f>SUM(R166:R169)</f>
        <v>1.81908E-2</v>
      </c>
      <c r="T165" s="137">
        <f>SUM(T166:T169)</f>
        <v>0</v>
      </c>
      <c r="AR165" s="131" t="s">
        <v>88</v>
      </c>
      <c r="AT165" s="138" t="s">
        <v>74</v>
      </c>
      <c r="AU165" s="138" t="s">
        <v>82</v>
      </c>
      <c r="AY165" s="131" t="s">
        <v>173</v>
      </c>
      <c r="BK165" s="139">
        <f>SUM(BK166:BK169)</f>
        <v>0</v>
      </c>
    </row>
    <row r="166" spans="2:65" s="1" customFormat="1" ht="24.15" customHeight="1" x14ac:dyDescent="0.2">
      <c r="B166" s="142"/>
      <c r="C166" s="143" t="s">
        <v>342</v>
      </c>
      <c r="D166" s="143" t="s">
        <v>175</v>
      </c>
      <c r="E166" s="144" t="s">
        <v>657</v>
      </c>
      <c r="F166" s="145" t="s">
        <v>658</v>
      </c>
      <c r="G166" s="146" t="s">
        <v>370</v>
      </c>
      <c r="H166" s="147">
        <v>163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41</v>
      </c>
      <c r="P166" s="153">
        <f>O166*H166</f>
        <v>0</v>
      </c>
      <c r="Q166" s="153">
        <v>3.0000000000000001E-5</v>
      </c>
      <c r="R166" s="153">
        <f>Q166*H166</f>
        <v>4.8900000000000002E-3</v>
      </c>
      <c r="S166" s="153">
        <v>0</v>
      </c>
      <c r="T166" s="154">
        <f>S166*H166</f>
        <v>0</v>
      </c>
      <c r="AR166" s="155" t="s">
        <v>265</v>
      </c>
      <c r="AT166" s="155" t="s">
        <v>175</v>
      </c>
      <c r="AU166" s="155" t="s">
        <v>88</v>
      </c>
      <c r="AY166" s="16" t="s">
        <v>173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88</v>
      </c>
      <c r="BK166" s="156">
        <f>ROUND(I166*H166,2)</f>
        <v>0</v>
      </c>
      <c r="BL166" s="16" t="s">
        <v>265</v>
      </c>
      <c r="BM166" s="155" t="s">
        <v>1713</v>
      </c>
    </row>
    <row r="167" spans="2:65" s="1" customFormat="1" ht="24.15" customHeight="1" x14ac:dyDescent="0.2">
      <c r="B167" s="142"/>
      <c r="C167" s="178" t="s">
        <v>345</v>
      </c>
      <c r="D167" s="178" t="s">
        <v>332</v>
      </c>
      <c r="E167" s="179" t="s">
        <v>660</v>
      </c>
      <c r="F167" s="180" t="s">
        <v>661</v>
      </c>
      <c r="G167" s="181" t="s">
        <v>370</v>
      </c>
      <c r="H167" s="182">
        <v>166.26</v>
      </c>
      <c r="I167" s="183"/>
      <c r="J167" s="184">
        <f>ROUND(I167*H167,2)</f>
        <v>0</v>
      </c>
      <c r="K167" s="185"/>
      <c r="L167" s="186"/>
      <c r="M167" s="187" t="s">
        <v>1</v>
      </c>
      <c r="N167" s="188" t="s">
        <v>41</v>
      </c>
      <c r="P167" s="153">
        <f>O167*H167</f>
        <v>0</v>
      </c>
      <c r="Q167" s="153">
        <v>8.0000000000000007E-5</v>
      </c>
      <c r="R167" s="153">
        <f>Q167*H167</f>
        <v>1.33008E-2</v>
      </c>
      <c r="S167" s="153">
        <v>0</v>
      </c>
      <c r="T167" s="154">
        <f>S167*H167</f>
        <v>0</v>
      </c>
      <c r="AR167" s="155" t="s">
        <v>335</v>
      </c>
      <c r="AT167" s="155" t="s">
        <v>332</v>
      </c>
      <c r="AU167" s="155" t="s">
        <v>88</v>
      </c>
      <c r="AY167" s="16" t="s">
        <v>173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88</v>
      </c>
      <c r="BK167" s="156">
        <f>ROUND(I167*H167,2)</f>
        <v>0</v>
      </c>
      <c r="BL167" s="16" t="s">
        <v>265</v>
      </c>
      <c r="BM167" s="155" t="s">
        <v>1714</v>
      </c>
    </row>
    <row r="168" spans="2:65" s="12" customFormat="1" ht="10" x14ac:dyDescent="0.2">
      <c r="B168" s="157"/>
      <c r="D168" s="158" t="s">
        <v>181</v>
      </c>
      <c r="F168" s="160" t="s">
        <v>663</v>
      </c>
      <c r="H168" s="161">
        <v>166.26</v>
      </c>
      <c r="I168" s="162"/>
      <c r="L168" s="157"/>
      <c r="M168" s="163"/>
      <c r="T168" s="164"/>
      <c r="AT168" s="159" t="s">
        <v>181</v>
      </c>
      <c r="AU168" s="159" t="s">
        <v>88</v>
      </c>
      <c r="AV168" s="12" t="s">
        <v>88</v>
      </c>
      <c r="AW168" s="12" t="s">
        <v>3</v>
      </c>
      <c r="AX168" s="12" t="s">
        <v>82</v>
      </c>
      <c r="AY168" s="159" t="s">
        <v>173</v>
      </c>
    </row>
    <row r="169" spans="2:65" s="1" customFormat="1" ht="24.15" customHeight="1" x14ac:dyDescent="0.2">
      <c r="B169" s="142"/>
      <c r="C169" s="143" t="s">
        <v>335</v>
      </c>
      <c r="D169" s="143" t="s">
        <v>175</v>
      </c>
      <c r="E169" s="144" t="s">
        <v>664</v>
      </c>
      <c r="F169" s="145" t="s">
        <v>665</v>
      </c>
      <c r="G169" s="146" t="s">
        <v>363</v>
      </c>
      <c r="H169" s="189"/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41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AR169" s="155" t="s">
        <v>265</v>
      </c>
      <c r="AT169" s="155" t="s">
        <v>175</v>
      </c>
      <c r="AU169" s="155" t="s">
        <v>88</v>
      </c>
      <c r="AY169" s="16" t="s">
        <v>173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6" t="s">
        <v>88</v>
      </c>
      <c r="BK169" s="156">
        <f>ROUND(I169*H169,2)</f>
        <v>0</v>
      </c>
      <c r="BL169" s="16" t="s">
        <v>265</v>
      </c>
      <c r="BM169" s="155" t="s">
        <v>1715</v>
      </c>
    </row>
    <row r="170" spans="2:65" s="11" customFormat="1" ht="22.75" customHeight="1" x14ac:dyDescent="0.25">
      <c r="B170" s="130"/>
      <c r="D170" s="131" t="s">
        <v>74</v>
      </c>
      <c r="E170" s="140" t="s">
        <v>667</v>
      </c>
      <c r="F170" s="140" t="s">
        <v>668</v>
      </c>
      <c r="I170" s="133"/>
      <c r="J170" s="141">
        <f>BK170</f>
        <v>0</v>
      </c>
      <c r="L170" s="130"/>
      <c r="M170" s="135"/>
      <c r="P170" s="136">
        <f>SUM(P171:P177)</f>
        <v>0</v>
      </c>
      <c r="R170" s="136">
        <f>SUM(R171:R177)</f>
        <v>0.64698</v>
      </c>
      <c r="T170" s="137">
        <f>SUM(T171:T177)</f>
        <v>0</v>
      </c>
      <c r="AR170" s="131" t="s">
        <v>88</v>
      </c>
      <c r="AT170" s="138" t="s">
        <v>74</v>
      </c>
      <c r="AU170" s="138" t="s">
        <v>82</v>
      </c>
      <c r="AY170" s="131" t="s">
        <v>173</v>
      </c>
      <c r="BK170" s="139">
        <f>SUM(BK171:BK177)</f>
        <v>0</v>
      </c>
    </row>
    <row r="171" spans="2:65" s="1" customFormat="1" ht="21.75" customHeight="1" x14ac:dyDescent="0.2">
      <c r="B171" s="142"/>
      <c r="C171" s="143" t="s">
        <v>353</v>
      </c>
      <c r="D171" s="143" t="s">
        <v>175</v>
      </c>
      <c r="E171" s="144" t="s">
        <v>669</v>
      </c>
      <c r="F171" s="145" t="s">
        <v>670</v>
      </c>
      <c r="G171" s="146" t="s">
        <v>370</v>
      </c>
      <c r="H171" s="147">
        <v>12</v>
      </c>
      <c r="I171" s="148"/>
      <c r="J171" s="149">
        <f t="shared" ref="J171:J177" si="10">ROUND(I171*H171,2)</f>
        <v>0</v>
      </c>
      <c r="K171" s="150"/>
      <c r="L171" s="31"/>
      <c r="M171" s="151" t="s">
        <v>1</v>
      </c>
      <c r="N171" s="152" t="s">
        <v>41</v>
      </c>
      <c r="P171" s="153">
        <f t="shared" ref="P171:P177" si="11">O171*H171</f>
        <v>0</v>
      </c>
      <c r="Q171" s="153">
        <v>2.64E-3</v>
      </c>
      <c r="R171" s="153">
        <f t="shared" ref="R171:R177" si="12">Q171*H171</f>
        <v>3.168E-2</v>
      </c>
      <c r="S171" s="153">
        <v>0</v>
      </c>
      <c r="T171" s="154">
        <f t="shared" ref="T171:T177" si="13">S171*H171</f>
        <v>0</v>
      </c>
      <c r="AR171" s="155" t="s">
        <v>265</v>
      </c>
      <c r="AT171" s="155" t="s">
        <v>175</v>
      </c>
      <c r="AU171" s="155" t="s">
        <v>88</v>
      </c>
      <c r="AY171" s="16" t="s">
        <v>173</v>
      </c>
      <c r="BE171" s="156">
        <f t="shared" ref="BE171:BE177" si="14">IF(N171="základná",J171,0)</f>
        <v>0</v>
      </c>
      <c r="BF171" s="156">
        <f t="shared" ref="BF171:BF177" si="15">IF(N171="znížená",J171,0)</f>
        <v>0</v>
      </c>
      <c r="BG171" s="156">
        <f t="shared" ref="BG171:BG177" si="16">IF(N171="zákl. prenesená",J171,0)</f>
        <v>0</v>
      </c>
      <c r="BH171" s="156">
        <f t="shared" ref="BH171:BH177" si="17">IF(N171="zníž. prenesená",J171,0)</f>
        <v>0</v>
      </c>
      <c r="BI171" s="156">
        <f t="shared" ref="BI171:BI177" si="18">IF(N171="nulová",J171,0)</f>
        <v>0</v>
      </c>
      <c r="BJ171" s="16" t="s">
        <v>88</v>
      </c>
      <c r="BK171" s="156">
        <f t="shared" ref="BK171:BK177" si="19">ROUND(I171*H171,2)</f>
        <v>0</v>
      </c>
      <c r="BL171" s="16" t="s">
        <v>265</v>
      </c>
      <c r="BM171" s="155" t="s">
        <v>1716</v>
      </c>
    </row>
    <row r="172" spans="2:65" s="1" customFormat="1" ht="21.75" customHeight="1" x14ac:dyDescent="0.2">
      <c r="B172" s="142"/>
      <c r="C172" s="143" t="s">
        <v>358</v>
      </c>
      <c r="D172" s="143" t="s">
        <v>175</v>
      </c>
      <c r="E172" s="144" t="s">
        <v>672</v>
      </c>
      <c r="F172" s="145" t="s">
        <v>673</v>
      </c>
      <c r="G172" s="146" t="s">
        <v>370</v>
      </c>
      <c r="H172" s="147">
        <v>174</v>
      </c>
      <c r="I172" s="148"/>
      <c r="J172" s="149">
        <f t="shared" si="10"/>
        <v>0</v>
      </c>
      <c r="K172" s="150"/>
      <c r="L172" s="31"/>
      <c r="M172" s="151" t="s">
        <v>1</v>
      </c>
      <c r="N172" s="152" t="s">
        <v>41</v>
      </c>
      <c r="P172" s="153">
        <f t="shared" si="11"/>
        <v>0</v>
      </c>
      <c r="Q172" s="153">
        <v>3.4299999999999999E-3</v>
      </c>
      <c r="R172" s="153">
        <f t="shared" si="12"/>
        <v>0.59682000000000002</v>
      </c>
      <c r="S172" s="153">
        <v>0</v>
      </c>
      <c r="T172" s="154">
        <f t="shared" si="13"/>
        <v>0</v>
      </c>
      <c r="AR172" s="155" t="s">
        <v>265</v>
      </c>
      <c r="AT172" s="155" t="s">
        <v>175</v>
      </c>
      <c r="AU172" s="155" t="s">
        <v>88</v>
      </c>
      <c r="AY172" s="16" t="s">
        <v>173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265</v>
      </c>
      <c r="BM172" s="155" t="s">
        <v>1717</v>
      </c>
    </row>
    <row r="173" spans="2:65" s="1" customFormat="1" ht="24.15" customHeight="1" x14ac:dyDescent="0.2">
      <c r="B173" s="142"/>
      <c r="C173" s="143" t="s">
        <v>360</v>
      </c>
      <c r="D173" s="143" t="s">
        <v>175</v>
      </c>
      <c r="E173" s="144" t="s">
        <v>675</v>
      </c>
      <c r="F173" s="145" t="s">
        <v>676</v>
      </c>
      <c r="G173" s="146" t="s">
        <v>379</v>
      </c>
      <c r="H173" s="147">
        <v>12</v>
      </c>
      <c r="I173" s="148"/>
      <c r="J173" s="149">
        <f t="shared" si="10"/>
        <v>0</v>
      </c>
      <c r="K173" s="150"/>
      <c r="L173" s="31"/>
      <c r="M173" s="151" t="s">
        <v>1</v>
      </c>
      <c r="N173" s="152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265</v>
      </c>
      <c r="AT173" s="155" t="s">
        <v>175</v>
      </c>
      <c r="AU173" s="155" t="s">
        <v>88</v>
      </c>
      <c r="AY173" s="16" t="s">
        <v>173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6" t="s">
        <v>88</v>
      </c>
      <c r="BK173" s="156">
        <f t="shared" si="19"/>
        <v>0</v>
      </c>
      <c r="BL173" s="16" t="s">
        <v>265</v>
      </c>
      <c r="BM173" s="155" t="s">
        <v>1718</v>
      </c>
    </row>
    <row r="174" spans="2:65" s="1" customFormat="1" ht="24.15" customHeight="1" x14ac:dyDescent="0.2">
      <c r="B174" s="142"/>
      <c r="C174" s="143" t="s">
        <v>367</v>
      </c>
      <c r="D174" s="143" t="s">
        <v>175</v>
      </c>
      <c r="E174" s="144" t="s">
        <v>678</v>
      </c>
      <c r="F174" s="145" t="s">
        <v>679</v>
      </c>
      <c r="G174" s="146" t="s">
        <v>379</v>
      </c>
      <c r="H174" s="147">
        <v>12</v>
      </c>
      <c r="I174" s="148"/>
      <c r="J174" s="149">
        <f t="shared" si="10"/>
        <v>0</v>
      </c>
      <c r="K174" s="150"/>
      <c r="L174" s="31"/>
      <c r="M174" s="151" t="s">
        <v>1</v>
      </c>
      <c r="N174" s="152" t="s">
        <v>41</v>
      </c>
      <c r="P174" s="153">
        <f t="shared" si="11"/>
        <v>0</v>
      </c>
      <c r="Q174" s="153">
        <v>4.6000000000000001E-4</v>
      </c>
      <c r="R174" s="153">
        <f t="shared" si="12"/>
        <v>5.5200000000000006E-3</v>
      </c>
      <c r="S174" s="153">
        <v>0</v>
      </c>
      <c r="T174" s="154">
        <f t="shared" si="13"/>
        <v>0</v>
      </c>
      <c r="AR174" s="155" t="s">
        <v>265</v>
      </c>
      <c r="AT174" s="155" t="s">
        <v>175</v>
      </c>
      <c r="AU174" s="155" t="s">
        <v>88</v>
      </c>
      <c r="AY174" s="16" t="s">
        <v>173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6" t="s">
        <v>88</v>
      </c>
      <c r="BK174" s="156">
        <f t="shared" si="19"/>
        <v>0</v>
      </c>
      <c r="BL174" s="16" t="s">
        <v>265</v>
      </c>
      <c r="BM174" s="155" t="s">
        <v>1719</v>
      </c>
    </row>
    <row r="175" spans="2:65" s="1" customFormat="1" ht="24.15" customHeight="1" x14ac:dyDescent="0.2">
      <c r="B175" s="142"/>
      <c r="C175" s="178" t="s">
        <v>376</v>
      </c>
      <c r="D175" s="178" t="s">
        <v>332</v>
      </c>
      <c r="E175" s="179" t="s">
        <v>681</v>
      </c>
      <c r="F175" s="180" t="s">
        <v>682</v>
      </c>
      <c r="G175" s="181" t="s">
        <v>379</v>
      </c>
      <c r="H175" s="182">
        <v>12</v>
      </c>
      <c r="I175" s="183"/>
      <c r="J175" s="184">
        <f t="shared" si="10"/>
        <v>0</v>
      </c>
      <c r="K175" s="185"/>
      <c r="L175" s="186"/>
      <c r="M175" s="187" t="s">
        <v>1</v>
      </c>
      <c r="N175" s="188" t="s">
        <v>41</v>
      </c>
      <c r="P175" s="153">
        <f t="shared" si="11"/>
        <v>0</v>
      </c>
      <c r="Q175" s="153">
        <v>1.08E-3</v>
      </c>
      <c r="R175" s="153">
        <f t="shared" si="12"/>
        <v>1.2959999999999999E-2</v>
      </c>
      <c r="S175" s="153">
        <v>0</v>
      </c>
      <c r="T175" s="154">
        <f t="shared" si="13"/>
        <v>0</v>
      </c>
      <c r="AR175" s="155" t="s">
        <v>335</v>
      </c>
      <c r="AT175" s="155" t="s">
        <v>332</v>
      </c>
      <c r="AU175" s="155" t="s">
        <v>88</v>
      </c>
      <c r="AY175" s="16" t="s">
        <v>173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6" t="s">
        <v>88</v>
      </c>
      <c r="BK175" s="156">
        <f t="shared" si="19"/>
        <v>0</v>
      </c>
      <c r="BL175" s="16" t="s">
        <v>265</v>
      </c>
      <c r="BM175" s="155" t="s">
        <v>1720</v>
      </c>
    </row>
    <row r="176" spans="2:65" s="1" customFormat="1" ht="24.15" customHeight="1" x14ac:dyDescent="0.2">
      <c r="B176" s="142"/>
      <c r="C176" s="143" t="s">
        <v>381</v>
      </c>
      <c r="D176" s="143" t="s">
        <v>175</v>
      </c>
      <c r="E176" s="144" t="s">
        <v>684</v>
      </c>
      <c r="F176" s="145" t="s">
        <v>685</v>
      </c>
      <c r="G176" s="146" t="s">
        <v>370</v>
      </c>
      <c r="H176" s="147">
        <v>186</v>
      </c>
      <c r="I176" s="148"/>
      <c r="J176" s="149">
        <f t="shared" si="10"/>
        <v>0</v>
      </c>
      <c r="K176" s="150"/>
      <c r="L176" s="31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265</v>
      </c>
      <c r="AT176" s="155" t="s">
        <v>175</v>
      </c>
      <c r="AU176" s="155" t="s">
        <v>88</v>
      </c>
      <c r="AY176" s="16" t="s">
        <v>173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6" t="s">
        <v>88</v>
      </c>
      <c r="BK176" s="156">
        <f t="shared" si="19"/>
        <v>0</v>
      </c>
      <c r="BL176" s="16" t="s">
        <v>265</v>
      </c>
      <c r="BM176" s="155" t="s">
        <v>1721</v>
      </c>
    </row>
    <row r="177" spans="2:65" s="1" customFormat="1" ht="24.15" customHeight="1" x14ac:dyDescent="0.2">
      <c r="B177" s="142"/>
      <c r="C177" s="143" t="s">
        <v>385</v>
      </c>
      <c r="D177" s="143" t="s">
        <v>175</v>
      </c>
      <c r="E177" s="144" t="s">
        <v>687</v>
      </c>
      <c r="F177" s="145" t="s">
        <v>688</v>
      </c>
      <c r="G177" s="146" t="s">
        <v>363</v>
      </c>
      <c r="H177" s="189"/>
      <c r="I177" s="148"/>
      <c r="J177" s="149">
        <f t="shared" si="10"/>
        <v>0</v>
      </c>
      <c r="K177" s="150"/>
      <c r="L177" s="31"/>
      <c r="M177" s="151" t="s">
        <v>1</v>
      </c>
      <c r="N177" s="152" t="s">
        <v>41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265</v>
      </c>
      <c r="AT177" s="155" t="s">
        <v>175</v>
      </c>
      <c r="AU177" s="155" t="s">
        <v>88</v>
      </c>
      <c r="AY177" s="16" t="s">
        <v>173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6" t="s">
        <v>88</v>
      </c>
      <c r="BK177" s="156">
        <f t="shared" si="19"/>
        <v>0</v>
      </c>
      <c r="BL177" s="16" t="s">
        <v>265</v>
      </c>
      <c r="BM177" s="155" t="s">
        <v>1722</v>
      </c>
    </row>
    <row r="178" spans="2:65" s="11" customFormat="1" ht="22.75" customHeight="1" x14ac:dyDescent="0.25">
      <c r="B178" s="130"/>
      <c r="D178" s="131" t="s">
        <v>74</v>
      </c>
      <c r="E178" s="140" t="s">
        <v>690</v>
      </c>
      <c r="F178" s="140" t="s">
        <v>691</v>
      </c>
      <c r="I178" s="133"/>
      <c r="J178" s="141">
        <f>BK178</f>
        <v>0</v>
      </c>
      <c r="L178" s="130"/>
      <c r="M178" s="135"/>
      <c r="P178" s="136">
        <f>SUM(P179:P195)</f>
        <v>0</v>
      </c>
      <c r="R178" s="136">
        <f>SUM(R179:R195)</f>
        <v>0.76793999999999996</v>
      </c>
      <c r="T178" s="137">
        <f>SUM(T179:T195)</f>
        <v>0</v>
      </c>
      <c r="AR178" s="131" t="s">
        <v>88</v>
      </c>
      <c r="AT178" s="138" t="s">
        <v>74</v>
      </c>
      <c r="AU178" s="138" t="s">
        <v>82</v>
      </c>
      <c r="AY178" s="131" t="s">
        <v>173</v>
      </c>
      <c r="BK178" s="139">
        <f>SUM(BK179:BK195)</f>
        <v>0</v>
      </c>
    </row>
    <row r="179" spans="2:65" s="1" customFormat="1" ht="33" customHeight="1" x14ac:dyDescent="0.2">
      <c r="B179" s="142"/>
      <c r="C179" s="143" t="s">
        <v>389</v>
      </c>
      <c r="D179" s="143" t="s">
        <v>175</v>
      </c>
      <c r="E179" s="144" t="s">
        <v>692</v>
      </c>
      <c r="F179" s="145" t="s">
        <v>693</v>
      </c>
      <c r="G179" s="146" t="s">
        <v>370</v>
      </c>
      <c r="H179" s="147">
        <v>8</v>
      </c>
      <c r="I179" s="148"/>
      <c r="J179" s="149">
        <f t="shared" ref="J179:J195" si="20">ROUND(I179*H179,2)</f>
        <v>0</v>
      </c>
      <c r="K179" s="150"/>
      <c r="L179" s="31"/>
      <c r="M179" s="151" t="s">
        <v>1</v>
      </c>
      <c r="N179" s="152" t="s">
        <v>41</v>
      </c>
      <c r="P179" s="153">
        <f t="shared" ref="P179:P195" si="21">O179*H179</f>
        <v>0</v>
      </c>
      <c r="Q179" s="153">
        <v>3.14E-3</v>
      </c>
      <c r="R179" s="153">
        <f t="shared" ref="R179:R195" si="22">Q179*H179</f>
        <v>2.512E-2</v>
      </c>
      <c r="S179" s="153">
        <v>0</v>
      </c>
      <c r="T179" s="154">
        <f t="shared" ref="T179:T195" si="23">S179*H179</f>
        <v>0</v>
      </c>
      <c r="AR179" s="155" t="s">
        <v>265</v>
      </c>
      <c r="AT179" s="155" t="s">
        <v>175</v>
      </c>
      <c r="AU179" s="155" t="s">
        <v>88</v>
      </c>
      <c r="AY179" s="16" t="s">
        <v>173</v>
      </c>
      <c r="BE179" s="156">
        <f t="shared" ref="BE179:BE195" si="24">IF(N179="základná",J179,0)</f>
        <v>0</v>
      </c>
      <c r="BF179" s="156">
        <f t="shared" ref="BF179:BF195" si="25">IF(N179="znížená",J179,0)</f>
        <v>0</v>
      </c>
      <c r="BG179" s="156">
        <f t="shared" ref="BG179:BG195" si="26">IF(N179="zákl. prenesená",J179,0)</f>
        <v>0</v>
      </c>
      <c r="BH179" s="156">
        <f t="shared" ref="BH179:BH195" si="27">IF(N179="zníž. prenesená",J179,0)</f>
        <v>0</v>
      </c>
      <c r="BI179" s="156">
        <f t="shared" ref="BI179:BI195" si="28">IF(N179="nulová",J179,0)</f>
        <v>0</v>
      </c>
      <c r="BJ179" s="16" t="s">
        <v>88</v>
      </c>
      <c r="BK179" s="156">
        <f t="shared" ref="BK179:BK195" si="29">ROUND(I179*H179,2)</f>
        <v>0</v>
      </c>
      <c r="BL179" s="16" t="s">
        <v>265</v>
      </c>
      <c r="BM179" s="155" t="s">
        <v>1723</v>
      </c>
    </row>
    <row r="180" spans="2:65" s="1" customFormat="1" ht="33" customHeight="1" x14ac:dyDescent="0.2">
      <c r="B180" s="142"/>
      <c r="C180" s="143" t="s">
        <v>393</v>
      </c>
      <c r="D180" s="143" t="s">
        <v>175</v>
      </c>
      <c r="E180" s="144" t="s">
        <v>695</v>
      </c>
      <c r="F180" s="145" t="s">
        <v>696</v>
      </c>
      <c r="G180" s="146" t="s">
        <v>370</v>
      </c>
      <c r="H180" s="147">
        <v>150</v>
      </c>
      <c r="I180" s="148"/>
      <c r="J180" s="149">
        <f t="shared" si="20"/>
        <v>0</v>
      </c>
      <c r="K180" s="150"/>
      <c r="L180" s="31"/>
      <c r="M180" s="151" t="s">
        <v>1</v>
      </c>
      <c r="N180" s="152" t="s">
        <v>41</v>
      </c>
      <c r="P180" s="153">
        <f t="shared" si="21"/>
        <v>0</v>
      </c>
      <c r="Q180" s="153">
        <v>3.8999999999999998E-3</v>
      </c>
      <c r="R180" s="153">
        <f t="shared" si="22"/>
        <v>0.58499999999999996</v>
      </c>
      <c r="S180" s="153">
        <v>0</v>
      </c>
      <c r="T180" s="154">
        <f t="shared" si="23"/>
        <v>0</v>
      </c>
      <c r="AR180" s="155" t="s">
        <v>265</v>
      </c>
      <c r="AT180" s="155" t="s">
        <v>175</v>
      </c>
      <c r="AU180" s="155" t="s">
        <v>88</v>
      </c>
      <c r="AY180" s="16" t="s">
        <v>173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6" t="s">
        <v>88</v>
      </c>
      <c r="BK180" s="156">
        <f t="shared" si="29"/>
        <v>0</v>
      </c>
      <c r="BL180" s="16" t="s">
        <v>265</v>
      </c>
      <c r="BM180" s="155" t="s">
        <v>1724</v>
      </c>
    </row>
    <row r="181" spans="2:65" s="1" customFormat="1" ht="33" customHeight="1" x14ac:dyDescent="0.2">
      <c r="B181" s="142"/>
      <c r="C181" s="143" t="s">
        <v>398</v>
      </c>
      <c r="D181" s="143" t="s">
        <v>175</v>
      </c>
      <c r="E181" s="144" t="s">
        <v>698</v>
      </c>
      <c r="F181" s="145" t="s">
        <v>699</v>
      </c>
      <c r="G181" s="146" t="s">
        <v>370</v>
      </c>
      <c r="H181" s="147">
        <v>5</v>
      </c>
      <c r="I181" s="148"/>
      <c r="J181" s="149">
        <f t="shared" si="20"/>
        <v>0</v>
      </c>
      <c r="K181" s="150"/>
      <c r="L181" s="31"/>
      <c r="M181" s="151" t="s">
        <v>1</v>
      </c>
      <c r="N181" s="152" t="s">
        <v>41</v>
      </c>
      <c r="P181" s="153">
        <f t="shared" si="21"/>
        <v>0</v>
      </c>
      <c r="Q181" s="153">
        <v>4.64E-3</v>
      </c>
      <c r="R181" s="153">
        <f t="shared" si="22"/>
        <v>2.3199999999999998E-2</v>
      </c>
      <c r="S181" s="153">
        <v>0</v>
      </c>
      <c r="T181" s="154">
        <f t="shared" si="23"/>
        <v>0</v>
      </c>
      <c r="AR181" s="155" t="s">
        <v>265</v>
      </c>
      <c r="AT181" s="155" t="s">
        <v>175</v>
      </c>
      <c r="AU181" s="155" t="s">
        <v>88</v>
      </c>
      <c r="AY181" s="16" t="s">
        <v>173</v>
      </c>
      <c r="BE181" s="156">
        <f t="shared" si="24"/>
        <v>0</v>
      </c>
      <c r="BF181" s="156">
        <f t="shared" si="25"/>
        <v>0</v>
      </c>
      <c r="BG181" s="156">
        <f t="shared" si="26"/>
        <v>0</v>
      </c>
      <c r="BH181" s="156">
        <f t="shared" si="27"/>
        <v>0</v>
      </c>
      <c r="BI181" s="156">
        <f t="shared" si="28"/>
        <v>0</v>
      </c>
      <c r="BJ181" s="16" t="s">
        <v>88</v>
      </c>
      <c r="BK181" s="156">
        <f t="shared" si="29"/>
        <v>0</v>
      </c>
      <c r="BL181" s="16" t="s">
        <v>265</v>
      </c>
      <c r="BM181" s="155" t="s">
        <v>1725</v>
      </c>
    </row>
    <row r="182" spans="2:65" s="1" customFormat="1" ht="16.5" customHeight="1" x14ac:dyDescent="0.2">
      <c r="B182" s="142"/>
      <c r="C182" s="143" t="s">
        <v>402</v>
      </c>
      <c r="D182" s="143" t="s">
        <v>175</v>
      </c>
      <c r="E182" s="144" t="s">
        <v>701</v>
      </c>
      <c r="F182" s="145" t="s">
        <v>702</v>
      </c>
      <c r="G182" s="146" t="s">
        <v>379</v>
      </c>
      <c r="H182" s="147">
        <v>4</v>
      </c>
      <c r="I182" s="148"/>
      <c r="J182" s="149">
        <f t="shared" si="20"/>
        <v>0</v>
      </c>
      <c r="K182" s="150"/>
      <c r="L182" s="31"/>
      <c r="M182" s="151" t="s">
        <v>1</v>
      </c>
      <c r="N182" s="152" t="s">
        <v>41</v>
      </c>
      <c r="P182" s="153">
        <f t="shared" si="21"/>
        <v>0</v>
      </c>
      <c r="Q182" s="153">
        <v>0</v>
      </c>
      <c r="R182" s="153">
        <f t="shared" si="22"/>
        <v>0</v>
      </c>
      <c r="S182" s="153">
        <v>0</v>
      </c>
      <c r="T182" s="154">
        <f t="shared" si="23"/>
        <v>0</v>
      </c>
      <c r="AR182" s="155" t="s">
        <v>265</v>
      </c>
      <c r="AT182" s="155" t="s">
        <v>175</v>
      </c>
      <c r="AU182" s="155" t="s">
        <v>88</v>
      </c>
      <c r="AY182" s="16" t="s">
        <v>173</v>
      </c>
      <c r="BE182" s="156">
        <f t="shared" si="24"/>
        <v>0</v>
      </c>
      <c r="BF182" s="156">
        <f t="shared" si="25"/>
        <v>0</v>
      </c>
      <c r="BG182" s="156">
        <f t="shared" si="26"/>
        <v>0</v>
      </c>
      <c r="BH182" s="156">
        <f t="shared" si="27"/>
        <v>0</v>
      </c>
      <c r="BI182" s="156">
        <f t="shared" si="28"/>
        <v>0</v>
      </c>
      <c r="BJ182" s="16" t="s">
        <v>88</v>
      </c>
      <c r="BK182" s="156">
        <f t="shared" si="29"/>
        <v>0</v>
      </c>
      <c r="BL182" s="16" t="s">
        <v>265</v>
      </c>
      <c r="BM182" s="155" t="s">
        <v>1726</v>
      </c>
    </row>
    <row r="183" spans="2:65" s="1" customFormat="1" ht="24.15" customHeight="1" x14ac:dyDescent="0.2">
      <c r="B183" s="142"/>
      <c r="C183" s="143" t="s">
        <v>406</v>
      </c>
      <c r="D183" s="143" t="s">
        <v>175</v>
      </c>
      <c r="E183" s="144" t="s">
        <v>704</v>
      </c>
      <c r="F183" s="145" t="s">
        <v>705</v>
      </c>
      <c r="G183" s="146" t="s">
        <v>379</v>
      </c>
      <c r="H183" s="147">
        <v>1</v>
      </c>
      <c r="I183" s="148"/>
      <c r="J183" s="149">
        <f t="shared" si="20"/>
        <v>0</v>
      </c>
      <c r="K183" s="150"/>
      <c r="L183" s="31"/>
      <c r="M183" s="151" t="s">
        <v>1</v>
      </c>
      <c r="N183" s="152" t="s">
        <v>41</v>
      </c>
      <c r="P183" s="153">
        <f t="shared" si="21"/>
        <v>0</v>
      </c>
      <c r="Q183" s="153">
        <v>6.0000000000000002E-5</v>
      </c>
      <c r="R183" s="153">
        <f t="shared" si="22"/>
        <v>6.0000000000000002E-5</v>
      </c>
      <c r="S183" s="153">
        <v>0</v>
      </c>
      <c r="T183" s="154">
        <f t="shared" si="23"/>
        <v>0</v>
      </c>
      <c r="AR183" s="155" t="s">
        <v>265</v>
      </c>
      <c r="AT183" s="155" t="s">
        <v>175</v>
      </c>
      <c r="AU183" s="155" t="s">
        <v>88</v>
      </c>
      <c r="AY183" s="16" t="s">
        <v>173</v>
      </c>
      <c r="BE183" s="156">
        <f t="shared" si="24"/>
        <v>0</v>
      </c>
      <c r="BF183" s="156">
        <f t="shared" si="25"/>
        <v>0</v>
      </c>
      <c r="BG183" s="156">
        <f t="shared" si="26"/>
        <v>0</v>
      </c>
      <c r="BH183" s="156">
        <f t="shared" si="27"/>
        <v>0</v>
      </c>
      <c r="BI183" s="156">
        <f t="shared" si="28"/>
        <v>0</v>
      </c>
      <c r="BJ183" s="16" t="s">
        <v>88</v>
      </c>
      <c r="BK183" s="156">
        <f t="shared" si="29"/>
        <v>0</v>
      </c>
      <c r="BL183" s="16" t="s">
        <v>265</v>
      </c>
      <c r="BM183" s="155" t="s">
        <v>1727</v>
      </c>
    </row>
    <row r="184" spans="2:65" s="1" customFormat="1" ht="16.5" customHeight="1" x14ac:dyDescent="0.2">
      <c r="B184" s="142"/>
      <c r="C184" s="178" t="s">
        <v>412</v>
      </c>
      <c r="D184" s="178" t="s">
        <v>332</v>
      </c>
      <c r="E184" s="179" t="s">
        <v>707</v>
      </c>
      <c r="F184" s="180" t="s">
        <v>708</v>
      </c>
      <c r="G184" s="181" t="s">
        <v>379</v>
      </c>
      <c r="H184" s="182">
        <v>1</v>
      </c>
      <c r="I184" s="183"/>
      <c r="J184" s="184">
        <f t="shared" si="20"/>
        <v>0</v>
      </c>
      <c r="K184" s="185"/>
      <c r="L184" s="186"/>
      <c r="M184" s="187" t="s">
        <v>1</v>
      </c>
      <c r="N184" s="188" t="s">
        <v>41</v>
      </c>
      <c r="P184" s="153">
        <f t="shared" si="21"/>
        <v>0</v>
      </c>
      <c r="Q184" s="153">
        <v>2.3500000000000001E-3</v>
      </c>
      <c r="R184" s="153">
        <f t="shared" si="22"/>
        <v>2.3500000000000001E-3</v>
      </c>
      <c r="S184" s="153">
        <v>0</v>
      </c>
      <c r="T184" s="154">
        <f t="shared" si="23"/>
        <v>0</v>
      </c>
      <c r="AR184" s="155" t="s">
        <v>335</v>
      </c>
      <c r="AT184" s="155" t="s">
        <v>332</v>
      </c>
      <c r="AU184" s="155" t="s">
        <v>88</v>
      </c>
      <c r="AY184" s="16" t="s">
        <v>173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6" t="s">
        <v>88</v>
      </c>
      <c r="BK184" s="156">
        <f t="shared" si="29"/>
        <v>0</v>
      </c>
      <c r="BL184" s="16" t="s">
        <v>265</v>
      </c>
      <c r="BM184" s="155" t="s">
        <v>1728</v>
      </c>
    </row>
    <row r="185" spans="2:65" s="1" customFormat="1" ht="24.15" customHeight="1" x14ac:dyDescent="0.2">
      <c r="B185" s="142"/>
      <c r="C185" s="143" t="s">
        <v>417</v>
      </c>
      <c r="D185" s="143" t="s">
        <v>175</v>
      </c>
      <c r="E185" s="144" t="s">
        <v>710</v>
      </c>
      <c r="F185" s="145" t="s">
        <v>711</v>
      </c>
      <c r="G185" s="146" t="s">
        <v>379</v>
      </c>
      <c r="H185" s="147">
        <v>2</v>
      </c>
      <c r="I185" s="148"/>
      <c r="J185" s="149">
        <f t="shared" si="20"/>
        <v>0</v>
      </c>
      <c r="K185" s="150"/>
      <c r="L185" s="31"/>
      <c r="M185" s="151" t="s">
        <v>1</v>
      </c>
      <c r="N185" s="152" t="s">
        <v>41</v>
      </c>
      <c r="P185" s="153">
        <f t="shared" si="21"/>
        <v>0</v>
      </c>
      <c r="Q185" s="153">
        <v>6.0000000000000002E-5</v>
      </c>
      <c r="R185" s="153">
        <f t="shared" si="22"/>
        <v>1.2E-4</v>
      </c>
      <c r="S185" s="153">
        <v>0</v>
      </c>
      <c r="T185" s="154">
        <f t="shared" si="23"/>
        <v>0</v>
      </c>
      <c r="AR185" s="155" t="s">
        <v>265</v>
      </c>
      <c r="AT185" s="155" t="s">
        <v>175</v>
      </c>
      <c r="AU185" s="155" t="s">
        <v>88</v>
      </c>
      <c r="AY185" s="16" t="s">
        <v>173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6" t="s">
        <v>88</v>
      </c>
      <c r="BK185" s="156">
        <f t="shared" si="29"/>
        <v>0</v>
      </c>
      <c r="BL185" s="16" t="s">
        <v>265</v>
      </c>
      <c r="BM185" s="155" t="s">
        <v>1729</v>
      </c>
    </row>
    <row r="186" spans="2:65" s="1" customFormat="1" ht="16.5" customHeight="1" x14ac:dyDescent="0.2">
      <c r="B186" s="142"/>
      <c r="C186" s="178" t="s">
        <v>421</v>
      </c>
      <c r="D186" s="178" t="s">
        <v>332</v>
      </c>
      <c r="E186" s="179" t="s">
        <v>713</v>
      </c>
      <c r="F186" s="180" t="s">
        <v>714</v>
      </c>
      <c r="G186" s="181" t="s">
        <v>379</v>
      </c>
      <c r="H186" s="182">
        <v>2</v>
      </c>
      <c r="I186" s="183"/>
      <c r="J186" s="184">
        <f t="shared" si="20"/>
        <v>0</v>
      </c>
      <c r="K186" s="185"/>
      <c r="L186" s="186"/>
      <c r="M186" s="187" t="s">
        <v>1</v>
      </c>
      <c r="N186" s="188" t="s">
        <v>41</v>
      </c>
      <c r="P186" s="153">
        <f t="shared" si="21"/>
        <v>0</v>
      </c>
      <c r="Q186" s="153">
        <v>3.5000000000000001E-3</v>
      </c>
      <c r="R186" s="153">
        <f t="shared" si="22"/>
        <v>7.0000000000000001E-3</v>
      </c>
      <c r="S186" s="153">
        <v>0</v>
      </c>
      <c r="T186" s="154">
        <f t="shared" si="23"/>
        <v>0</v>
      </c>
      <c r="AR186" s="155" t="s">
        <v>335</v>
      </c>
      <c r="AT186" s="155" t="s">
        <v>332</v>
      </c>
      <c r="AU186" s="155" t="s">
        <v>88</v>
      </c>
      <c r="AY186" s="16" t="s">
        <v>173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6" t="s">
        <v>88</v>
      </c>
      <c r="BK186" s="156">
        <f t="shared" si="29"/>
        <v>0</v>
      </c>
      <c r="BL186" s="16" t="s">
        <v>265</v>
      </c>
      <c r="BM186" s="155" t="s">
        <v>1730</v>
      </c>
    </row>
    <row r="187" spans="2:65" s="1" customFormat="1" ht="16.5" customHeight="1" x14ac:dyDescent="0.2">
      <c r="B187" s="142"/>
      <c r="C187" s="143" t="s">
        <v>427</v>
      </c>
      <c r="D187" s="143" t="s">
        <v>175</v>
      </c>
      <c r="E187" s="144" t="s">
        <v>716</v>
      </c>
      <c r="F187" s="145" t="s">
        <v>717</v>
      </c>
      <c r="G187" s="146" t="s">
        <v>379</v>
      </c>
      <c r="H187" s="147">
        <v>2</v>
      </c>
      <c r="I187" s="148"/>
      <c r="J187" s="149">
        <f t="shared" si="20"/>
        <v>0</v>
      </c>
      <c r="K187" s="150"/>
      <c r="L187" s="31"/>
      <c r="M187" s="151" t="s">
        <v>1</v>
      </c>
      <c r="N187" s="152" t="s">
        <v>41</v>
      </c>
      <c r="P187" s="153">
        <f t="shared" si="21"/>
        <v>0</v>
      </c>
      <c r="Q187" s="153">
        <v>6.0000000000000002E-5</v>
      </c>
      <c r="R187" s="153">
        <f t="shared" si="22"/>
        <v>1.2E-4</v>
      </c>
      <c r="S187" s="153">
        <v>0</v>
      </c>
      <c r="T187" s="154">
        <f t="shared" si="23"/>
        <v>0</v>
      </c>
      <c r="AR187" s="155" t="s">
        <v>265</v>
      </c>
      <c r="AT187" s="155" t="s">
        <v>175</v>
      </c>
      <c r="AU187" s="155" t="s">
        <v>88</v>
      </c>
      <c r="AY187" s="16" t="s">
        <v>173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6" t="s">
        <v>88</v>
      </c>
      <c r="BK187" s="156">
        <f t="shared" si="29"/>
        <v>0</v>
      </c>
      <c r="BL187" s="16" t="s">
        <v>265</v>
      </c>
      <c r="BM187" s="155" t="s">
        <v>1731</v>
      </c>
    </row>
    <row r="188" spans="2:65" s="1" customFormat="1" ht="24.15" customHeight="1" x14ac:dyDescent="0.2">
      <c r="B188" s="142"/>
      <c r="C188" s="143" t="s">
        <v>433</v>
      </c>
      <c r="D188" s="143" t="s">
        <v>175</v>
      </c>
      <c r="E188" s="144" t="s">
        <v>719</v>
      </c>
      <c r="F188" s="145" t="s">
        <v>720</v>
      </c>
      <c r="G188" s="146" t="s">
        <v>721</v>
      </c>
      <c r="H188" s="147">
        <v>4</v>
      </c>
      <c r="I188" s="148"/>
      <c r="J188" s="149">
        <f t="shared" si="20"/>
        <v>0</v>
      </c>
      <c r="K188" s="150"/>
      <c r="L188" s="31"/>
      <c r="M188" s="151" t="s">
        <v>1</v>
      </c>
      <c r="N188" s="152" t="s">
        <v>41</v>
      </c>
      <c r="P188" s="153">
        <f t="shared" si="21"/>
        <v>0</v>
      </c>
      <c r="Q188" s="153">
        <v>2.5999999999999998E-4</v>
      </c>
      <c r="R188" s="153">
        <f t="shared" si="22"/>
        <v>1.0399999999999999E-3</v>
      </c>
      <c r="S188" s="153">
        <v>0</v>
      </c>
      <c r="T188" s="154">
        <f t="shared" si="23"/>
        <v>0</v>
      </c>
      <c r="AR188" s="155" t="s">
        <v>265</v>
      </c>
      <c r="AT188" s="155" t="s">
        <v>175</v>
      </c>
      <c r="AU188" s="155" t="s">
        <v>88</v>
      </c>
      <c r="AY188" s="16" t="s">
        <v>173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6" t="s">
        <v>88</v>
      </c>
      <c r="BK188" s="156">
        <f t="shared" si="29"/>
        <v>0</v>
      </c>
      <c r="BL188" s="16" t="s">
        <v>265</v>
      </c>
      <c r="BM188" s="155" t="s">
        <v>1732</v>
      </c>
    </row>
    <row r="189" spans="2:65" s="1" customFormat="1" ht="37.75" customHeight="1" x14ac:dyDescent="0.2">
      <c r="B189" s="142"/>
      <c r="C189" s="178" t="s">
        <v>438</v>
      </c>
      <c r="D189" s="178" t="s">
        <v>332</v>
      </c>
      <c r="E189" s="179" t="s">
        <v>723</v>
      </c>
      <c r="F189" s="180" t="s">
        <v>724</v>
      </c>
      <c r="G189" s="181" t="s">
        <v>379</v>
      </c>
      <c r="H189" s="182">
        <v>4</v>
      </c>
      <c r="I189" s="183"/>
      <c r="J189" s="184">
        <f t="shared" si="20"/>
        <v>0</v>
      </c>
      <c r="K189" s="185"/>
      <c r="L189" s="186"/>
      <c r="M189" s="187" t="s">
        <v>1</v>
      </c>
      <c r="N189" s="188" t="s">
        <v>41</v>
      </c>
      <c r="P189" s="153">
        <f t="shared" si="21"/>
        <v>0</v>
      </c>
      <c r="Q189" s="153">
        <v>2.0500000000000001E-2</v>
      </c>
      <c r="R189" s="153">
        <f t="shared" si="22"/>
        <v>8.2000000000000003E-2</v>
      </c>
      <c r="S189" s="153">
        <v>0</v>
      </c>
      <c r="T189" s="154">
        <f t="shared" si="23"/>
        <v>0</v>
      </c>
      <c r="AR189" s="155" t="s">
        <v>335</v>
      </c>
      <c r="AT189" s="155" t="s">
        <v>332</v>
      </c>
      <c r="AU189" s="155" t="s">
        <v>88</v>
      </c>
      <c r="AY189" s="16" t="s">
        <v>173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6" t="s">
        <v>88</v>
      </c>
      <c r="BK189" s="156">
        <f t="shared" si="29"/>
        <v>0</v>
      </c>
      <c r="BL189" s="16" t="s">
        <v>265</v>
      </c>
      <c r="BM189" s="155" t="s">
        <v>1733</v>
      </c>
    </row>
    <row r="190" spans="2:65" s="1" customFormat="1" ht="21.75" customHeight="1" x14ac:dyDescent="0.2">
      <c r="B190" s="142"/>
      <c r="C190" s="143" t="s">
        <v>444</v>
      </c>
      <c r="D190" s="143" t="s">
        <v>175</v>
      </c>
      <c r="E190" s="144" t="s">
        <v>726</v>
      </c>
      <c r="F190" s="145" t="s">
        <v>727</v>
      </c>
      <c r="G190" s="146" t="s">
        <v>379</v>
      </c>
      <c r="H190" s="147">
        <v>4</v>
      </c>
      <c r="I190" s="148"/>
      <c r="J190" s="149">
        <f t="shared" si="20"/>
        <v>0</v>
      </c>
      <c r="K190" s="150"/>
      <c r="L190" s="31"/>
      <c r="M190" s="151" t="s">
        <v>1</v>
      </c>
      <c r="N190" s="152" t="s">
        <v>41</v>
      </c>
      <c r="P190" s="153">
        <f t="shared" si="21"/>
        <v>0</v>
      </c>
      <c r="Q190" s="153">
        <v>2.4000000000000001E-4</v>
      </c>
      <c r="R190" s="153">
        <f t="shared" si="22"/>
        <v>9.6000000000000002E-4</v>
      </c>
      <c r="S190" s="153">
        <v>0</v>
      </c>
      <c r="T190" s="154">
        <f t="shared" si="23"/>
        <v>0</v>
      </c>
      <c r="AR190" s="155" t="s">
        <v>265</v>
      </c>
      <c r="AT190" s="155" t="s">
        <v>175</v>
      </c>
      <c r="AU190" s="155" t="s">
        <v>88</v>
      </c>
      <c r="AY190" s="16" t="s">
        <v>173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6" t="s">
        <v>88</v>
      </c>
      <c r="BK190" s="156">
        <f t="shared" si="29"/>
        <v>0</v>
      </c>
      <c r="BL190" s="16" t="s">
        <v>265</v>
      </c>
      <c r="BM190" s="155" t="s">
        <v>1734</v>
      </c>
    </row>
    <row r="191" spans="2:65" s="1" customFormat="1" ht="37.75" customHeight="1" x14ac:dyDescent="0.2">
      <c r="B191" s="142"/>
      <c r="C191" s="143" t="s">
        <v>449</v>
      </c>
      <c r="D191" s="143" t="s">
        <v>175</v>
      </c>
      <c r="E191" s="144" t="s">
        <v>729</v>
      </c>
      <c r="F191" s="145" t="s">
        <v>730</v>
      </c>
      <c r="G191" s="146" t="s">
        <v>379</v>
      </c>
      <c r="H191" s="147">
        <v>1</v>
      </c>
      <c r="I191" s="148"/>
      <c r="J191" s="149">
        <f t="shared" si="20"/>
        <v>0</v>
      </c>
      <c r="K191" s="150"/>
      <c r="L191" s="31"/>
      <c r="M191" s="151" t="s">
        <v>1</v>
      </c>
      <c r="N191" s="152" t="s">
        <v>41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265</v>
      </c>
      <c r="AT191" s="155" t="s">
        <v>175</v>
      </c>
      <c r="AU191" s="155" t="s">
        <v>88</v>
      </c>
      <c r="AY191" s="16" t="s">
        <v>173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6" t="s">
        <v>88</v>
      </c>
      <c r="BK191" s="156">
        <f t="shared" si="29"/>
        <v>0</v>
      </c>
      <c r="BL191" s="16" t="s">
        <v>265</v>
      </c>
      <c r="BM191" s="155" t="s">
        <v>1735</v>
      </c>
    </row>
    <row r="192" spans="2:65" s="1" customFormat="1" ht="49" customHeight="1" x14ac:dyDescent="0.2">
      <c r="B192" s="142"/>
      <c r="C192" s="178" t="s">
        <v>454</v>
      </c>
      <c r="D192" s="178" t="s">
        <v>332</v>
      </c>
      <c r="E192" s="179" t="s">
        <v>732</v>
      </c>
      <c r="F192" s="180" t="s">
        <v>733</v>
      </c>
      <c r="G192" s="181" t="s">
        <v>379</v>
      </c>
      <c r="H192" s="182">
        <v>1</v>
      </c>
      <c r="I192" s="183"/>
      <c r="J192" s="184">
        <f t="shared" si="20"/>
        <v>0</v>
      </c>
      <c r="K192" s="185"/>
      <c r="L192" s="186"/>
      <c r="M192" s="187" t="s">
        <v>1</v>
      </c>
      <c r="N192" s="188" t="s">
        <v>41</v>
      </c>
      <c r="P192" s="153">
        <f t="shared" si="21"/>
        <v>0</v>
      </c>
      <c r="Q192" s="153">
        <v>0.01</v>
      </c>
      <c r="R192" s="153">
        <f t="shared" si="22"/>
        <v>0.01</v>
      </c>
      <c r="S192" s="153">
        <v>0</v>
      </c>
      <c r="T192" s="154">
        <f t="shared" si="23"/>
        <v>0</v>
      </c>
      <c r="AR192" s="155" t="s">
        <v>335</v>
      </c>
      <c r="AT192" s="155" t="s">
        <v>332</v>
      </c>
      <c r="AU192" s="155" t="s">
        <v>88</v>
      </c>
      <c r="AY192" s="16" t="s">
        <v>173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6" t="s">
        <v>88</v>
      </c>
      <c r="BK192" s="156">
        <f t="shared" si="29"/>
        <v>0</v>
      </c>
      <c r="BL192" s="16" t="s">
        <v>265</v>
      </c>
      <c r="BM192" s="155" t="s">
        <v>1736</v>
      </c>
    </row>
    <row r="193" spans="2:65" s="1" customFormat="1" ht="24.15" customHeight="1" x14ac:dyDescent="0.2">
      <c r="B193" s="142"/>
      <c r="C193" s="143" t="s">
        <v>459</v>
      </c>
      <c r="D193" s="143" t="s">
        <v>175</v>
      </c>
      <c r="E193" s="144" t="s">
        <v>735</v>
      </c>
      <c r="F193" s="145" t="s">
        <v>736</v>
      </c>
      <c r="G193" s="146" t="s">
        <v>370</v>
      </c>
      <c r="H193" s="147">
        <v>163</v>
      </c>
      <c r="I193" s="148"/>
      <c r="J193" s="149">
        <f t="shared" si="20"/>
        <v>0</v>
      </c>
      <c r="K193" s="150"/>
      <c r="L193" s="31"/>
      <c r="M193" s="151" t="s">
        <v>1</v>
      </c>
      <c r="N193" s="152" t="s">
        <v>41</v>
      </c>
      <c r="P193" s="153">
        <f t="shared" si="21"/>
        <v>0</v>
      </c>
      <c r="Q193" s="153">
        <v>1.8000000000000001E-4</v>
      </c>
      <c r="R193" s="153">
        <f t="shared" si="22"/>
        <v>2.9340000000000001E-2</v>
      </c>
      <c r="S193" s="153">
        <v>0</v>
      </c>
      <c r="T193" s="154">
        <f t="shared" si="23"/>
        <v>0</v>
      </c>
      <c r="AR193" s="155" t="s">
        <v>265</v>
      </c>
      <c r="AT193" s="155" t="s">
        <v>175</v>
      </c>
      <c r="AU193" s="155" t="s">
        <v>88</v>
      </c>
      <c r="AY193" s="16" t="s">
        <v>173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6" t="s">
        <v>88</v>
      </c>
      <c r="BK193" s="156">
        <f t="shared" si="29"/>
        <v>0</v>
      </c>
      <c r="BL193" s="16" t="s">
        <v>265</v>
      </c>
      <c r="BM193" s="155" t="s">
        <v>1737</v>
      </c>
    </row>
    <row r="194" spans="2:65" s="1" customFormat="1" ht="24.15" customHeight="1" x14ac:dyDescent="0.2">
      <c r="B194" s="142"/>
      <c r="C194" s="143" t="s">
        <v>465</v>
      </c>
      <c r="D194" s="143" t="s">
        <v>175</v>
      </c>
      <c r="E194" s="144" t="s">
        <v>738</v>
      </c>
      <c r="F194" s="145" t="s">
        <v>739</v>
      </c>
      <c r="G194" s="146" t="s">
        <v>370</v>
      </c>
      <c r="H194" s="147">
        <v>163</v>
      </c>
      <c r="I194" s="148"/>
      <c r="J194" s="149">
        <f t="shared" si="20"/>
        <v>0</v>
      </c>
      <c r="K194" s="150"/>
      <c r="L194" s="31"/>
      <c r="M194" s="151" t="s">
        <v>1</v>
      </c>
      <c r="N194" s="152" t="s">
        <v>41</v>
      </c>
      <c r="P194" s="153">
        <f t="shared" si="21"/>
        <v>0</v>
      </c>
      <c r="Q194" s="153">
        <v>1.0000000000000001E-5</v>
      </c>
      <c r="R194" s="153">
        <f t="shared" si="22"/>
        <v>1.6300000000000002E-3</v>
      </c>
      <c r="S194" s="153">
        <v>0</v>
      </c>
      <c r="T194" s="154">
        <f t="shared" si="23"/>
        <v>0</v>
      </c>
      <c r="AR194" s="155" t="s">
        <v>265</v>
      </c>
      <c r="AT194" s="155" t="s">
        <v>175</v>
      </c>
      <c r="AU194" s="155" t="s">
        <v>88</v>
      </c>
      <c r="AY194" s="16" t="s">
        <v>173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6" t="s">
        <v>88</v>
      </c>
      <c r="BK194" s="156">
        <f t="shared" si="29"/>
        <v>0</v>
      </c>
      <c r="BL194" s="16" t="s">
        <v>265</v>
      </c>
      <c r="BM194" s="155" t="s">
        <v>1738</v>
      </c>
    </row>
    <row r="195" spans="2:65" s="1" customFormat="1" ht="24.15" customHeight="1" x14ac:dyDescent="0.2">
      <c r="B195" s="142"/>
      <c r="C195" s="143" t="s">
        <v>470</v>
      </c>
      <c r="D195" s="143" t="s">
        <v>175</v>
      </c>
      <c r="E195" s="144" t="s">
        <v>741</v>
      </c>
      <c r="F195" s="145" t="s">
        <v>742</v>
      </c>
      <c r="G195" s="146" t="s">
        <v>363</v>
      </c>
      <c r="H195" s="189"/>
      <c r="I195" s="148"/>
      <c r="J195" s="149">
        <f t="shared" si="20"/>
        <v>0</v>
      </c>
      <c r="K195" s="150"/>
      <c r="L195" s="31"/>
      <c r="M195" s="191" t="s">
        <v>1</v>
      </c>
      <c r="N195" s="192" t="s">
        <v>41</v>
      </c>
      <c r="O195" s="193"/>
      <c r="P195" s="194">
        <f t="shared" si="21"/>
        <v>0</v>
      </c>
      <c r="Q195" s="194">
        <v>0</v>
      </c>
      <c r="R195" s="194">
        <f t="shared" si="22"/>
        <v>0</v>
      </c>
      <c r="S195" s="194">
        <v>0</v>
      </c>
      <c r="T195" s="195">
        <f t="shared" si="23"/>
        <v>0</v>
      </c>
      <c r="AR195" s="155" t="s">
        <v>265</v>
      </c>
      <c r="AT195" s="155" t="s">
        <v>175</v>
      </c>
      <c r="AU195" s="155" t="s">
        <v>88</v>
      </c>
      <c r="AY195" s="16" t="s">
        <v>173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6" t="s">
        <v>88</v>
      </c>
      <c r="BK195" s="156">
        <f t="shared" si="29"/>
        <v>0</v>
      </c>
      <c r="BL195" s="16" t="s">
        <v>265</v>
      </c>
      <c r="BM195" s="155" t="s">
        <v>1739</v>
      </c>
    </row>
    <row r="196" spans="2:65" s="1" customFormat="1" ht="7" customHeight="1" x14ac:dyDescent="0.2">
      <c r="B196" s="46"/>
      <c r="C196" s="47"/>
      <c r="D196" s="47"/>
      <c r="E196" s="47"/>
      <c r="F196" s="47"/>
      <c r="G196" s="47"/>
      <c r="H196" s="47"/>
      <c r="I196" s="47"/>
      <c r="J196" s="47"/>
      <c r="K196" s="47"/>
      <c r="L196" s="31"/>
    </row>
  </sheetData>
  <autoFilter ref="C127:K195" xr:uid="{00000000-0009-0000-0000-000007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13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29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6" t="s">
        <v>110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2:46" ht="25" customHeight="1" x14ac:dyDescent="0.2">
      <c r="B4" s="19"/>
      <c r="D4" s="20" t="s">
        <v>133</v>
      </c>
      <c r="L4" s="19"/>
      <c r="M4" s="95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16.5" customHeight="1" x14ac:dyDescent="0.2">
      <c r="B7" s="19"/>
      <c r="E7" s="245" t="str">
        <f>'Rekapitulácia stavby'!K6</f>
        <v>HALY NA CHOV BROJLEROVÝCH KURČIAT</v>
      </c>
      <c r="F7" s="246"/>
      <c r="G7" s="246"/>
      <c r="H7" s="246"/>
      <c r="L7" s="19"/>
    </row>
    <row r="8" spans="2:46" ht="12" customHeight="1" x14ac:dyDescent="0.2">
      <c r="B8" s="19"/>
      <c r="D8" s="26" t="s">
        <v>134</v>
      </c>
      <c r="L8" s="19"/>
    </row>
    <row r="9" spans="2:46" s="1" customFormat="1" ht="16.5" customHeight="1" x14ac:dyDescent="0.2">
      <c r="B9" s="31"/>
      <c r="E9" s="245" t="s">
        <v>1607</v>
      </c>
      <c r="F9" s="247"/>
      <c r="G9" s="247"/>
      <c r="H9" s="247"/>
      <c r="L9" s="31"/>
    </row>
    <row r="10" spans="2:46" s="1" customFormat="1" ht="12" customHeight="1" x14ac:dyDescent="0.2">
      <c r="B10" s="31"/>
      <c r="D10" s="26" t="s">
        <v>136</v>
      </c>
      <c r="L10" s="31"/>
    </row>
    <row r="11" spans="2:46" s="1" customFormat="1" ht="16.5" customHeight="1" x14ac:dyDescent="0.2">
      <c r="B11" s="31"/>
      <c r="E11" s="204" t="s">
        <v>1740</v>
      </c>
      <c r="F11" s="247"/>
      <c r="G11" s="247"/>
      <c r="H11" s="247"/>
      <c r="L11" s="31"/>
    </row>
    <row r="12" spans="2:46" s="1" customFormat="1" ht="10" x14ac:dyDescent="0.2">
      <c r="B12" s="31"/>
      <c r="L12" s="31"/>
    </row>
    <row r="13" spans="2:46" s="1" customFormat="1" ht="12" customHeight="1" x14ac:dyDescent="0.2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 x14ac:dyDescent="0.2">
      <c r="B14" s="31"/>
      <c r="D14" s="26" t="s">
        <v>19</v>
      </c>
      <c r="F14" s="24" t="s">
        <v>20</v>
      </c>
      <c r="I14" s="26" t="s">
        <v>21</v>
      </c>
      <c r="J14" s="54" t="str">
        <f>'Rekapitulácia stavby'!AN8</f>
        <v>28. 12. 2023</v>
      </c>
      <c r="L14" s="31"/>
    </row>
    <row r="15" spans="2:46" s="1" customFormat="1" ht="10.75" customHeight="1" x14ac:dyDescent="0.2">
      <c r="B15" s="31"/>
      <c r="L15" s="31"/>
    </row>
    <row r="16" spans="2:46" s="1" customFormat="1" ht="12" customHeight="1" x14ac:dyDescent="0.2">
      <c r="B16" s="31"/>
      <c r="D16" s="26" t="s">
        <v>23</v>
      </c>
      <c r="I16" s="26" t="s">
        <v>24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25</v>
      </c>
      <c r="I17" s="26" t="s">
        <v>26</v>
      </c>
      <c r="J17" s="24" t="s">
        <v>1</v>
      </c>
      <c r="L17" s="31"/>
    </row>
    <row r="18" spans="2:12" s="1" customFormat="1" ht="7" customHeight="1" x14ac:dyDescent="0.2">
      <c r="B18" s="31"/>
      <c r="L18" s="31"/>
    </row>
    <row r="19" spans="2:12" s="1" customFormat="1" ht="12" customHeight="1" x14ac:dyDescent="0.2">
      <c r="B19" s="31"/>
      <c r="D19" s="26" t="s">
        <v>27</v>
      </c>
      <c r="I19" s="26" t="s">
        <v>24</v>
      </c>
      <c r="J19" s="27" t="str">
        <f>'Rekapitulácia stavby'!AN13</f>
        <v>Vyplň údaj</v>
      </c>
      <c r="L19" s="31"/>
    </row>
    <row r="20" spans="2:12" s="1" customFormat="1" ht="18" customHeight="1" x14ac:dyDescent="0.2">
      <c r="B20" s="31"/>
      <c r="E20" s="248" t="str">
        <f>'Rekapitulácia stavby'!E14</f>
        <v>Vyplň údaj</v>
      </c>
      <c r="F20" s="210"/>
      <c r="G20" s="210"/>
      <c r="H20" s="210"/>
      <c r="I20" s="26" t="s">
        <v>26</v>
      </c>
      <c r="J20" s="27" t="str">
        <f>'Rekapitulácia stavby'!AN14</f>
        <v>Vyplň údaj</v>
      </c>
      <c r="L20" s="31"/>
    </row>
    <row r="21" spans="2:12" s="1" customFormat="1" ht="7" customHeight="1" x14ac:dyDescent="0.2">
      <c r="B21" s="31"/>
      <c r="L21" s="31"/>
    </row>
    <row r="22" spans="2:12" s="1" customFormat="1" ht="12" customHeight="1" x14ac:dyDescent="0.2">
      <c r="B22" s="31"/>
      <c r="D22" s="26" t="s">
        <v>29</v>
      </c>
      <c r="I22" s="26" t="s">
        <v>24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30</v>
      </c>
      <c r="I23" s="26" t="s">
        <v>26</v>
      </c>
      <c r="J23" s="24" t="s">
        <v>1</v>
      </c>
      <c r="L23" s="31"/>
    </row>
    <row r="24" spans="2:12" s="1" customFormat="1" ht="7" customHeight="1" x14ac:dyDescent="0.2">
      <c r="B24" s="31"/>
      <c r="L24" s="31"/>
    </row>
    <row r="25" spans="2:12" s="1" customFormat="1" ht="12" customHeight="1" x14ac:dyDescent="0.2">
      <c r="B25" s="31"/>
      <c r="D25" s="26" t="s">
        <v>32</v>
      </c>
      <c r="I25" s="26" t="s">
        <v>24</v>
      </c>
      <c r="J25" s="24" t="str">
        <f>IF('Rekapitulácia stavby'!AN19="","",'Rekapitulácia stavby'!AN19)</f>
        <v/>
      </c>
      <c r="L25" s="31"/>
    </row>
    <row r="26" spans="2:12" s="1" customFormat="1" ht="18" customHeight="1" x14ac:dyDescent="0.2">
      <c r="B26" s="31"/>
      <c r="E26" s="24" t="str">
        <f>IF('Rekapitulácia stavby'!E20="","",'Rekapitulácia stavby'!E20)</f>
        <v xml:space="preserve"> </v>
      </c>
      <c r="I26" s="26" t="s">
        <v>26</v>
      </c>
      <c r="J26" s="24" t="str">
        <f>IF('Rekapitulácia stavby'!AN20="","",'Rekapitulácia stavby'!AN20)</f>
        <v/>
      </c>
      <c r="L26" s="31"/>
    </row>
    <row r="27" spans="2:12" s="1" customFormat="1" ht="7" customHeight="1" x14ac:dyDescent="0.2">
      <c r="B27" s="31"/>
      <c r="L27" s="31"/>
    </row>
    <row r="28" spans="2:12" s="1" customFormat="1" ht="12" customHeight="1" x14ac:dyDescent="0.2">
      <c r="B28" s="31"/>
      <c r="D28" s="26" t="s">
        <v>34</v>
      </c>
      <c r="L28" s="31"/>
    </row>
    <row r="29" spans="2:12" s="7" customFormat="1" ht="16.5" customHeight="1" x14ac:dyDescent="0.2">
      <c r="B29" s="96"/>
      <c r="E29" s="215" t="s">
        <v>1</v>
      </c>
      <c r="F29" s="215"/>
      <c r="G29" s="215"/>
      <c r="H29" s="215"/>
      <c r="L29" s="96"/>
    </row>
    <row r="30" spans="2:12" s="1" customFormat="1" ht="7" customHeight="1" x14ac:dyDescent="0.2">
      <c r="B30" s="31"/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4" customHeight="1" x14ac:dyDescent="0.2">
      <c r="B32" s="31"/>
      <c r="D32" s="97" t="s">
        <v>35</v>
      </c>
      <c r="J32" s="68">
        <f>ROUND(J125, 2)</f>
        <v>0</v>
      </c>
      <c r="L32" s="31"/>
    </row>
    <row r="33" spans="2:12" s="1" customFormat="1" ht="7" customHeight="1" x14ac:dyDescent="0.2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 x14ac:dyDescent="0.2">
      <c r="B34" s="31"/>
      <c r="F34" s="34" t="s">
        <v>37</v>
      </c>
      <c r="I34" s="34" t="s">
        <v>36</v>
      </c>
      <c r="J34" s="34" t="s">
        <v>38</v>
      </c>
      <c r="L34" s="31"/>
    </row>
    <row r="35" spans="2:12" s="1" customFormat="1" ht="14.4" customHeight="1" x14ac:dyDescent="0.2">
      <c r="B35" s="31"/>
      <c r="D35" s="57" t="s">
        <v>39</v>
      </c>
      <c r="E35" s="36" t="s">
        <v>40</v>
      </c>
      <c r="F35" s="98">
        <f>ROUND((SUM(BE125:BE312)),  2)</f>
        <v>0</v>
      </c>
      <c r="G35" s="99"/>
      <c r="H35" s="99"/>
      <c r="I35" s="100">
        <v>0.2</v>
      </c>
      <c r="J35" s="98">
        <f>ROUND(((SUM(BE125:BE312))*I35),  2)</f>
        <v>0</v>
      </c>
      <c r="L35" s="31"/>
    </row>
    <row r="36" spans="2:12" s="1" customFormat="1" ht="14.4" customHeight="1" x14ac:dyDescent="0.2">
      <c r="B36" s="31"/>
      <c r="E36" s="36" t="s">
        <v>41</v>
      </c>
      <c r="F36" s="98">
        <f>ROUND((SUM(BF125:BF312)),  2)</f>
        <v>0</v>
      </c>
      <c r="G36" s="99"/>
      <c r="H36" s="99"/>
      <c r="I36" s="100">
        <v>0.2</v>
      </c>
      <c r="J36" s="98">
        <f>ROUND(((SUM(BF125:BF312))*I36),  2)</f>
        <v>0</v>
      </c>
      <c r="L36" s="31"/>
    </row>
    <row r="37" spans="2:12" s="1" customFormat="1" ht="14.4" hidden="1" customHeight="1" x14ac:dyDescent="0.2">
      <c r="B37" s="31"/>
      <c r="E37" s="26" t="s">
        <v>42</v>
      </c>
      <c r="F37" s="88">
        <f>ROUND((SUM(BG125:BG312)),  2)</f>
        <v>0</v>
      </c>
      <c r="I37" s="101">
        <v>0.2</v>
      </c>
      <c r="J37" s="88">
        <f>0</f>
        <v>0</v>
      </c>
      <c r="L37" s="31"/>
    </row>
    <row r="38" spans="2:12" s="1" customFormat="1" ht="14.4" hidden="1" customHeight="1" x14ac:dyDescent="0.2">
      <c r="B38" s="31"/>
      <c r="E38" s="26" t="s">
        <v>43</v>
      </c>
      <c r="F38" s="88">
        <f>ROUND((SUM(BH125:BH312)),  2)</f>
        <v>0</v>
      </c>
      <c r="I38" s="101">
        <v>0.2</v>
      </c>
      <c r="J38" s="88">
        <f>0</f>
        <v>0</v>
      </c>
      <c r="L38" s="31"/>
    </row>
    <row r="39" spans="2:12" s="1" customFormat="1" ht="14.4" hidden="1" customHeight="1" x14ac:dyDescent="0.2">
      <c r="B39" s="31"/>
      <c r="E39" s="36" t="s">
        <v>44</v>
      </c>
      <c r="F39" s="98">
        <f>ROUND((SUM(BI125:BI312)),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7" customHeight="1" x14ac:dyDescent="0.2">
      <c r="B40" s="31"/>
      <c r="L40" s="31"/>
    </row>
    <row r="41" spans="2:12" s="1" customFormat="1" ht="25.4" customHeight="1" x14ac:dyDescent="0.2">
      <c r="B41" s="31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1"/>
    </row>
    <row r="42" spans="2:12" s="1" customFormat="1" ht="14.4" customHeight="1" x14ac:dyDescent="0.2">
      <c r="B42" s="31"/>
      <c r="L42" s="31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48</v>
      </c>
      <c r="E50" s="44"/>
      <c r="F50" s="44"/>
      <c r="G50" s="43" t="s">
        <v>49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50</v>
      </c>
      <c r="E61" s="33"/>
      <c r="F61" s="108" t="s">
        <v>51</v>
      </c>
      <c r="G61" s="45" t="s">
        <v>50</v>
      </c>
      <c r="H61" s="33"/>
      <c r="I61" s="33"/>
      <c r="J61" s="109" t="s">
        <v>51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52</v>
      </c>
      <c r="E65" s="44"/>
      <c r="F65" s="44"/>
      <c r="G65" s="43" t="s">
        <v>53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50</v>
      </c>
      <c r="E76" s="33"/>
      <c r="F76" s="108" t="s">
        <v>51</v>
      </c>
      <c r="G76" s="45" t="s">
        <v>50</v>
      </c>
      <c r="H76" s="33"/>
      <c r="I76" s="33"/>
      <c r="J76" s="109" t="s">
        <v>51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5" customHeight="1" x14ac:dyDescent="0.2">
      <c r="B82" s="31"/>
      <c r="C82" s="20" t="s">
        <v>138</v>
      </c>
      <c r="L82" s="31"/>
    </row>
    <row r="83" spans="2:12" s="1" customFormat="1" ht="7" customHeight="1" x14ac:dyDescent="0.2">
      <c r="B83" s="31"/>
      <c r="L83" s="31"/>
    </row>
    <row r="84" spans="2:12" s="1" customFormat="1" ht="12" customHeight="1" x14ac:dyDescent="0.2">
      <c r="B84" s="31"/>
      <c r="C84" s="26" t="s">
        <v>15</v>
      </c>
      <c r="L84" s="31"/>
    </row>
    <row r="85" spans="2:12" s="1" customFormat="1" ht="16.5" customHeight="1" x14ac:dyDescent="0.2">
      <c r="B85" s="31"/>
      <c r="E85" s="245" t="str">
        <f>E7</f>
        <v>HALY NA CHOV BROJLEROVÝCH KURČIAT</v>
      </c>
      <c r="F85" s="246"/>
      <c r="G85" s="246"/>
      <c r="H85" s="246"/>
      <c r="L85" s="31"/>
    </row>
    <row r="86" spans="2:12" ht="12" customHeight="1" x14ac:dyDescent="0.2">
      <c r="B86" s="19"/>
      <c r="C86" s="26" t="s">
        <v>134</v>
      </c>
      <c r="L86" s="19"/>
    </row>
    <row r="87" spans="2:12" s="1" customFormat="1" ht="16.5" customHeight="1" x14ac:dyDescent="0.2">
      <c r="B87" s="31"/>
      <c r="E87" s="245" t="s">
        <v>1607</v>
      </c>
      <c r="F87" s="247"/>
      <c r="G87" s="247"/>
      <c r="H87" s="247"/>
      <c r="L87" s="31"/>
    </row>
    <row r="88" spans="2:12" s="1" customFormat="1" ht="12" customHeight="1" x14ac:dyDescent="0.2">
      <c r="B88" s="31"/>
      <c r="C88" s="26" t="s">
        <v>136</v>
      </c>
      <c r="L88" s="31"/>
    </row>
    <row r="89" spans="2:12" s="1" customFormat="1" ht="16.5" customHeight="1" x14ac:dyDescent="0.2">
      <c r="B89" s="31"/>
      <c r="E89" s="204" t="str">
        <f>E11</f>
        <v>2.3 - Elektroinštalácia</v>
      </c>
      <c r="F89" s="247"/>
      <c r="G89" s="247"/>
      <c r="H89" s="247"/>
      <c r="L89" s="31"/>
    </row>
    <row r="90" spans="2:12" s="1" customFormat="1" ht="7" customHeight="1" x14ac:dyDescent="0.2">
      <c r="B90" s="31"/>
      <c r="L90" s="31"/>
    </row>
    <row r="91" spans="2:12" s="1" customFormat="1" ht="12" customHeight="1" x14ac:dyDescent="0.2">
      <c r="B91" s="31"/>
      <c r="C91" s="26" t="s">
        <v>19</v>
      </c>
      <c r="F91" s="24" t="str">
        <f>F14</f>
        <v>Jacovce- Hôrka, parc. č. 1627/6</v>
      </c>
      <c r="I91" s="26" t="s">
        <v>21</v>
      </c>
      <c r="J91" s="54" t="str">
        <f>IF(J14="","",J14)</f>
        <v>28. 12. 2023</v>
      </c>
      <c r="L91" s="31"/>
    </row>
    <row r="92" spans="2:12" s="1" customFormat="1" ht="7" customHeight="1" x14ac:dyDescent="0.2">
      <c r="B92" s="31"/>
      <c r="L92" s="31"/>
    </row>
    <row r="93" spans="2:12" s="1" customFormat="1" ht="15.15" customHeight="1" x14ac:dyDescent="0.2">
      <c r="B93" s="31"/>
      <c r="C93" s="26" t="s">
        <v>23</v>
      </c>
      <c r="F93" s="24" t="str">
        <f>E17</f>
        <v>PPD Prašice so sídlom Jacovce</v>
      </c>
      <c r="I93" s="26" t="s">
        <v>29</v>
      </c>
      <c r="J93" s="29" t="str">
        <f>E23</f>
        <v>Ing. Pavol Meluš</v>
      </c>
      <c r="L93" s="31"/>
    </row>
    <row r="94" spans="2:12" s="1" customFormat="1" ht="15.15" customHeight="1" x14ac:dyDescent="0.2">
      <c r="B94" s="31"/>
      <c r="C94" s="26" t="s">
        <v>27</v>
      </c>
      <c r="F94" s="24" t="str">
        <f>IF(E20="","",E20)</f>
        <v>Vyplň údaj</v>
      </c>
      <c r="I94" s="26" t="s">
        <v>32</v>
      </c>
      <c r="J94" s="29" t="str">
        <f>E26</f>
        <v xml:space="preserve"> </v>
      </c>
      <c r="L94" s="31"/>
    </row>
    <row r="95" spans="2:12" s="1" customFormat="1" ht="10.25" customHeight="1" x14ac:dyDescent="0.2">
      <c r="B95" s="31"/>
      <c r="L95" s="31"/>
    </row>
    <row r="96" spans="2:12" s="1" customFormat="1" ht="29.25" customHeight="1" x14ac:dyDescent="0.2">
      <c r="B96" s="31"/>
      <c r="C96" s="110" t="s">
        <v>139</v>
      </c>
      <c r="D96" s="102"/>
      <c r="E96" s="102"/>
      <c r="F96" s="102"/>
      <c r="G96" s="102"/>
      <c r="H96" s="102"/>
      <c r="I96" s="102"/>
      <c r="J96" s="111" t="s">
        <v>140</v>
      </c>
      <c r="K96" s="102"/>
      <c r="L96" s="31"/>
    </row>
    <row r="97" spans="2:47" s="1" customFormat="1" ht="10.25" customHeight="1" x14ac:dyDescent="0.2">
      <c r="B97" s="31"/>
      <c r="L97" s="31"/>
    </row>
    <row r="98" spans="2:47" s="1" customFormat="1" ht="22.75" customHeight="1" x14ac:dyDescent="0.2">
      <c r="B98" s="31"/>
      <c r="C98" s="112" t="s">
        <v>141</v>
      </c>
      <c r="J98" s="68">
        <f>J125</f>
        <v>0</v>
      </c>
      <c r="L98" s="31"/>
      <c r="AU98" s="16" t="s">
        <v>142</v>
      </c>
    </row>
    <row r="99" spans="2:47" s="8" customFormat="1" ht="25" customHeight="1" x14ac:dyDescent="0.2">
      <c r="B99" s="113"/>
      <c r="D99" s="114" t="s">
        <v>745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2:47" s="9" customFormat="1" ht="19.899999999999999" customHeight="1" x14ac:dyDescent="0.2">
      <c r="B100" s="117"/>
      <c r="D100" s="118" t="s">
        <v>746</v>
      </c>
      <c r="E100" s="119"/>
      <c r="F100" s="119"/>
      <c r="G100" s="119"/>
      <c r="H100" s="119"/>
      <c r="I100" s="119"/>
      <c r="J100" s="120">
        <f>J127</f>
        <v>0</v>
      </c>
      <c r="L100" s="117"/>
    </row>
    <row r="101" spans="2:47" s="9" customFormat="1" ht="19.899999999999999" customHeight="1" x14ac:dyDescent="0.2">
      <c r="B101" s="117"/>
      <c r="D101" s="118" t="s">
        <v>747</v>
      </c>
      <c r="E101" s="119"/>
      <c r="F101" s="119"/>
      <c r="G101" s="119"/>
      <c r="H101" s="119"/>
      <c r="I101" s="119"/>
      <c r="J101" s="120">
        <f>J158</f>
        <v>0</v>
      </c>
      <c r="L101" s="117"/>
    </row>
    <row r="102" spans="2:47" s="9" customFormat="1" ht="14.9" customHeight="1" x14ac:dyDescent="0.2">
      <c r="B102" s="117"/>
      <c r="D102" s="118" t="s">
        <v>748</v>
      </c>
      <c r="E102" s="119"/>
      <c r="F102" s="119"/>
      <c r="G102" s="119"/>
      <c r="H102" s="119"/>
      <c r="I102" s="119"/>
      <c r="J102" s="120">
        <f>J305</f>
        <v>0</v>
      </c>
      <c r="L102" s="117"/>
    </row>
    <row r="103" spans="2:47" s="8" customFormat="1" ht="25" customHeight="1" x14ac:dyDescent="0.2">
      <c r="B103" s="113"/>
      <c r="D103" s="114" t="s">
        <v>749</v>
      </c>
      <c r="E103" s="115"/>
      <c r="F103" s="115"/>
      <c r="G103" s="115"/>
      <c r="H103" s="115"/>
      <c r="I103" s="115"/>
      <c r="J103" s="116">
        <f>J309</f>
        <v>0</v>
      </c>
      <c r="L103" s="113"/>
    </row>
    <row r="104" spans="2:47" s="1" customFormat="1" ht="21.75" customHeight="1" x14ac:dyDescent="0.2">
      <c r="B104" s="31"/>
      <c r="L104" s="31"/>
    </row>
    <row r="105" spans="2:47" s="1" customFormat="1" ht="7" customHeight="1" x14ac:dyDescent="0.2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47" s="1" customFormat="1" ht="7" customHeight="1" x14ac:dyDescent="0.2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47" s="1" customFormat="1" ht="25" customHeight="1" x14ac:dyDescent="0.2">
      <c r="B110" s="31"/>
      <c r="C110" s="20" t="s">
        <v>159</v>
      </c>
      <c r="L110" s="31"/>
    </row>
    <row r="111" spans="2:47" s="1" customFormat="1" ht="7" customHeight="1" x14ac:dyDescent="0.2">
      <c r="B111" s="31"/>
      <c r="L111" s="31"/>
    </row>
    <row r="112" spans="2:47" s="1" customFormat="1" ht="12" customHeight="1" x14ac:dyDescent="0.2">
      <c r="B112" s="31"/>
      <c r="C112" s="26" t="s">
        <v>15</v>
      </c>
      <c r="L112" s="31"/>
    </row>
    <row r="113" spans="2:65" s="1" customFormat="1" ht="16.5" customHeight="1" x14ac:dyDescent="0.2">
      <c r="B113" s="31"/>
      <c r="E113" s="245" t="str">
        <f>E7</f>
        <v>HALY NA CHOV BROJLEROVÝCH KURČIAT</v>
      </c>
      <c r="F113" s="246"/>
      <c r="G113" s="246"/>
      <c r="H113" s="246"/>
      <c r="L113" s="31"/>
    </row>
    <row r="114" spans="2:65" ht="12" customHeight="1" x14ac:dyDescent="0.2">
      <c r="B114" s="19"/>
      <c r="C114" s="26" t="s">
        <v>134</v>
      </c>
      <c r="L114" s="19"/>
    </row>
    <row r="115" spans="2:65" s="1" customFormat="1" ht="16.5" customHeight="1" x14ac:dyDescent="0.2">
      <c r="B115" s="31"/>
      <c r="E115" s="245" t="s">
        <v>1607</v>
      </c>
      <c r="F115" s="247"/>
      <c r="G115" s="247"/>
      <c r="H115" s="247"/>
      <c r="L115" s="31"/>
    </row>
    <row r="116" spans="2:65" s="1" customFormat="1" ht="12" customHeight="1" x14ac:dyDescent="0.2">
      <c r="B116" s="31"/>
      <c r="C116" s="26" t="s">
        <v>136</v>
      </c>
      <c r="L116" s="31"/>
    </row>
    <row r="117" spans="2:65" s="1" customFormat="1" ht="16.5" customHeight="1" x14ac:dyDescent="0.2">
      <c r="B117" s="31"/>
      <c r="E117" s="204" t="str">
        <f>E11</f>
        <v>2.3 - Elektroinštalácia</v>
      </c>
      <c r="F117" s="247"/>
      <c r="G117" s="247"/>
      <c r="H117" s="247"/>
      <c r="L117" s="31"/>
    </row>
    <row r="118" spans="2:65" s="1" customFormat="1" ht="7" customHeight="1" x14ac:dyDescent="0.2">
      <c r="B118" s="31"/>
      <c r="L118" s="31"/>
    </row>
    <row r="119" spans="2:65" s="1" customFormat="1" ht="12" customHeight="1" x14ac:dyDescent="0.2">
      <c r="B119" s="31"/>
      <c r="C119" s="26" t="s">
        <v>19</v>
      </c>
      <c r="F119" s="24" t="str">
        <f>F14</f>
        <v>Jacovce- Hôrka, parc. č. 1627/6</v>
      </c>
      <c r="I119" s="26" t="s">
        <v>21</v>
      </c>
      <c r="J119" s="54" t="str">
        <f>IF(J14="","",J14)</f>
        <v>28. 12. 2023</v>
      </c>
      <c r="L119" s="31"/>
    </row>
    <row r="120" spans="2:65" s="1" customFormat="1" ht="7" customHeight="1" x14ac:dyDescent="0.2">
      <c r="B120" s="31"/>
      <c r="L120" s="31"/>
    </row>
    <row r="121" spans="2:65" s="1" customFormat="1" ht="15.15" customHeight="1" x14ac:dyDescent="0.2">
      <c r="B121" s="31"/>
      <c r="C121" s="26" t="s">
        <v>23</v>
      </c>
      <c r="F121" s="24" t="str">
        <f>E17</f>
        <v>PPD Prašice so sídlom Jacovce</v>
      </c>
      <c r="I121" s="26" t="s">
        <v>29</v>
      </c>
      <c r="J121" s="29" t="str">
        <f>E23</f>
        <v>Ing. Pavol Meluš</v>
      </c>
      <c r="L121" s="31"/>
    </row>
    <row r="122" spans="2:65" s="1" customFormat="1" ht="15.15" customHeight="1" x14ac:dyDescent="0.2">
      <c r="B122" s="31"/>
      <c r="C122" s="26" t="s">
        <v>27</v>
      </c>
      <c r="F122" s="24" t="str">
        <f>IF(E20="","",E20)</f>
        <v>Vyplň údaj</v>
      </c>
      <c r="I122" s="26" t="s">
        <v>32</v>
      </c>
      <c r="J122" s="29" t="str">
        <f>E26</f>
        <v xml:space="preserve"> </v>
      </c>
      <c r="L122" s="31"/>
    </row>
    <row r="123" spans="2:65" s="1" customFormat="1" ht="10.25" customHeight="1" x14ac:dyDescent="0.2">
      <c r="B123" s="31"/>
      <c r="L123" s="31"/>
    </row>
    <row r="124" spans="2:65" s="10" customFormat="1" ht="29.25" customHeight="1" x14ac:dyDescent="0.2">
      <c r="B124" s="121"/>
      <c r="C124" s="122" t="s">
        <v>160</v>
      </c>
      <c r="D124" s="123" t="s">
        <v>60</v>
      </c>
      <c r="E124" s="123" t="s">
        <v>56</v>
      </c>
      <c r="F124" s="123" t="s">
        <v>57</v>
      </c>
      <c r="G124" s="123" t="s">
        <v>161</v>
      </c>
      <c r="H124" s="123" t="s">
        <v>162</v>
      </c>
      <c r="I124" s="123" t="s">
        <v>163</v>
      </c>
      <c r="J124" s="124" t="s">
        <v>140</v>
      </c>
      <c r="K124" s="125" t="s">
        <v>164</v>
      </c>
      <c r="L124" s="121"/>
      <c r="M124" s="61" t="s">
        <v>1</v>
      </c>
      <c r="N124" s="62" t="s">
        <v>39</v>
      </c>
      <c r="O124" s="62" t="s">
        <v>165</v>
      </c>
      <c r="P124" s="62" t="s">
        <v>166</v>
      </c>
      <c r="Q124" s="62" t="s">
        <v>167</v>
      </c>
      <c r="R124" s="62" t="s">
        <v>168</v>
      </c>
      <c r="S124" s="62" t="s">
        <v>169</v>
      </c>
      <c r="T124" s="63" t="s">
        <v>170</v>
      </c>
    </row>
    <row r="125" spans="2:65" s="1" customFormat="1" ht="22.75" customHeight="1" x14ac:dyDescent="0.35">
      <c r="B125" s="31"/>
      <c r="C125" s="66" t="s">
        <v>141</v>
      </c>
      <c r="J125" s="126">
        <f>BK125</f>
        <v>0</v>
      </c>
      <c r="L125" s="31"/>
      <c r="M125" s="64"/>
      <c r="N125" s="55"/>
      <c r="O125" s="55"/>
      <c r="P125" s="127">
        <f>P126+P309</f>
        <v>0</v>
      </c>
      <c r="Q125" s="55"/>
      <c r="R125" s="127">
        <f>R126+R309</f>
        <v>5.2937199999999995</v>
      </c>
      <c r="S125" s="55"/>
      <c r="T125" s="128">
        <f>T126+T309</f>
        <v>0</v>
      </c>
      <c r="AT125" s="16" t="s">
        <v>74</v>
      </c>
      <c r="AU125" s="16" t="s">
        <v>142</v>
      </c>
      <c r="BK125" s="129">
        <f>BK126+BK309</f>
        <v>0</v>
      </c>
    </row>
    <row r="126" spans="2:65" s="11" customFormat="1" ht="25.9" customHeight="1" x14ac:dyDescent="0.35">
      <c r="B126" s="130"/>
      <c r="D126" s="131" t="s">
        <v>74</v>
      </c>
      <c r="E126" s="132" t="s">
        <v>332</v>
      </c>
      <c r="F126" s="132" t="s">
        <v>750</v>
      </c>
      <c r="I126" s="133"/>
      <c r="J126" s="134">
        <f>BK126</f>
        <v>0</v>
      </c>
      <c r="L126" s="130"/>
      <c r="M126" s="135"/>
      <c r="P126" s="136">
        <f>P127+P158</f>
        <v>0</v>
      </c>
      <c r="R126" s="136">
        <f>R127+R158</f>
        <v>5.2937199999999995</v>
      </c>
      <c r="T126" s="137">
        <f>T127+T158</f>
        <v>0</v>
      </c>
      <c r="AR126" s="131" t="s">
        <v>82</v>
      </c>
      <c r="AT126" s="138" t="s">
        <v>74</v>
      </c>
      <c r="AU126" s="138" t="s">
        <v>75</v>
      </c>
      <c r="AY126" s="131" t="s">
        <v>173</v>
      </c>
      <c r="BK126" s="139">
        <f>BK127+BK158</f>
        <v>0</v>
      </c>
    </row>
    <row r="127" spans="2:65" s="11" customFormat="1" ht="22.75" customHeight="1" x14ac:dyDescent="0.25">
      <c r="B127" s="130"/>
      <c r="D127" s="131" t="s">
        <v>74</v>
      </c>
      <c r="E127" s="140" t="s">
        <v>751</v>
      </c>
      <c r="F127" s="140" t="s">
        <v>752</v>
      </c>
      <c r="I127" s="133"/>
      <c r="J127" s="141">
        <f>BK127</f>
        <v>0</v>
      </c>
      <c r="L127" s="130"/>
      <c r="M127" s="135"/>
      <c r="P127" s="136">
        <f>SUM(P128:P157)</f>
        <v>0</v>
      </c>
      <c r="R127" s="136">
        <f>SUM(R128:R157)</f>
        <v>0.21451000000000001</v>
      </c>
      <c r="T127" s="137">
        <f>SUM(T128:T157)</f>
        <v>0</v>
      </c>
      <c r="AR127" s="131" t="s">
        <v>82</v>
      </c>
      <c r="AT127" s="138" t="s">
        <v>74</v>
      </c>
      <c r="AU127" s="138" t="s">
        <v>82</v>
      </c>
      <c r="AY127" s="131" t="s">
        <v>173</v>
      </c>
      <c r="BK127" s="139">
        <f>SUM(BK128:BK157)</f>
        <v>0</v>
      </c>
    </row>
    <row r="128" spans="2:65" s="1" customFormat="1" ht="16.5" customHeight="1" x14ac:dyDescent="0.2">
      <c r="B128" s="142"/>
      <c r="C128" s="143" t="s">
        <v>82</v>
      </c>
      <c r="D128" s="143" t="s">
        <v>175</v>
      </c>
      <c r="E128" s="144" t="s">
        <v>753</v>
      </c>
      <c r="F128" s="145" t="s">
        <v>754</v>
      </c>
      <c r="G128" s="146" t="s">
        <v>379</v>
      </c>
      <c r="H128" s="147">
        <v>32</v>
      </c>
      <c r="I128" s="148"/>
      <c r="J128" s="149">
        <f t="shared" ref="J128:J157" si="0">ROUND(I128*H128,2)</f>
        <v>0</v>
      </c>
      <c r="K128" s="150"/>
      <c r="L128" s="31"/>
      <c r="M128" s="151" t="s">
        <v>1</v>
      </c>
      <c r="N128" s="152" t="s">
        <v>41</v>
      </c>
      <c r="P128" s="153">
        <f t="shared" ref="P128:P157" si="1">O128*H128</f>
        <v>0</v>
      </c>
      <c r="Q128" s="153">
        <v>0</v>
      </c>
      <c r="R128" s="153">
        <f t="shared" ref="R128:R157" si="2">Q128*H128</f>
        <v>0</v>
      </c>
      <c r="S128" s="153">
        <v>0</v>
      </c>
      <c r="T128" s="154">
        <f t="shared" ref="T128:T157" si="3">S128*H128</f>
        <v>0</v>
      </c>
      <c r="AR128" s="155" t="s">
        <v>179</v>
      </c>
      <c r="AT128" s="155" t="s">
        <v>175</v>
      </c>
      <c r="AU128" s="155" t="s">
        <v>88</v>
      </c>
      <c r="AY128" s="16" t="s">
        <v>173</v>
      </c>
      <c r="BE128" s="156">
        <f t="shared" ref="BE128:BE157" si="4">IF(N128="základná",J128,0)</f>
        <v>0</v>
      </c>
      <c r="BF128" s="156">
        <f t="shared" ref="BF128:BF157" si="5">IF(N128="znížená",J128,0)</f>
        <v>0</v>
      </c>
      <c r="BG128" s="156">
        <f t="shared" ref="BG128:BG157" si="6">IF(N128="zákl. prenesená",J128,0)</f>
        <v>0</v>
      </c>
      <c r="BH128" s="156">
        <f t="shared" ref="BH128:BH157" si="7">IF(N128="zníž. prenesená",J128,0)</f>
        <v>0</v>
      </c>
      <c r="BI128" s="156">
        <f t="shared" ref="BI128:BI157" si="8">IF(N128="nulová",J128,0)</f>
        <v>0</v>
      </c>
      <c r="BJ128" s="16" t="s">
        <v>88</v>
      </c>
      <c r="BK128" s="156">
        <f t="shared" ref="BK128:BK157" si="9">ROUND(I128*H128,2)</f>
        <v>0</v>
      </c>
      <c r="BL128" s="16" t="s">
        <v>179</v>
      </c>
      <c r="BM128" s="155" t="s">
        <v>1741</v>
      </c>
    </row>
    <row r="129" spans="2:65" s="1" customFormat="1" ht="24.15" customHeight="1" x14ac:dyDescent="0.2">
      <c r="B129" s="142"/>
      <c r="C129" s="178" t="s">
        <v>88</v>
      </c>
      <c r="D129" s="178" t="s">
        <v>332</v>
      </c>
      <c r="E129" s="179" t="s">
        <v>756</v>
      </c>
      <c r="F129" s="180" t="s">
        <v>757</v>
      </c>
      <c r="G129" s="181" t="s">
        <v>379</v>
      </c>
      <c r="H129" s="182">
        <v>6</v>
      </c>
      <c r="I129" s="183"/>
      <c r="J129" s="184">
        <f t="shared" si="0"/>
        <v>0</v>
      </c>
      <c r="K129" s="185"/>
      <c r="L129" s="186"/>
      <c r="M129" s="187" t="s">
        <v>1</v>
      </c>
      <c r="N129" s="188" t="s">
        <v>41</v>
      </c>
      <c r="P129" s="153">
        <f t="shared" si="1"/>
        <v>0</v>
      </c>
      <c r="Q129" s="153">
        <v>2.1000000000000001E-4</v>
      </c>
      <c r="R129" s="153">
        <f t="shared" si="2"/>
        <v>1.2600000000000001E-3</v>
      </c>
      <c r="S129" s="153">
        <v>0</v>
      </c>
      <c r="T129" s="154">
        <f t="shared" si="3"/>
        <v>0</v>
      </c>
      <c r="AR129" s="155" t="s">
        <v>215</v>
      </c>
      <c r="AT129" s="155" t="s">
        <v>332</v>
      </c>
      <c r="AU129" s="155" t="s">
        <v>88</v>
      </c>
      <c r="AY129" s="16" t="s">
        <v>173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6" t="s">
        <v>88</v>
      </c>
      <c r="BK129" s="156">
        <f t="shared" si="9"/>
        <v>0</v>
      </c>
      <c r="BL129" s="16" t="s">
        <v>179</v>
      </c>
      <c r="BM129" s="155" t="s">
        <v>1742</v>
      </c>
    </row>
    <row r="130" spans="2:65" s="1" customFormat="1" ht="21.75" customHeight="1" x14ac:dyDescent="0.2">
      <c r="B130" s="142"/>
      <c r="C130" s="178" t="s">
        <v>187</v>
      </c>
      <c r="D130" s="178" t="s">
        <v>332</v>
      </c>
      <c r="E130" s="179" t="s">
        <v>759</v>
      </c>
      <c r="F130" s="180" t="s">
        <v>760</v>
      </c>
      <c r="G130" s="181" t="s">
        <v>379</v>
      </c>
      <c r="H130" s="182">
        <v>10</v>
      </c>
      <c r="I130" s="183"/>
      <c r="J130" s="184">
        <f t="shared" si="0"/>
        <v>0</v>
      </c>
      <c r="K130" s="185"/>
      <c r="L130" s="186"/>
      <c r="M130" s="187" t="s">
        <v>1</v>
      </c>
      <c r="N130" s="188" t="s">
        <v>41</v>
      </c>
      <c r="P130" s="153">
        <f t="shared" si="1"/>
        <v>0</v>
      </c>
      <c r="Q130" s="153">
        <v>2.1000000000000001E-4</v>
      </c>
      <c r="R130" s="153">
        <f t="shared" si="2"/>
        <v>2.1000000000000003E-3</v>
      </c>
      <c r="S130" s="153">
        <v>0</v>
      </c>
      <c r="T130" s="154">
        <f t="shared" si="3"/>
        <v>0</v>
      </c>
      <c r="AR130" s="155" t="s">
        <v>215</v>
      </c>
      <c r="AT130" s="155" t="s">
        <v>332</v>
      </c>
      <c r="AU130" s="155" t="s">
        <v>88</v>
      </c>
      <c r="AY130" s="16" t="s">
        <v>173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6" t="s">
        <v>88</v>
      </c>
      <c r="BK130" s="156">
        <f t="shared" si="9"/>
        <v>0</v>
      </c>
      <c r="BL130" s="16" t="s">
        <v>179</v>
      </c>
      <c r="BM130" s="155" t="s">
        <v>1743</v>
      </c>
    </row>
    <row r="131" spans="2:65" s="1" customFormat="1" ht="21.75" customHeight="1" x14ac:dyDescent="0.2">
      <c r="B131" s="142"/>
      <c r="C131" s="178" t="s">
        <v>179</v>
      </c>
      <c r="D131" s="178" t="s">
        <v>332</v>
      </c>
      <c r="E131" s="179" t="s">
        <v>762</v>
      </c>
      <c r="F131" s="180" t="s">
        <v>763</v>
      </c>
      <c r="G131" s="181" t="s">
        <v>379</v>
      </c>
      <c r="H131" s="182">
        <v>16</v>
      </c>
      <c r="I131" s="183"/>
      <c r="J131" s="184">
        <f t="shared" si="0"/>
        <v>0</v>
      </c>
      <c r="K131" s="185"/>
      <c r="L131" s="186"/>
      <c r="M131" s="187" t="s">
        <v>1</v>
      </c>
      <c r="N131" s="188" t="s">
        <v>41</v>
      </c>
      <c r="P131" s="153">
        <f t="shared" si="1"/>
        <v>0</v>
      </c>
      <c r="Q131" s="153">
        <v>2.1000000000000001E-4</v>
      </c>
      <c r="R131" s="153">
        <f t="shared" si="2"/>
        <v>3.3600000000000001E-3</v>
      </c>
      <c r="S131" s="153">
        <v>0</v>
      </c>
      <c r="T131" s="154">
        <f t="shared" si="3"/>
        <v>0</v>
      </c>
      <c r="AR131" s="155" t="s">
        <v>215</v>
      </c>
      <c r="AT131" s="155" t="s">
        <v>332</v>
      </c>
      <c r="AU131" s="155" t="s">
        <v>88</v>
      </c>
      <c r="AY131" s="16" t="s">
        <v>173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6" t="s">
        <v>88</v>
      </c>
      <c r="BK131" s="156">
        <f t="shared" si="9"/>
        <v>0</v>
      </c>
      <c r="BL131" s="16" t="s">
        <v>179</v>
      </c>
      <c r="BM131" s="155" t="s">
        <v>1744</v>
      </c>
    </row>
    <row r="132" spans="2:65" s="1" customFormat="1" ht="16.5" customHeight="1" x14ac:dyDescent="0.2">
      <c r="B132" s="142"/>
      <c r="C132" s="143" t="s">
        <v>198</v>
      </c>
      <c r="D132" s="143" t="s">
        <v>175</v>
      </c>
      <c r="E132" s="144" t="s">
        <v>765</v>
      </c>
      <c r="F132" s="145" t="s">
        <v>766</v>
      </c>
      <c r="G132" s="146" t="s">
        <v>379</v>
      </c>
      <c r="H132" s="147">
        <v>33</v>
      </c>
      <c r="I132" s="148"/>
      <c r="J132" s="149">
        <f t="shared" si="0"/>
        <v>0</v>
      </c>
      <c r="K132" s="150"/>
      <c r="L132" s="31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179</v>
      </c>
      <c r="AT132" s="155" t="s">
        <v>175</v>
      </c>
      <c r="AU132" s="155" t="s">
        <v>88</v>
      </c>
      <c r="AY132" s="16" t="s">
        <v>173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6" t="s">
        <v>88</v>
      </c>
      <c r="BK132" s="156">
        <f t="shared" si="9"/>
        <v>0</v>
      </c>
      <c r="BL132" s="16" t="s">
        <v>179</v>
      </c>
      <c r="BM132" s="155" t="s">
        <v>1745</v>
      </c>
    </row>
    <row r="133" spans="2:65" s="1" customFormat="1" ht="21.75" customHeight="1" x14ac:dyDescent="0.2">
      <c r="B133" s="142"/>
      <c r="C133" s="178" t="s">
        <v>205</v>
      </c>
      <c r="D133" s="178" t="s">
        <v>332</v>
      </c>
      <c r="E133" s="179" t="s">
        <v>768</v>
      </c>
      <c r="F133" s="180" t="s">
        <v>769</v>
      </c>
      <c r="G133" s="181" t="s">
        <v>379</v>
      </c>
      <c r="H133" s="182">
        <v>16</v>
      </c>
      <c r="I133" s="183"/>
      <c r="J133" s="184">
        <f t="shared" si="0"/>
        <v>0</v>
      </c>
      <c r="K133" s="185"/>
      <c r="L133" s="186"/>
      <c r="M133" s="187" t="s">
        <v>1</v>
      </c>
      <c r="N133" s="188" t="s">
        <v>41</v>
      </c>
      <c r="P133" s="153">
        <f t="shared" si="1"/>
        <v>0</v>
      </c>
      <c r="Q133" s="153">
        <v>4.2999999999999999E-4</v>
      </c>
      <c r="R133" s="153">
        <f t="shared" si="2"/>
        <v>6.8799999999999998E-3</v>
      </c>
      <c r="S133" s="153">
        <v>0</v>
      </c>
      <c r="T133" s="154">
        <f t="shared" si="3"/>
        <v>0</v>
      </c>
      <c r="AR133" s="155" t="s">
        <v>215</v>
      </c>
      <c r="AT133" s="155" t="s">
        <v>332</v>
      </c>
      <c r="AU133" s="155" t="s">
        <v>88</v>
      </c>
      <c r="AY133" s="16" t="s">
        <v>173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6" t="s">
        <v>88</v>
      </c>
      <c r="BK133" s="156">
        <f t="shared" si="9"/>
        <v>0</v>
      </c>
      <c r="BL133" s="16" t="s">
        <v>179</v>
      </c>
      <c r="BM133" s="155" t="s">
        <v>1746</v>
      </c>
    </row>
    <row r="134" spans="2:65" s="1" customFormat="1" ht="21.75" customHeight="1" x14ac:dyDescent="0.2">
      <c r="B134" s="142"/>
      <c r="C134" s="178" t="s">
        <v>210</v>
      </c>
      <c r="D134" s="178" t="s">
        <v>332</v>
      </c>
      <c r="E134" s="179" t="s">
        <v>771</v>
      </c>
      <c r="F134" s="180" t="s">
        <v>772</v>
      </c>
      <c r="G134" s="181" t="s">
        <v>379</v>
      </c>
      <c r="H134" s="182">
        <v>2</v>
      </c>
      <c r="I134" s="183"/>
      <c r="J134" s="184">
        <f t="shared" si="0"/>
        <v>0</v>
      </c>
      <c r="K134" s="185"/>
      <c r="L134" s="186"/>
      <c r="M134" s="187" t="s">
        <v>1</v>
      </c>
      <c r="N134" s="188" t="s">
        <v>41</v>
      </c>
      <c r="P134" s="153">
        <f t="shared" si="1"/>
        <v>0</v>
      </c>
      <c r="Q134" s="153">
        <v>4.2999999999999999E-4</v>
      </c>
      <c r="R134" s="153">
        <f t="shared" si="2"/>
        <v>8.5999999999999998E-4</v>
      </c>
      <c r="S134" s="153">
        <v>0</v>
      </c>
      <c r="T134" s="154">
        <f t="shared" si="3"/>
        <v>0</v>
      </c>
      <c r="AR134" s="155" t="s">
        <v>215</v>
      </c>
      <c r="AT134" s="155" t="s">
        <v>332</v>
      </c>
      <c r="AU134" s="155" t="s">
        <v>88</v>
      </c>
      <c r="AY134" s="16" t="s">
        <v>173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6" t="s">
        <v>88</v>
      </c>
      <c r="BK134" s="156">
        <f t="shared" si="9"/>
        <v>0</v>
      </c>
      <c r="BL134" s="16" t="s">
        <v>179</v>
      </c>
      <c r="BM134" s="155" t="s">
        <v>1747</v>
      </c>
    </row>
    <row r="135" spans="2:65" s="1" customFormat="1" ht="21.75" customHeight="1" x14ac:dyDescent="0.2">
      <c r="B135" s="142"/>
      <c r="C135" s="178" t="s">
        <v>215</v>
      </c>
      <c r="D135" s="178" t="s">
        <v>332</v>
      </c>
      <c r="E135" s="179" t="s">
        <v>774</v>
      </c>
      <c r="F135" s="180" t="s">
        <v>775</v>
      </c>
      <c r="G135" s="181" t="s">
        <v>379</v>
      </c>
      <c r="H135" s="182">
        <v>15</v>
      </c>
      <c r="I135" s="183"/>
      <c r="J135" s="184">
        <f t="shared" si="0"/>
        <v>0</v>
      </c>
      <c r="K135" s="185"/>
      <c r="L135" s="186"/>
      <c r="M135" s="187" t="s">
        <v>1</v>
      </c>
      <c r="N135" s="188" t="s">
        <v>41</v>
      </c>
      <c r="P135" s="153">
        <f t="shared" si="1"/>
        <v>0</v>
      </c>
      <c r="Q135" s="153">
        <v>4.2999999999999999E-4</v>
      </c>
      <c r="R135" s="153">
        <f t="shared" si="2"/>
        <v>6.45E-3</v>
      </c>
      <c r="S135" s="153">
        <v>0</v>
      </c>
      <c r="T135" s="154">
        <f t="shared" si="3"/>
        <v>0</v>
      </c>
      <c r="AR135" s="155" t="s">
        <v>215</v>
      </c>
      <c r="AT135" s="155" t="s">
        <v>332</v>
      </c>
      <c r="AU135" s="155" t="s">
        <v>88</v>
      </c>
      <c r="AY135" s="16" t="s">
        <v>173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6" t="s">
        <v>88</v>
      </c>
      <c r="BK135" s="156">
        <f t="shared" si="9"/>
        <v>0</v>
      </c>
      <c r="BL135" s="16" t="s">
        <v>179</v>
      </c>
      <c r="BM135" s="155" t="s">
        <v>1748</v>
      </c>
    </row>
    <row r="136" spans="2:65" s="1" customFormat="1" ht="16.5" customHeight="1" x14ac:dyDescent="0.2">
      <c r="B136" s="142"/>
      <c r="C136" s="143" t="s">
        <v>220</v>
      </c>
      <c r="D136" s="143" t="s">
        <v>175</v>
      </c>
      <c r="E136" s="144" t="s">
        <v>777</v>
      </c>
      <c r="F136" s="145" t="s">
        <v>778</v>
      </c>
      <c r="G136" s="146" t="s">
        <v>379</v>
      </c>
      <c r="H136" s="147">
        <v>18</v>
      </c>
      <c r="I136" s="148"/>
      <c r="J136" s="149">
        <f t="shared" si="0"/>
        <v>0</v>
      </c>
      <c r="K136" s="150"/>
      <c r="L136" s="31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179</v>
      </c>
      <c r="AT136" s="155" t="s">
        <v>175</v>
      </c>
      <c r="AU136" s="155" t="s">
        <v>88</v>
      </c>
      <c r="AY136" s="16" t="s">
        <v>173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6" t="s">
        <v>88</v>
      </c>
      <c r="BK136" s="156">
        <f t="shared" si="9"/>
        <v>0</v>
      </c>
      <c r="BL136" s="16" t="s">
        <v>179</v>
      </c>
      <c r="BM136" s="155" t="s">
        <v>1749</v>
      </c>
    </row>
    <row r="137" spans="2:65" s="1" customFormat="1" ht="21.75" customHeight="1" x14ac:dyDescent="0.2">
      <c r="B137" s="142"/>
      <c r="C137" s="178" t="s">
        <v>224</v>
      </c>
      <c r="D137" s="178" t="s">
        <v>332</v>
      </c>
      <c r="E137" s="179" t="s">
        <v>780</v>
      </c>
      <c r="F137" s="180" t="s">
        <v>781</v>
      </c>
      <c r="G137" s="181" t="s">
        <v>379</v>
      </c>
      <c r="H137" s="182">
        <v>16</v>
      </c>
      <c r="I137" s="183"/>
      <c r="J137" s="184">
        <f t="shared" si="0"/>
        <v>0</v>
      </c>
      <c r="K137" s="185"/>
      <c r="L137" s="186"/>
      <c r="M137" s="187" t="s">
        <v>1</v>
      </c>
      <c r="N137" s="188" t="s">
        <v>41</v>
      </c>
      <c r="P137" s="153">
        <f t="shared" si="1"/>
        <v>0</v>
      </c>
      <c r="Q137" s="153">
        <v>4.4000000000000002E-4</v>
      </c>
      <c r="R137" s="153">
        <f t="shared" si="2"/>
        <v>7.0400000000000003E-3</v>
      </c>
      <c r="S137" s="153">
        <v>0</v>
      </c>
      <c r="T137" s="154">
        <f t="shared" si="3"/>
        <v>0</v>
      </c>
      <c r="AR137" s="155" t="s">
        <v>215</v>
      </c>
      <c r="AT137" s="155" t="s">
        <v>332</v>
      </c>
      <c r="AU137" s="155" t="s">
        <v>88</v>
      </c>
      <c r="AY137" s="16" t="s">
        <v>173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6" t="s">
        <v>88</v>
      </c>
      <c r="BK137" s="156">
        <f t="shared" si="9"/>
        <v>0</v>
      </c>
      <c r="BL137" s="16" t="s">
        <v>179</v>
      </c>
      <c r="BM137" s="155" t="s">
        <v>1750</v>
      </c>
    </row>
    <row r="138" spans="2:65" s="1" customFormat="1" ht="21.75" customHeight="1" x14ac:dyDescent="0.2">
      <c r="B138" s="142"/>
      <c r="C138" s="178" t="s">
        <v>231</v>
      </c>
      <c r="D138" s="178" t="s">
        <v>332</v>
      </c>
      <c r="E138" s="179" t="s">
        <v>783</v>
      </c>
      <c r="F138" s="180" t="s">
        <v>784</v>
      </c>
      <c r="G138" s="181" t="s">
        <v>379</v>
      </c>
      <c r="H138" s="182">
        <v>1</v>
      </c>
      <c r="I138" s="183"/>
      <c r="J138" s="184">
        <f t="shared" si="0"/>
        <v>0</v>
      </c>
      <c r="K138" s="185"/>
      <c r="L138" s="186"/>
      <c r="M138" s="187" t="s">
        <v>1</v>
      </c>
      <c r="N138" s="188" t="s">
        <v>41</v>
      </c>
      <c r="P138" s="153">
        <f t="shared" si="1"/>
        <v>0</v>
      </c>
      <c r="Q138" s="153">
        <v>4.4000000000000002E-4</v>
      </c>
      <c r="R138" s="153">
        <f t="shared" si="2"/>
        <v>4.4000000000000002E-4</v>
      </c>
      <c r="S138" s="153">
        <v>0</v>
      </c>
      <c r="T138" s="154">
        <f t="shared" si="3"/>
        <v>0</v>
      </c>
      <c r="AR138" s="155" t="s">
        <v>215</v>
      </c>
      <c r="AT138" s="155" t="s">
        <v>332</v>
      </c>
      <c r="AU138" s="155" t="s">
        <v>88</v>
      </c>
      <c r="AY138" s="16" t="s">
        <v>173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6" t="s">
        <v>88</v>
      </c>
      <c r="BK138" s="156">
        <f t="shared" si="9"/>
        <v>0</v>
      </c>
      <c r="BL138" s="16" t="s">
        <v>179</v>
      </c>
      <c r="BM138" s="155" t="s">
        <v>1751</v>
      </c>
    </row>
    <row r="139" spans="2:65" s="1" customFormat="1" ht="24.15" customHeight="1" x14ac:dyDescent="0.2">
      <c r="B139" s="142"/>
      <c r="C139" s="178" t="s">
        <v>237</v>
      </c>
      <c r="D139" s="178" t="s">
        <v>332</v>
      </c>
      <c r="E139" s="179" t="s">
        <v>786</v>
      </c>
      <c r="F139" s="180" t="s">
        <v>787</v>
      </c>
      <c r="G139" s="181" t="s">
        <v>379</v>
      </c>
      <c r="H139" s="182">
        <v>1</v>
      </c>
      <c r="I139" s="183"/>
      <c r="J139" s="184">
        <f t="shared" si="0"/>
        <v>0</v>
      </c>
      <c r="K139" s="185"/>
      <c r="L139" s="186"/>
      <c r="M139" s="187" t="s">
        <v>1</v>
      </c>
      <c r="N139" s="188" t="s">
        <v>41</v>
      </c>
      <c r="P139" s="153">
        <f t="shared" si="1"/>
        <v>0</v>
      </c>
      <c r="Q139" s="153">
        <v>3.5E-4</v>
      </c>
      <c r="R139" s="153">
        <f t="shared" si="2"/>
        <v>3.5E-4</v>
      </c>
      <c r="S139" s="153">
        <v>0</v>
      </c>
      <c r="T139" s="154">
        <f t="shared" si="3"/>
        <v>0</v>
      </c>
      <c r="AR139" s="155" t="s">
        <v>215</v>
      </c>
      <c r="AT139" s="155" t="s">
        <v>332</v>
      </c>
      <c r="AU139" s="155" t="s">
        <v>88</v>
      </c>
      <c r="AY139" s="16" t="s">
        <v>173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6" t="s">
        <v>88</v>
      </c>
      <c r="BK139" s="156">
        <f t="shared" si="9"/>
        <v>0</v>
      </c>
      <c r="BL139" s="16" t="s">
        <v>179</v>
      </c>
      <c r="BM139" s="155" t="s">
        <v>1752</v>
      </c>
    </row>
    <row r="140" spans="2:65" s="1" customFormat="1" ht="24.15" customHeight="1" x14ac:dyDescent="0.2">
      <c r="B140" s="142"/>
      <c r="C140" s="143" t="s">
        <v>247</v>
      </c>
      <c r="D140" s="143" t="s">
        <v>175</v>
      </c>
      <c r="E140" s="144" t="s">
        <v>789</v>
      </c>
      <c r="F140" s="145" t="s">
        <v>790</v>
      </c>
      <c r="G140" s="146" t="s">
        <v>379</v>
      </c>
      <c r="H140" s="147">
        <v>1</v>
      </c>
      <c r="I140" s="148"/>
      <c r="J140" s="149">
        <f t="shared" si="0"/>
        <v>0</v>
      </c>
      <c r="K140" s="150"/>
      <c r="L140" s="31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179</v>
      </c>
      <c r="AT140" s="155" t="s">
        <v>175</v>
      </c>
      <c r="AU140" s="155" t="s">
        <v>88</v>
      </c>
      <c r="AY140" s="16" t="s">
        <v>173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88</v>
      </c>
      <c r="BK140" s="156">
        <f t="shared" si="9"/>
        <v>0</v>
      </c>
      <c r="BL140" s="16" t="s">
        <v>179</v>
      </c>
      <c r="BM140" s="155" t="s">
        <v>1753</v>
      </c>
    </row>
    <row r="141" spans="2:65" s="1" customFormat="1" ht="24.15" customHeight="1" x14ac:dyDescent="0.2">
      <c r="B141" s="142"/>
      <c r="C141" s="178" t="s">
        <v>254</v>
      </c>
      <c r="D141" s="178" t="s">
        <v>332</v>
      </c>
      <c r="E141" s="179" t="s">
        <v>792</v>
      </c>
      <c r="F141" s="180" t="s">
        <v>793</v>
      </c>
      <c r="G141" s="181" t="s">
        <v>379</v>
      </c>
      <c r="H141" s="182">
        <v>1</v>
      </c>
      <c r="I141" s="183"/>
      <c r="J141" s="184">
        <f t="shared" si="0"/>
        <v>0</v>
      </c>
      <c r="K141" s="185"/>
      <c r="L141" s="186"/>
      <c r="M141" s="187" t="s">
        <v>1</v>
      </c>
      <c r="N141" s="188" t="s">
        <v>41</v>
      </c>
      <c r="P141" s="153">
        <f t="shared" si="1"/>
        <v>0</v>
      </c>
      <c r="Q141" s="153">
        <v>3.2000000000000003E-4</v>
      </c>
      <c r="R141" s="153">
        <f t="shared" si="2"/>
        <v>3.2000000000000003E-4</v>
      </c>
      <c r="S141" s="153">
        <v>0</v>
      </c>
      <c r="T141" s="154">
        <f t="shared" si="3"/>
        <v>0</v>
      </c>
      <c r="AR141" s="155" t="s">
        <v>215</v>
      </c>
      <c r="AT141" s="155" t="s">
        <v>332</v>
      </c>
      <c r="AU141" s="155" t="s">
        <v>88</v>
      </c>
      <c r="AY141" s="16" t="s">
        <v>173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88</v>
      </c>
      <c r="BK141" s="156">
        <f t="shared" si="9"/>
        <v>0</v>
      </c>
      <c r="BL141" s="16" t="s">
        <v>179</v>
      </c>
      <c r="BM141" s="155" t="s">
        <v>1754</v>
      </c>
    </row>
    <row r="142" spans="2:65" s="1" customFormat="1" ht="16.5" customHeight="1" x14ac:dyDescent="0.2">
      <c r="B142" s="142"/>
      <c r="C142" s="143" t="s">
        <v>261</v>
      </c>
      <c r="D142" s="143" t="s">
        <v>175</v>
      </c>
      <c r="E142" s="144" t="s">
        <v>795</v>
      </c>
      <c r="F142" s="145" t="s">
        <v>796</v>
      </c>
      <c r="G142" s="146" t="s">
        <v>379</v>
      </c>
      <c r="H142" s="147">
        <v>21</v>
      </c>
      <c r="I142" s="148"/>
      <c r="J142" s="149">
        <f t="shared" si="0"/>
        <v>0</v>
      </c>
      <c r="K142" s="150"/>
      <c r="L142" s="31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179</v>
      </c>
      <c r="AT142" s="155" t="s">
        <v>175</v>
      </c>
      <c r="AU142" s="155" t="s">
        <v>88</v>
      </c>
      <c r="AY142" s="16" t="s">
        <v>173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88</v>
      </c>
      <c r="BK142" s="156">
        <f t="shared" si="9"/>
        <v>0</v>
      </c>
      <c r="BL142" s="16" t="s">
        <v>179</v>
      </c>
      <c r="BM142" s="155" t="s">
        <v>1755</v>
      </c>
    </row>
    <row r="143" spans="2:65" s="1" customFormat="1" ht="24.15" customHeight="1" x14ac:dyDescent="0.2">
      <c r="B143" s="142"/>
      <c r="C143" s="178" t="s">
        <v>265</v>
      </c>
      <c r="D143" s="178" t="s">
        <v>332</v>
      </c>
      <c r="E143" s="179" t="s">
        <v>798</v>
      </c>
      <c r="F143" s="180" t="s">
        <v>799</v>
      </c>
      <c r="G143" s="181" t="s">
        <v>379</v>
      </c>
      <c r="H143" s="182">
        <v>21</v>
      </c>
      <c r="I143" s="183"/>
      <c r="J143" s="184">
        <f t="shared" si="0"/>
        <v>0</v>
      </c>
      <c r="K143" s="185"/>
      <c r="L143" s="186"/>
      <c r="M143" s="187" t="s">
        <v>1</v>
      </c>
      <c r="N143" s="188" t="s">
        <v>41</v>
      </c>
      <c r="P143" s="153">
        <f t="shared" si="1"/>
        <v>0</v>
      </c>
      <c r="Q143" s="153">
        <v>3.5E-4</v>
      </c>
      <c r="R143" s="153">
        <f t="shared" si="2"/>
        <v>7.3499999999999998E-3</v>
      </c>
      <c r="S143" s="153">
        <v>0</v>
      </c>
      <c r="T143" s="154">
        <f t="shared" si="3"/>
        <v>0</v>
      </c>
      <c r="AR143" s="155" t="s">
        <v>215</v>
      </c>
      <c r="AT143" s="155" t="s">
        <v>332</v>
      </c>
      <c r="AU143" s="155" t="s">
        <v>88</v>
      </c>
      <c r="AY143" s="16" t="s">
        <v>173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88</v>
      </c>
      <c r="BK143" s="156">
        <f t="shared" si="9"/>
        <v>0</v>
      </c>
      <c r="BL143" s="16" t="s">
        <v>179</v>
      </c>
      <c r="BM143" s="155" t="s">
        <v>1756</v>
      </c>
    </row>
    <row r="144" spans="2:65" s="1" customFormat="1" ht="16.5" customHeight="1" x14ac:dyDescent="0.2">
      <c r="B144" s="142"/>
      <c r="C144" s="143" t="s">
        <v>272</v>
      </c>
      <c r="D144" s="143" t="s">
        <v>175</v>
      </c>
      <c r="E144" s="144" t="s">
        <v>801</v>
      </c>
      <c r="F144" s="145" t="s">
        <v>802</v>
      </c>
      <c r="G144" s="146" t="s">
        <v>379</v>
      </c>
      <c r="H144" s="147">
        <v>21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179</v>
      </c>
      <c r="AT144" s="155" t="s">
        <v>175</v>
      </c>
      <c r="AU144" s="155" t="s">
        <v>88</v>
      </c>
      <c r="AY144" s="16" t="s">
        <v>173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88</v>
      </c>
      <c r="BK144" s="156">
        <f t="shared" si="9"/>
        <v>0</v>
      </c>
      <c r="BL144" s="16" t="s">
        <v>179</v>
      </c>
      <c r="BM144" s="155" t="s">
        <v>1757</v>
      </c>
    </row>
    <row r="145" spans="2:65" s="1" customFormat="1" ht="24.15" customHeight="1" x14ac:dyDescent="0.2">
      <c r="B145" s="142"/>
      <c r="C145" s="178" t="s">
        <v>278</v>
      </c>
      <c r="D145" s="178" t="s">
        <v>332</v>
      </c>
      <c r="E145" s="179" t="s">
        <v>804</v>
      </c>
      <c r="F145" s="180" t="s">
        <v>805</v>
      </c>
      <c r="G145" s="181" t="s">
        <v>379</v>
      </c>
      <c r="H145" s="182">
        <v>21</v>
      </c>
      <c r="I145" s="183"/>
      <c r="J145" s="184">
        <f t="shared" si="0"/>
        <v>0</v>
      </c>
      <c r="K145" s="185"/>
      <c r="L145" s="186"/>
      <c r="M145" s="187" t="s">
        <v>1</v>
      </c>
      <c r="N145" s="188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215</v>
      </c>
      <c r="AT145" s="155" t="s">
        <v>332</v>
      </c>
      <c r="AU145" s="155" t="s">
        <v>88</v>
      </c>
      <c r="AY145" s="16" t="s">
        <v>173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88</v>
      </c>
      <c r="BK145" s="156">
        <f t="shared" si="9"/>
        <v>0</v>
      </c>
      <c r="BL145" s="16" t="s">
        <v>179</v>
      </c>
      <c r="BM145" s="155" t="s">
        <v>1758</v>
      </c>
    </row>
    <row r="146" spans="2:65" s="1" customFormat="1" ht="24.15" customHeight="1" x14ac:dyDescent="0.2">
      <c r="B146" s="142"/>
      <c r="C146" s="143" t="s">
        <v>283</v>
      </c>
      <c r="D146" s="143" t="s">
        <v>175</v>
      </c>
      <c r="E146" s="144" t="s">
        <v>807</v>
      </c>
      <c r="F146" s="145" t="s">
        <v>808</v>
      </c>
      <c r="G146" s="146" t="s">
        <v>379</v>
      </c>
      <c r="H146" s="147">
        <v>1</v>
      </c>
      <c r="I146" s="148"/>
      <c r="J146" s="149">
        <f t="shared" si="0"/>
        <v>0</v>
      </c>
      <c r="K146" s="150"/>
      <c r="L146" s="31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179</v>
      </c>
      <c r="AT146" s="155" t="s">
        <v>175</v>
      </c>
      <c r="AU146" s="155" t="s">
        <v>88</v>
      </c>
      <c r="AY146" s="16" t="s">
        <v>173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88</v>
      </c>
      <c r="BK146" s="156">
        <f t="shared" si="9"/>
        <v>0</v>
      </c>
      <c r="BL146" s="16" t="s">
        <v>179</v>
      </c>
      <c r="BM146" s="155" t="s">
        <v>1759</v>
      </c>
    </row>
    <row r="147" spans="2:65" s="1" customFormat="1" ht="24.15" customHeight="1" x14ac:dyDescent="0.2">
      <c r="B147" s="142"/>
      <c r="C147" s="178" t="s">
        <v>7</v>
      </c>
      <c r="D147" s="178" t="s">
        <v>332</v>
      </c>
      <c r="E147" s="179" t="s">
        <v>810</v>
      </c>
      <c r="F147" s="180" t="s">
        <v>811</v>
      </c>
      <c r="G147" s="181" t="s">
        <v>379</v>
      </c>
      <c r="H147" s="182">
        <v>1</v>
      </c>
      <c r="I147" s="183"/>
      <c r="J147" s="184">
        <f t="shared" si="0"/>
        <v>0</v>
      </c>
      <c r="K147" s="185"/>
      <c r="L147" s="186"/>
      <c r="M147" s="187" t="s">
        <v>1</v>
      </c>
      <c r="N147" s="188" t="s">
        <v>41</v>
      </c>
      <c r="P147" s="153">
        <f t="shared" si="1"/>
        <v>0</v>
      </c>
      <c r="Q147" s="153">
        <v>0.17100000000000001</v>
      </c>
      <c r="R147" s="153">
        <f t="shared" si="2"/>
        <v>0.17100000000000001</v>
      </c>
      <c r="S147" s="153">
        <v>0</v>
      </c>
      <c r="T147" s="154">
        <f t="shared" si="3"/>
        <v>0</v>
      </c>
      <c r="AR147" s="155" t="s">
        <v>215</v>
      </c>
      <c r="AT147" s="155" t="s">
        <v>332</v>
      </c>
      <c r="AU147" s="155" t="s">
        <v>88</v>
      </c>
      <c r="AY147" s="16" t="s">
        <v>173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88</v>
      </c>
      <c r="BK147" s="156">
        <f t="shared" si="9"/>
        <v>0</v>
      </c>
      <c r="BL147" s="16" t="s">
        <v>179</v>
      </c>
      <c r="BM147" s="155" t="s">
        <v>1760</v>
      </c>
    </row>
    <row r="148" spans="2:65" s="1" customFormat="1" ht="16.5" customHeight="1" x14ac:dyDescent="0.2">
      <c r="B148" s="142"/>
      <c r="C148" s="143" t="s">
        <v>292</v>
      </c>
      <c r="D148" s="143" t="s">
        <v>175</v>
      </c>
      <c r="E148" s="144" t="s">
        <v>813</v>
      </c>
      <c r="F148" s="145" t="s">
        <v>814</v>
      </c>
      <c r="G148" s="146" t="s">
        <v>379</v>
      </c>
      <c r="H148" s="147">
        <v>15</v>
      </c>
      <c r="I148" s="148"/>
      <c r="J148" s="149">
        <f t="shared" si="0"/>
        <v>0</v>
      </c>
      <c r="K148" s="150"/>
      <c r="L148" s="31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179</v>
      </c>
      <c r="AT148" s="155" t="s">
        <v>175</v>
      </c>
      <c r="AU148" s="155" t="s">
        <v>88</v>
      </c>
      <c r="AY148" s="16" t="s">
        <v>173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88</v>
      </c>
      <c r="BK148" s="156">
        <f t="shared" si="9"/>
        <v>0</v>
      </c>
      <c r="BL148" s="16" t="s">
        <v>179</v>
      </c>
      <c r="BM148" s="155" t="s">
        <v>1761</v>
      </c>
    </row>
    <row r="149" spans="2:65" s="1" customFormat="1" ht="16.5" customHeight="1" x14ac:dyDescent="0.2">
      <c r="B149" s="142"/>
      <c r="C149" s="178" t="s">
        <v>297</v>
      </c>
      <c r="D149" s="178" t="s">
        <v>332</v>
      </c>
      <c r="E149" s="179" t="s">
        <v>816</v>
      </c>
      <c r="F149" s="180" t="s">
        <v>817</v>
      </c>
      <c r="G149" s="181" t="s">
        <v>379</v>
      </c>
      <c r="H149" s="182">
        <v>15</v>
      </c>
      <c r="I149" s="183"/>
      <c r="J149" s="184">
        <f t="shared" si="0"/>
        <v>0</v>
      </c>
      <c r="K149" s="185"/>
      <c r="L149" s="186"/>
      <c r="M149" s="187" t="s">
        <v>1</v>
      </c>
      <c r="N149" s="188" t="s">
        <v>41</v>
      </c>
      <c r="P149" s="153">
        <f t="shared" si="1"/>
        <v>0</v>
      </c>
      <c r="Q149" s="153">
        <v>3.0000000000000001E-5</v>
      </c>
      <c r="R149" s="153">
        <f t="shared" si="2"/>
        <v>4.4999999999999999E-4</v>
      </c>
      <c r="S149" s="153">
        <v>0</v>
      </c>
      <c r="T149" s="154">
        <f t="shared" si="3"/>
        <v>0</v>
      </c>
      <c r="AR149" s="155" t="s">
        <v>215</v>
      </c>
      <c r="AT149" s="155" t="s">
        <v>332</v>
      </c>
      <c r="AU149" s="155" t="s">
        <v>88</v>
      </c>
      <c r="AY149" s="16" t="s">
        <v>173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88</v>
      </c>
      <c r="BK149" s="156">
        <f t="shared" si="9"/>
        <v>0</v>
      </c>
      <c r="BL149" s="16" t="s">
        <v>179</v>
      </c>
      <c r="BM149" s="155" t="s">
        <v>1762</v>
      </c>
    </row>
    <row r="150" spans="2:65" s="1" customFormat="1" ht="33" customHeight="1" x14ac:dyDescent="0.2">
      <c r="B150" s="142"/>
      <c r="C150" s="143" t="s">
        <v>303</v>
      </c>
      <c r="D150" s="143" t="s">
        <v>175</v>
      </c>
      <c r="E150" s="144" t="s">
        <v>819</v>
      </c>
      <c r="F150" s="145" t="s">
        <v>820</v>
      </c>
      <c r="G150" s="146" t="s">
        <v>379</v>
      </c>
      <c r="H150" s="147">
        <v>180</v>
      </c>
      <c r="I150" s="148"/>
      <c r="J150" s="149">
        <f t="shared" si="0"/>
        <v>0</v>
      </c>
      <c r="K150" s="150"/>
      <c r="L150" s="31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179</v>
      </c>
      <c r="AT150" s="155" t="s">
        <v>175</v>
      </c>
      <c r="AU150" s="155" t="s">
        <v>88</v>
      </c>
      <c r="AY150" s="16" t="s">
        <v>173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88</v>
      </c>
      <c r="BK150" s="156">
        <f t="shared" si="9"/>
        <v>0</v>
      </c>
      <c r="BL150" s="16" t="s">
        <v>179</v>
      </c>
      <c r="BM150" s="155" t="s">
        <v>1763</v>
      </c>
    </row>
    <row r="151" spans="2:65" s="1" customFormat="1" ht="24.15" customHeight="1" x14ac:dyDescent="0.2">
      <c r="B151" s="142"/>
      <c r="C151" s="178" t="s">
        <v>308</v>
      </c>
      <c r="D151" s="178" t="s">
        <v>332</v>
      </c>
      <c r="E151" s="179" t="s">
        <v>822</v>
      </c>
      <c r="F151" s="180" t="s">
        <v>823</v>
      </c>
      <c r="G151" s="181" t="s">
        <v>379</v>
      </c>
      <c r="H151" s="182">
        <v>180</v>
      </c>
      <c r="I151" s="183"/>
      <c r="J151" s="184">
        <f t="shared" si="0"/>
        <v>0</v>
      </c>
      <c r="K151" s="185"/>
      <c r="L151" s="186"/>
      <c r="M151" s="187" t="s">
        <v>1</v>
      </c>
      <c r="N151" s="188" t="s">
        <v>41</v>
      </c>
      <c r="P151" s="153">
        <f t="shared" si="1"/>
        <v>0</v>
      </c>
      <c r="Q151" s="153">
        <v>3.0000000000000001E-5</v>
      </c>
      <c r="R151" s="153">
        <f t="shared" si="2"/>
        <v>5.4000000000000003E-3</v>
      </c>
      <c r="S151" s="153">
        <v>0</v>
      </c>
      <c r="T151" s="154">
        <f t="shared" si="3"/>
        <v>0</v>
      </c>
      <c r="AR151" s="155" t="s">
        <v>215</v>
      </c>
      <c r="AT151" s="155" t="s">
        <v>332</v>
      </c>
      <c r="AU151" s="155" t="s">
        <v>88</v>
      </c>
      <c r="AY151" s="16" t="s">
        <v>173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88</v>
      </c>
      <c r="BK151" s="156">
        <f t="shared" si="9"/>
        <v>0</v>
      </c>
      <c r="BL151" s="16" t="s">
        <v>179</v>
      </c>
      <c r="BM151" s="155" t="s">
        <v>1764</v>
      </c>
    </row>
    <row r="152" spans="2:65" s="1" customFormat="1" ht="33" customHeight="1" x14ac:dyDescent="0.2">
      <c r="B152" s="142"/>
      <c r="C152" s="143" t="s">
        <v>312</v>
      </c>
      <c r="D152" s="143" t="s">
        <v>175</v>
      </c>
      <c r="E152" s="144" t="s">
        <v>825</v>
      </c>
      <c r="F152" s="145" t="s">
        <v>826</v>
      </c>
      <c r="G152" s="146" t="s">
        <v>379</v>
      </c>
      <c r="H152" s="147">
        <v>8</v>
      </c>
      <c r="I152" s="148"/>
      <c r="J152" s="149">
        <f t="shared" si="0"/>
        <v>0</v>
      </c>
      <c r="K152" s="150"/>
      <c r="L152" s="31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179</v>
      </c>
      <c r="AT152" s="155" t="s">
        <v>175</v>
      </c>
      <c r="AU152" s="155" t="s">
        <v>88</v>
      </c>
      <c r="AY152" s="16" t="s">
        <v>173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88</v>
      </c>
      <c r="BK152" s="156">
        <f t="shared" si="9"/>
        <v>0</v>
      </c>
      <c r="BL152" s="16" t="s">
        <v>179</v>
      </c>
      <c r="BM152" s="155" t="s">
        <v>1765</v>
      </c>
    </row>
    <row r="153" spans="2:65" s="1" customFormat="1" ht="24.15" customHeight="1" x14ac:dyDescent="0.2">
      <c r="B153" s="142"/>
      <c r="C153" s="178" t="s">
        <v>319</v>
      </c>
      <c r="D153" s="178" t="s">
        <v>332</v>
      </c>
      <c r="E153" s="179" t="s">
        <v>828</v>
      </c>
      <c r="F153" s="180" t="s">
        <v>829</v>
      </c>
      <c r="G153" s="181" t="s">
        <v>379</v>
      </c>
      <c r="H153" s="182">
        <v>8</v>
      </c>
      <c r="I153" s="183"/>
      <c r="J153" s="184">
        <f t="shared" si="0"/>
        <v>0</v>
      </c>
      <c r="K153" s="185"/>
      <c r="L153" s="186"/>
      <c r="M153" s="187" t="s">
        <v>1</v>
      </c>
      <c r="N153" s="188" t="s">
        <v>41</v>
      </c>
      <c r="P153" s="153">
        <f t="shared" si="1"/>
        <v>0</v>
      </c>
      <c r="Q153" s="153">
        <v>1.4999999999999999E-4</v>
      </c>
      <c r="R153" s="153">
        <f t="shared" si="2"/>
        <v>1.1999999999999999E-3</v>
      </c>
      <c r="S153" s="153">
        <v>0</v>
      </c>
      <c r="T153" s="154">
        <f t="shared" si="3"/>
        <v>0</v>
      </c>
      <c r="AR153" s="155" t="s">
        <v>215</v>
      </c>
      <c r="AT153" s="155" t="s">
        <v>332</v>
      </c>
      <c r="AU153" s="155" t="s">
        <v>88</v>
      </c>
      <c r="AY153" s="16" t="s">
        <v>173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88</v>
      </c>
      <c r="BK153" s="156">
        <f t="shared" si="9"/>
        <v>0</v>
      </c>
      <c r="BL153" s="16" t="s">
        <v>179</v>
      </c>
      <c r="BM153" s="155" t="s">
        <v>1766</v>
      </c>
    </row>
    <row r="154" spans="2:65" s="1" customFormat="1" ht="16.5" customHeight="1" x14ac:dyDescent="0.2">
      <c r="B154" s="142"/>
      <c r="C154" s="178" t="s">
        <v>327</v>
      </c>
      <c r="D154" s="178" t="s">
        <v>332</v>
      </c>
      <c r="E154" s="179" t="s">
        <v>831</v>
      </c>
      <c r="F154" s="180" t="s">
        <v>832</v>
      </c>
      <c r="G154" s="181" t="s">
        <v>379</v>
      </c>
      <c r="H154" s="182">
        <v>8</v>
      </c>
      <c r="I154" s="183"/>
      <c r="J154" s="184">
        <f t="shared" si="0"/>
        <v>0</v>
      </c>
      <c r="K154" s="185"/>
      <c r="L154" s="186"/>
      <c r="M154" s="187" t="s">
        <v>1</v>
      </c>
      <c r="N154" s="188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215</v>
      </c>
      <c r="AT154" s="155" t="s">
        <v>332</v>
      </c>
      <c r="AU154" s="155" t="s">
        <v>88</v>
      </c>
      <c r="AY154" s="16" t="s">
        <v>173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88</v>
      </c>
      <c r="BK154" s="156">
        <f t="shared" si="9"/>
        <v>0</v>
      </c>
      <c r="BL154" s="16" t="s">
        <v>179</v>
      </c>
      <c r="BM154" s="155" t="s">
        <v>1767</v>
      </c>
    </row>
    <row r="155" spans="2:65" s="1" customFormat="1" ht="16.5" customHeight="1" x14ac:dyDescent="0.2">
      <c r="B155" s="142"/>
      <c r="C155" s="178" t="s">
        <v>331</v>
      </c>
      <c r="D155" s="178" t="s">
        <v>332</v>
      </c>
      <c r="E155" s="179" t="s">
        <v>834</v>
      </c>
      <c r="F155" s="180" t="s">
        <v>835</v>
      </c>
      <c r="G155" s="181" t="s">
        <v>379</v>
      </c>
      <c r="H155" s="182">
        <v>8</v>
      </c>
      <c r="I155" s="183"/>
      <c r="J155" s="184">
        <f t="shared" si="0"/>
        <v>0</v>
      </c>
      <c r="K155" s="185"/>
      <c r="L155" s="186"/>
      <c r="M155" s="187" t="s">
        <v>1</v>
      </c>
      <c r="N155" s="188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215</v>
      </c>
      <c r="AT155" s="155" t="s">
        <v>332</v>
      </c>
      <c r="AU155" s="155" t="s">
        <v>88</v>
      </c>
      <c r="AY155" s="16" t="s">
        <v>173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88</v>
      </c>
      <c r="BK155" s="156">
        <f t="shared" si="9"/>
        <v>0</v>
      </c>
      <c r="BL155" s="16" t="s">
        <v>179</v>
      </c>
      <c r="BM155" s="155" t="s">
        <v>1768</v>
      </c>
    </row>
    <row r="156" spans="2:65" s="1" customFormat="1" ht="33" customHeight="1" x14ac:dyDescent="0.2">
      <c r="B156" s="142"/>
      <c r="C156" s="143" t="s">
        <v>338</v>
      </c>
      <c r="D156" s="143" t="s">
        <v>175</v>
      </c>
      <c r="E156" s="144" t="s">
        <v>837</v>
      </c>
      <c r="F156" s="145" t="s">
        <v>838</v>
      </c>
      <c r="G156" s="146" t="s">
        <v>379</v>
      </c>
      <c r="H156" s="147">
        <v>1</v>
      </c>
      <c r="I156" s="148"/>
      <c r="J156" s="149">
        <f t="shared" si="0"/>
        <v>0</v>
      </c>
      <c r="K156" s="150"/>
      <c r="L156" s="31"/>
      <c r="M156" s="151" t="s">
        <v>1</v>
      </c>
      <c r="N156" s="152" t="s">
        <v>41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179</v>
      </c>
      <c r="AT156" s="155" t="s">
        <v>175</v>
      </c>
      <c r="AU156" s="155" t="s">
        <v>88</v>
      </c>
      <c r="AY156" s="16" t="s">
        <v>173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88</v>
      </c>
      <c r="BK156" s="156">
        <f t="shared" si="9"/>
        <v>0</v>
      </c>
      <c r="BL156" s="16" t="s">
        <v>179</v>
      </c>
      <c r="BM156" s="155" t="s">
        <v>1769</v>
      </c>
    </row>
    <row r="157" spans="2:65" s="1" customFormat="1" ht="24.15" customHeight="1" x14ac:dyDescent="0.2">
      <c r="B157" s="142"/>
      <c r="C157" s="178" t="s">
        <v>342</v>
      </c>
      <c r="D157" s="178" t="s">
        <v>332</v>
      </c>
      <c r="E157" s="179" t="s">
        <v>840</v>
      </c>
      <c r="F157" s="180" t="s">
        <v>841</v>
      </c>
      <c r="G157" s="181" t="s">
        <v>379</v>
      </c>
      <c r="H157" s="182">
        <v>1</v>
      </c>
      <c r="I157" s="183"/>
      <c r="J157" s="184">
        <f t="shared" si="0"/>
        <v>0</v>
      </c>
      <c r="K157" s="185"/>
      <c r="L157" s="186"/>
      <c r="M157" s="187" t="s">
        <v>1</v>
      </c>
      <c r="N157" s="188" t="s">
        <v>41</v>
      </c>
      <c r="P157" s="153">
        <f t="shared" si="1"/>
        <v>0</v>
      </c>
      <c r="Q157" s="153">
        <v>5.0000000000000002E-5</v>
      </c>
      <c r="R157" s="153">
        <f t="shared" si="2"/>
        <v>5.0000000000000002E-5</v>
      </c>
      <c r="S157" s="153">
        <v>0</v>
      </c>
      <c r="T157" s="154">
        <f t="shared" si="3"/>
        <v>0</v>
      </c>
      <c r="AR157" s="155" t="s">
        <v>215</v>
      </c>
      <c r="AT157" s="155" t="s">
        <v>332</v>
      </c>
      <c r="AU157" s="155" t="s">
        <v>88</v>
      </c>
      <c r="AY157" s="16" t="s">
        <v>173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88</v>
      </c>
      <c r="BK157" s="156">
        <f t="shared" si="9"/>
        <v>0</v>
      </c>
      <c r="BL157" s="16" t="s">
        <v>179</v>
      </c>
      <c r="BM157" s="155" t="s">
        <v>1770</v>
      </c>
    </row>
    <row r="158" spans="2:65" s="11" customFormat="1" ht="22.75" customHeight="1" x14ac:dyDescent="0.25">
      <c r="B158" s="130"/>
      <c r="D158" s="131" t="s">
        <v>74</v>
      </c>
      <c r="E158" s="140" t="s">
        <v>843</v>
      </c>
      <c r="F158" s="140" t="s">
        <v>844</v>
      </c>
      <c r="I158" s="133"/>
      <c r="J158" s="141">
        <f>BK158</f>
        <v>0</v>
      </c>
      <c r="L158" s="130"/>
      <c r="M158" s="135"/>
      <c r="P158" s="136">
        <f>P159+SUM(P160:P305)</f>
        <v>0</v>
      </c>
      <c r="R158" s="136">
        <f>R159+SUM(R160:R305)</f>
        <v>5.0792099999999998</v>
      </c>
      <c r="T158" s="137">
        <f>T159+SUM(T160:T305)</f>
        <v>0</v>
      </c>
      <c r="AR158" s="131" t="s">
        <v>187</v>
      </c>
      <c r="AT158" s="138" t="s">
        <v>74</v>
      </c>
      <c r="AU158" s="138" t="s">
        <v>82</v>
      </c>
      <c r="AY158" s="131" t="s">
        <v>173</v>
      </c>
      <c r="BK158" s="139">
        <f>BK159+SUM(BK160:BK305)</f>
        <v>0</v>
      </c>
    </row>
    <row r="159" spans="2:65" s="1" customFormat="1" ht="24.15" customHeight="1" x14ac:dyDescent="0.2">
      <c r="B159" s="142"/>
      <c r="C159" s="143" t="s">
        <v>345</v>
      </c>
      <c r="D159" s="143" t="s">
        <v>175</v>
      </c>
      <c r="E159" s="144" t="s">
        <v>845</v>
      </c>
      <c r="F159" s="145" t="s">
        <v>846</v>
      </c>
      <c r="G159" s="146" t="s">
        <v>370</v>
      </c>
      <c r="H159" s="147">
        <v>50</v>
      </c>
      <c r="I159" s="148"/>
      <c r="J159" s="149">
        <f t="shared" ref="J159:J190" si="10">ROUND(I159*H159,2)</f>
        <v>0</v>
      </c>
      <c r="K159" s="150"/>
      <c r="L159" s="31"/>
      <c r="M159" s="151" t="s">
        <v>1</v>
      </c>
      <c r="N159" s="152" t="s">
        <v>41</v>
      </c>
      <c r="P159" s="153">
        <f t="shared" ref="P159:P190" si="11">O159*H159</f>
        <v>0</v>
      </c>
      <c r="Q159" s="153">
        <v>0</v>
      </c>
      <c r="R159" s="153">
        <f t="shared" ref="R159:R190" si="12">Q159*H159</f>
        <v>0</v>
      </c>
      <c r="S159" s="153">
        <v>0</v>
      </c>
      <c r="T159" s="154">
        <f t="shared" ref="T159:T190" si="13">S159*H159</f>
        <v>0</v>
      </c>
      <c r="AR159" s="155" t="s">
        <v>506</v>
      </c>
      <c r="AT159" s="155" t="s">
        <v>175</v>
      </c>
      <c r="AU159" s="155" t="s">
        <v>88</v>
      </c>
      <c r="AY159" s="16" t="s">
        <v>173</v>
      </c>
      <c r="BE159" s="156">
        <f t="shared" ref="BE159:BE190" si="14">IF(N159="základná",J159,0)</f>
        <v>0</v>
      </c>
      <c r="BF159" s="156">
        <f t="shared" ref="BF159:BF190" si="15">IF(N159="znížená",J159,0)</f>
        <v>0</v>
      </c>
      <c r="BG159" s="156">
        <f t="shared" ref="BG159:BG190" si="16">IF(N159="zákl. prenesená",J159,0)</f>
        <v>0</v>
      </c>
      <c r="BH159" s="156">
        <f t="shared" ref="BH159:BH190" si="17">IF(N159="zníž. prenesená",J159,0)</f>
        <v>0</v>
      </c>
      <c r="BI159" s="156">
        <f t="shared" ref="BI159:BI190" si="18">IF(N159="nulová",J159,0)</f>
        <v>0</v>
      </c>
      <c r="BJ159" s="16" t="s">
        <v>88</v>
      </c>
      <c r="BK159" s="156">
        <f t="shared" ref="BK159:BK190" si="19">ROUND(I159*H159,2)</f>
        <v>0</v>
      </c>
      <c r="BL159" s="16" t="s">
        <v>506</v>
      </c>
      <c r="BM159" s="155" t="s">
        <v>1771</v>
      </c>
    </row>
    <row r="160" spans="2:65" s="1" customFormat="1" ht="33" customHeight="1" x14ac:dyDescent="0.2">
      <c r="B160" s="142"/>
      <c r="C160" s="178" t="s">
        <v>335</v>
      </c>
      <c r="D160" s="178" t="s">
        <v>332</v>
      </c>
      <c r="E160" s="179" t="s">
        <v>848</v>
      </c>
      <c r="F160" s="180" t="s">
        <v>849</v>
      </c>
      <c r="G160" s="181" t="s">
        <v>370</v>
      </c>
      <c r="H160" s="182">
        <v>50</v>
      </c>
      <c r="I160" s="183"/>
      <c r="J160" s="184">
        <f t="shared" si="10"/>
        <v>0</v>
      </c>
      <c r="K160" s="185"/>
      <c r="L160" s="186"/>
      <c r="M160" s="187" t="s">
        <v>1</v>
      </c>
      <c r="N160" s="188" t="s">
        <v>41</v>
      </c>
      <c r="P160" s="153">
        <f t="shared" si="11"/>
        <v>0</v>
      </c>
      <c r="Q160" s="153">
        <v>4.0000000000000003E-5</v>
      </c>
      <c r="R160" s="153">
        <f t="shared" si="12"/>
        <v>2E-3</v>
      </c>
      <c r="S160" s="153">
        <v>0</v>
      </c>
      <c r="T160" s="154">
        <f t="shared" si="13"/>
        <v>0</v>
      </c>
      <c r="AR160" s="155" t="s">
        <v>850</v>
      </c>
      <c r="AT160" s="155" t="s">
        <v>332</v>
      </c>
      <c r="AU160" s="155" t="s">
        <v>88</v>
      </c>
      <c r="AY160" s="16" t="s">
        <v>173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6" t="s">
        <v>88</v>
      </c>
      <c r="BK160" s="156">
        <f t="shared" si="19"/>
        <v>0</v>
      </c>
      <c r="BL160" s="16" t="s">
        <v>506</v>
      </c>
      <c r="BM160" s="155" t="s">
        <v>1772</v>
      </c>
    </row>
    <row r="161" spans="2:65" s="1" customFormat="1" ht="24.15" customHeight="1" x14ac:dyDescent="0.2">
      <c r="B161" s="142"/>
      <c r="C161" s="143" t="s">
        <v>353</v>
      </c>
      <c r="D161" s="143" t="s">
        <v>175</v>
      </c>
      <c r="E161" s="144" t="s">
        <v>852</v>
      </c>
      <c r="F161" s="145" t="s">
        <v>853</v>
      </c>
      <c r="G161" s="146" t="s">
        <v>370</v>
      </c>
      <c r="H161" s="147">
        <v>80</v>
      </c>
      <c r="I161" s="148"/>
      <c r="J161" s="149">
        <f t="shared" si="10"/>
        <v>0</v>
      </c>
      <c r="K161" s="150"/>
      <c r="L161" s="31"/>
      <c r="M161" s="151" t="s">
        <v>1</v>
      </c>
      <c r="N161" s="152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506</v>
      </c>
      <c r="AT161" s="155" t="s">
        <v>175</v>
      </c>
      <c r="AU161" s="155" t="s">
        <v>88</v>
      </c>
      <c r="AY161" s="16" t="s">
        <v>173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6" t="s">
        <v>88</v>
      </c>
      <c r="BK161" s="156">
        <f t="shared" si="19"/>
        <v>0</v>
      </c>
      <c r="BL161" s="16" t="s">
        <v>506</v>
      </c>
      <c r="BM161" s="155" t="s">
        <v>1773</v>
      </c>
    </row>
    <row r="162" spans="2:65" s="1" customFormat="1" ht="21.75" customHeight="1" x14ac:dyDescent="0.2">
      <c r="B162" s="142"/>
      <c r="C162" s="178" t="s">
        <v>358</v>
      </c>
      <c r="D162" s="178" t="s">
        <v>332</v>
      </c>
      <c r="E162" s="179" t="s">
        <v>855</v>
      </c>
      <c r="F162" s="180" t="s">
        <v>856</v>
      </c>
      <c r="G162" s="181" t="s">
        <v>370</v>
      </c>
      <c r="H162" s="182">
        <v>80</v>
      </c>
      <c r="I162" s="183"/>
      <c r="J162" s="184">
        <f t="shared" si="10"/>
        <v>0</v>
      </c>
      <c r="K162" s="185"/>
      <c r="L162" s="186"/>
      <c r="M162" s="187" t="s">
        <v>1</v>
      </c>
      <c r="N162" s="188" t="s">
        <v>41</v>
      </c>
      <c r="P162" s="153">
        <f t="shared" si="11"/>
        <v>0</v>
      </c>
      <c r="Q162" s="153">
        <v>1.7000000000000001E-4</v>
      </c>
      <c r="R162" s="153">
        <f t="shared" si="12"/>
        <v>1.3600000000000001E-2</v>
      </c>
      <c r="S162" s="153">
        <v>0</v>
      </c>
      <c r="T162" s="154">
        <f t="shared" si="13"/>
        <v>0</v>
      </c>
      <c r="AR162" s="155" t="s">
        <v>850</v>
      </c>
      <c r="AT162" s="155" t="s">
        <v>332</v>
      </c>
      <c r="AU162" s="155" t="s">
        <v>88</v>
      </c>
      <c r="AY162" s="16" t="s">
        <v>173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6" t="s">
        <v>88</v>
      </c>
      <c r="BK162" s="156">
        <f t="shared" si="19"/>
        <v>0</v>
      </c>
      <c r="BL162" s="16" t="s">
        <v>506</v>
      </c>
      <c r="BM162" s="155" t="s">
        <v>1774</v>
      </c>
    </row>
    <row r="163" spans="2:65" s="1" customFormat="1" ht="24.15" customHeight="1" x14ac:dyDescent="0.2">
      <c r="B163" s="142"/>
      <c r="C163" s="178" t="s">
        <v>360</v>
      </c>
      <c r="D163" s="178" t="s">
        <v>332</v>
      </c>
      <c r="E163" s="179" t="s">
        <v>858</v>
      </c>
      <c r="F163" s="180" t="s">
        <v>859</v>
      </c>
      <c r="G163" s="181" t="s">
        <v>379</v>
      </c>
      <c r="H163" s="182">
        <v>0</v>
      </c>
      <c r="I163" s="183"/>
      <c r="J163" s="184">
        <f t="shared" si="10"/>
        <v>0</v>
      </c>
      <c r="K163" s="185"/>
      <c r="L163" s="186"/>
      <c r="M163" s="187" t="s">
        <v>1</v>
      </c>
      <c r="N163" s="188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850</v>
      </c>
      <c r="AT163" s="155" t="s">
        <v>332</v>
      </c>
      <c r="AU163" s="155" t="s">
        <v>88</v>
      </c>
      <c r="AY163" s="16" t="s">
        <v>173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6" t="s">
        <v>88</v>
      </c>
      <c r="BK163" s="156">
        <f t="shared" si="19"/>
        <v>0</v>
      </c>
      <c r="BL163" s="16" t="s">
        <v>506</v>
      </c>
      <c r="BM163" s="155" t="s">
        <v>1775</v>
      </c>
    </row>
    <row r="164" spans="2:65" s="1" customFormat="1" ht="16.5" customHeight="1" x14ac:dyDescent="0.2">
      <c r="B164" s="142"/>
      <c r="C164" s="143" t="s">
        <v>367</v>
      </c>
      <c r="D164" s="143" t="s">
        <v>175</v>
      </c>
      <c r="E164" s="144" t="s">
        <v>861</v>
      </c>
      <c r="F164" s="145" t="s">
        <v>862</v>
      </c>
      <c r="G164" s="146" t="s">
        <v>379</v>
      </c>
      <c r="H164" s="147">
        <v>1</v>
      </c>
      <c r="I164" s="148"/>
      <c r="J164" s="149">
        <f t="shared" si="10"/>
        <v>0</v>
      </c>
      <c r="K164" s="150"/>
      <c r="L164" s="31"/>
      <c r="M164" s="151" t="s">
        <v>1</v>
      </c>
      <c r="N164" s="152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506</v>
      </c>
      <c r="AT164" s="155" t="s">
        <v>175</v>
      </c>
      <c r="AU164" s="155" t="s">
        <v>88</v>
      </c>
      <c r="AY164" s="16" t="s">
        <v>173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6" t="s">
        <v>88</v>
      </c>
      <c r="BK164" s="156">
        <f t="shared" si="19"/>
        <v>0</v>
      </c>
      <c r="BL164" s="16" t="s">
        <v>506</v>
      </c>
      <c r="BM164" s="155" t="s">
        <v>1776</v>
      </c>
    </row>
    <row r="165" spans="2:65" s="1" customFormat="1" ht="16.5" customHeight="1" x14ac:dyDescent="0.2">
      <c r="B165" s="142"/>
      <c r="C165" s="143" t="s">
        <v>376</v>
      </c>
      <c r="D165" s="143" t="s">
        <v>175</v>
      </c>
      <c r="E165" s="144" t="s">
        <v>864</v>
      </c>
      <c r="F165" s="145" t="s">
        <v>865</v>
      </c>
      <c r="G165" s="146" t="s">
        <v>379</v>
      </c>
      <c r="H165" s="147">
        <v>7</v>
      </c>
      <c r="I165" s="148"/>
      <c r="J165" s="149">
        <f t="shared" si="10"/>
        <v>0</v>
      </c>
      <c r="K165" s="150"/>
      <c r="L165" s="31"/>
      <c r="M165" s="151" t="s">
        <v>1</v>
      </c>
      <c r="N165" s="152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506</v>
      </c>
      <c r="AT165" s="155" t="s">
        <v>175</v>
      </c>
      <c r="AU165" s="155" t="s">
        <v>88</v>
      </c>
      <c r="AY165" s="16" t="s">
        <v>173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6" t="s">
        <v>88</v>
      </c>
      <c r="BK165" s="156">
        <f t="shared" si="19"/>
        <v>0</v>
      </c>
      <c r="BL165" s="16" t="s">
        <v>506</v>
      </c>
      <c r="BM165" s="155" t="s">
        <v>1777</v>
      </c>
    </row>
    <row r="166" spans="2:65" s="1" customFormat="1" ht="37.75" customHeight="1" x14ac:dyDescent="0.2">
      <c r="B166" s="142"/>
      <c r="C166" s="143" t="s">
        <v>381</v>
      </c>
      <c r="D166" s="143" t="s">
        <v>175</v>
      </c>
      <c r="E166" s="144" t="s">
        <v>867</v>
      </c>
      <c r="F166" s="145" t="s">
        <v>868</v>
      </c>
      <c r="G166" s="146" t="s">
        <v>379</v>
      </c>
      <c r="H166" s="147">
        <v>15</v>
      </c>
      <c r="I166" s="148"/>
      <c r="J166" s="149">
        <f t="shared" si="10"/>
        <v>0</v>
      </c>
      <c r="K166" s="150"/>
      <c r="L166" s="31"/>
      <c r="M166" s="151" t="s">
        <v>1</v>
      </c>
      <c r="N166" s="152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506</v>
      </c>
      <c r="AT166" s="155" t="s">
        <v>175</v>
      </c>
      <c r="AU166" s="155" t="s">
        <v>88</v>
      </c>
      <c r="AY166" s="16" t="s">
        <v>173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6" t="s">
        <v>88</v>
      </c>
      <c r="BK166" s="156">
        <f t="shared" si="19"/>
        <v>0</v>
      </c>
      <c r="BL166" s="16" t="s">
        <v>506</v>
      </c>
      <c r="BM166" s="155" t="s">
        <v>1778</v>
      </c>
    </row>
    <row r="167" spans="2:65" s="1" customFormat="1" ht="16.5" customHeight="1" x14ac:dyDescent="0.2">
      <c r="B167" s="142"/>
      <c r="C167" s="178" t="s">
        <v>385</v>
      </c>
      <c r="D167" s="178" t="s">
        <v>332</v>
      </c>
      <c r="E167" s="179" t="s">
        <v>870</v>
      </c>
      <c r="F167" s="180" t="s">
        <v>871</v>
      </c>
      <c r="G167" s="181" t="s">
        <v>379</v>
      </c>
      <c r="H167" s="182">
        <v>15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41</v>
      </c>
      <c r="P167" s="153">
        <f t="shared" si="11"/>
        <v>0</v>
      </c>
      <c r="Q167" s="153">
        <v>1.6000000000000001E-4</v>
      </c>
      <c r="R167" s="153">
        <f t="shared" si="12"/>
        <v>2.4000000000000002E-3</v>
      </c>
      <c r="S167" s="153">
        <v>0</v>
      </c>
      <c r="T167" s="154">
        <f t="shared" si="13"/>
        <v>0</v>
      </c>
      <c r="AR167" s="155" t="s">
        <v>850</v>
      </c>
      <c r="AT167" s="155" t="s">
        <v>332</v>
      </c>
      <c r="AU167" s="155" t="s">
        <v>88</v>
      </c>
      <c r="AY167" s="16" t="s">
        <v>173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6" t="s">
        <v>88</v>
      </c>
      <c r="BK167" s="156">
        <f t="shared" si="19"/>
        <v>0</v>
      </c>
      <c r="BL167" s="16" t="s">
        <v>506</v>
      </c>
      <c r="BM167" s="155" t="s">
        <v>1779</v>
      </c>
    </row>
    <row r="168" spans="2:65" s="1" customFormat="1" ht="33" customHeight="1" x14ac:dyDescent="0.2">
      <c r="B168" s="142"/>
      <c r="C168" s="143" t="s">
        <v>389</v>
      </c>
      <c r="D168" s="143" t="s">
        <v>175</v>
      </c>
      <c r="E168" s="144" t="s">
        <v>873</v>
      </c>
      <c r="F168" s="145" t="s">
        <v>874</v>
      </c>
      <c r="G168" s="146" t="s">
        <v>370</v>
      </c>
      <c r="H168" s="147">
        <v>637.5</v>
      </c>
      <c r="I168" s="148"/>
      <c r="J168" s="149">
        <f t="shared" si="10"/>
        <v>0</v>
      </c>
      <c r="K168" s="150"/>
      <c r="L168" s="31"/>
      <c r="M168" s="151" t="s">
        <v>1</v>
      </c>
      <c r="N168" s="152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506</v>
      </c>
      <c r="AT168" s="155" t="s">
        <v>175</v>
      </c>
      <c r="AU168" s="155" t="s">
        <v>88</v>
      </c>
      <c r="AY168" s="16" t="s">
        <v>173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6" t="s">
        <v>88</v>
      </c>
      <c r="BK168" s="156">
        <f t="shared" si="19"/>
        <v>0</v>
      </c>
      <c r="BL168" s="16" t="s">
        <v>506</v>
      </c>
      <c r="BM168" s="155" t="s">
        <v>1780</v>
      </c>
    </row>
    <row r="169" spans="2:65" s="1" customFormat="1" ht="21.75" customHeight="1" x14ac:dyDescent="0.2">
      <c r="B169" s="142"/>
      <c r="C169" s="178" t="s">
        <v>393</v>
      </c>
      <c r="D169" s="178" t="s">
        <v>332</v>
      </c>
      <c r="E169" s="179" t="s">
        <v>876</v>
      </c>
      <c r="F169" s="180" t="s">
        <v>877</v>
      </c>
      <c r="G169" s="181" t="s">
        <v>370</v>
      </c>
      <c r="H169" s="182">
        <v>510</v>
      </c>
      <c r="I169" s="183"/>
      <c r="J169" s="184">
        <f t="shared" si="10"/>
        <v>0</v>
      </c>
      <c r="K169" s="185"/>
      <c r="L169" s="186"/>
      <c r="M169" s="187" t="s">
        <v>1</v>
      </c>
      <c r="N169" s="188" t="s">
        <v>41</v>
      </c>
      <c r="P169" s="153">
        <f t="shared" si="11"/>
        <v>0</v>
      </c>
      <c r="Q169" s="153">
        <v>1.73E-3</v>
      </c>
      <c r="R169" s="153">
        <f t="shared" si="12"/>
        <v>0.88229999999999997</v>
      </c>
      <c r="S169" s="153">
        <v>0</v>
      </c>
      <c r="T169" s="154">
        <f t="shared" si="13"/>
        <v>0</v>
      </c>
      <c r="AR169" s="155" t="s">
        <v>850</v>
      </c>
      <c r="AT169" s="155" t="s">
        <v>332</v>
      </c>
      <c r="AU169" s="155" t="s">
        <v>88</v>
      </c>
      <c r="AY169" s="16" t="s">
        <v>173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6" t="s">
        <v>88</v>
      </c>
      <c r="BK169" s="156">
        <f t="shared" si="19"/>
        <v>0</v>
      </c>
      <c r="BL169" s="16" t="s">
        <v>506</v>
      </c>
      <c r="BM169" s="155" t="s">
        <v>1781</v>
      </c>
    </row>
    <row r="170" spans="2:65" s="1" customFormat="1" ht="21.75" customHeight="1" x14ac:dyDescent="0.2">
      <c r="B170" s="142"/>
      <c r="C170" s="178" t="s">
        <v>398</v>
      </c>
      <c r="D170" s="178" t="s">
        <v>332</v>
      </c>
      <c r="E170" s="179" t="s">
        <v>879</v>
      </c>
      <c r="F170" s="180" t="s">
        <v>880</v>
      </c>
      <c r="G170" s="181" t="s">
        <v>370</v>
      </c>
      <c r="H170" s="182">
        <v>510</v>
      </c>
      <c r="I170" s="183"/>
      <c r="J170" s="184">
        <f t="shared" si="10"/>
        <v>0</v>
      </c>
      <c r="K170" s="185"/>
      <c r="L170" s="186"/>
      <c r="M170" s="187" t="s">
        <v>1</v>
      </c>
      <c r="N170" s="188" t="s">
        <v>41</v>
      </c>
      <c r="P170" s="153">
        <f t="shared" si="11"/>
        <v>0</v>
      </c>
      <c r="Q170" s="153">
        <v>2.6900000000000001E-3</v>
      </c>
      <c r="R170" s="153">
        <f t="shared" si="12"/>
        <v>1.3719000000000001</v>
      </c>
      <c r="S170" s="153">
        <v>0</v>
      </c>
      <c r="T170" s="154">
        <f t="shared" si="13"/>
        <v>0</v>
      </c>
      <c r="AR170" s="155" t="s">
        <v>850</v>
      </c>
      <c r="AT170" s="155" t="s">
        <v>332</v>
      </c>
      <c r="AU170" s="155" t="s">
        <v>88</v>
      </c>
      <c r="AY170" s="16" t="s">
        <v>173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6" t="s">
        <v>88</v>
      </c>
      <c r="BK170" s="156">
        <f t="shared" si="19"/>
        <v>0</v>
      </c>
      <c r="BL170" s="16" t="s">
        <v>506</v>
      </c>
      <c r="BM170" s="155" t="s">
        <v>1782</v>
      </c>
    </row>
    <row r="171" spans="2:65" s="1" customFormat="1" ht="24.15" customHeight="1" x14ac:dyDescent="0.2">
      <c r="B171" s="142"/>
      <c r="C171" s="178" t="s">
        <v>402</v>
      </c>
      <c r="D171" s="178" t="s">
        <v>332</v>
      </c>
      <c r="E171" s="179" t="s">
        <v>882</v>
      </c>
      <c r="F171" s="180" t="s">
        <v>883</v>
      </c>
      <c r="G171" s="181" t="s">
        <v>370</v>
      </c>
      <c r="H171" s="182">
        <v>34</v>
      </c>
      <c r="I171" s="183"/>
      <c r="J171" s="184">
        <f t="shared" si="10"/>
        <v>0</v>
      </c>
      <c r="K171" s="185"/>
      <c r="L171" s="186"/>
      <c r="M171" s="187" t="s">
        <v>1</v>
      </c>
      <c r="N171" s="188" t="s">
        <v>41</v>
      </c>
      <c r="P171" s="153">
        <f t="shared" si="11"/>
        <v>0</v>
      </c>
      <c r="Q171" s="153">
        <v>2.5600000000000002E-3</v>
      </c>
      <c r="R171" s="153">
        <f t="shared" si="12"/>
        <v>8.7040000000000006E-2</v>
      </c>
      <c r="S171" s="153">
        <v>0</v>
      </c>
      <c r="T171" s="154">
        <f t="shared" si="13"/>
        <v>0</v>
      </c>
      <c r="AR171" s="155" t="s">
        <v>850</v>
      </c>
      <c r="AT171" s="155" t="s">
        <v>332</v>
      </c>
      <c r="AU171" s="155" t="s">
        <v>88</v>
      </c>
      <c r="AY171" s="16" t="s">
        <v>173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6" t="s">
        <v>88</v>
      </c>
      <c r="BK171" s="156">
        <f t="shared" si="19"/>
        <v>0</v>
      </c>
      <c r="BL171" s="16" t="s">
        <v>506</v>
      </c>
      <c r="BM171" s="155" t="s">
        <v>1783</v>
      </c>
    </row>
    <row r="172" spans="2:65" s="1" customFormat="1" ht="33" customHeight="1" x14ac:dyDescent="0.2">
      <c r="B172" s="142"/>
      <c r="C172" s="143" t="s">
        <v>406</v>
      </c>
      <c r="D172" s="143" t="s">
        <v>175</v>
      </c>
      <c r="E172" s="144" t="s">
        <v>885</v>
      </c>
      <c r="F172" s="145" t="s">
        <v>886</v>
      </c>
      <c r="G172" s="146" t="s">
        <v>370</v>
      </c>
      <c r="H172" s="147">
        <v>60</v>
      </c>
      <c r="I172" s="148"/>
      <c r="J172" s="149">
        <f t="shared" si="10"/>
        <v>0</v>
      </c>
      <c r="K172" s="150"/>
      <c r="L172" s="31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506</v>
      </c>
      <c r="AT172" s="155" t="s">
        <v>175</v>
      </c>
      <c r="AU172" s="155" t="s">
        <v>88</v>
      </c>
      <c r="AY172" s="16" t="s">
        <v>173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6" t="s">
        <v>88</v>
      </c>
      <c r="BK172" s="156">
        <f t="shared" si="19"/>
        <v>0</v>
      </c>
      <c r="BL172" s="16" t="s">
        <v>506</v>
      </c>
      <c r="BM172" s="155" t="s">
        <v>1784</v>
      </c>
    </row>
    <row r="173" spans="2:65" s="1" customFormat="1" ht="21.75" customHeight="1" x14ac:dyDescent="0.2">
      <c r="B173" s="142"/>
      <c r="C173" s="178" t="s">
        <v>412</v>
      </c>
      <c r="D173" s="178" t="s">
        <v>332</v>
      </c>
      <c r="E173" s="179" t="s">
        <v>888</v>
      </c>
      <c r="F173" s="180" t="s">
        <v>889</v>
      </c>
      <c r="G173" s="181" t="s">
        <v>370</v>
      </c>
      <c r="H173" s="182">
        <v>60</v>
      </c>
      <c r="I173" s="183"/>
      <c r="J173" s="184">
        <f t="shared" si="10"/>
        <v>0</v>
      </c>
      <c r="K173" s="185"/>
      <c r="L173" s="186"/>
      <c r="M173" s="187" t="s">
        <v>1</v>
      </c>
      <c r="N173" s="188" t="s">
        <v>41</v>
      </c>
      <c r="P173" s="153">
        <f t="shared" si="11"/>
        <v>0</v>
      </c>
      <c r="Q173" s="153">
        <v>2.6900000000000001E-3</v>
      </c>
      <c r="R173" s="153">
        <f t="shared" si="12"/>
        <v>0.16140000000000002</v>
      </c>
      <c r="S173" s="153">
        <v>0</v>
      </c>
      <c r="T173" s="154">
        <f t="shared" si="13"/>
        <v>0</v>
      </c>
      <c r="AR173" s="155" t="s">
        <v>850</v>
      </c>
      <c r="AT173" s="155" t="s">
        <v>332</v>
      </c>
      <c r="AU173" s="155" t="s">
        <v>88</v>
      </c>
      <c r="AY173" s="16" t="s">
        <v>173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6" t="s">
        <v>88</v>
      </c>
      <c r="BK173" s="156">
        <f t="shared" si="19"/>
        <v>0</v>
      </c>
      <c r="BL173" s="16" t="s">
        <v>506</v>
      </c>
      <c r="BM173" s="155" t="s">
        <v>1785</v>
      </c>
    </row>
    <row r="174" spans="2:65" s="1" customFormat="1" ht="24.15" customHeight="1" x14ac:dyDescent="0.2">
      <c r="B174" s="142"/>
      <c r="C174" s="178" t="s">
        <v>417</v>
      </c>
      <c r="D174" s="178" t="s">
        <v>332</v>
      </c>
      <c r="E174" s="179" t="s">
        <v>891</v>
      </c>
      <c r="F174" s="180" t="s">
        <v>892</v>
      </c>
      <c r="G174" s="181" t="s">
        <v>370</v>
      </c>
      <c r="H174" s="182">
        <v>60</v>
      </c>
      <c r="I174" s="183"/>
      <c r="J174" s="184">
        <f t="shared" si="10"/>
        <v>0</v>
      </c>
      <c r="K174" s="185"/>
      <c r="L174" s="186"/>
      <c r="M174" s="187" t="s">
        <v>1</v>
      </c>
      <c r="N174" s="188" t="s">
        <v>41</v>
      </c>
      <c r="P174" s="153">
        <f t="shared" si="11"/>
        <v>0</v>
      </c>
      <c r="Q174" s="153">
        <v>6.4000000000000005E-4</v>
      </c>
      <c r="R174" s="153">
        <f t="shared" si="12"/>
        <v>3.8400000000000004E-2</v>
      </c>
      <c r="S174" s="153">
        <v>0</v>
      </c>
      <c r="T174" s="154">
        <f t="shared" si="13"/>
        <v>0</v>
      </c>
      <c r="AR174" s="155" t="s">
        <v>850</v>
      </c>
      <c r="AT174" s="155" t="s">
        <v>332</v>
      </c>
      <c r="AU174" s="155" t="s">
        <v>88</v>
      </c>
      <c r="AY174" s="16" t="s">
        <v>173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6" t="s">
        <v>88</v>
      </c>
      <c r="BK174" s="156">
        <f t="shared" si="19"/>
        <v>0</v>
      </c>
      <c r="BL174" s="16" t="s">
        <v>506</v>
      </c>
      <c r="BM174" s="155" t="s">
        <v>1786</v>
      </c>
    </row>
    <row r="175" spans="2:65" s="1" customFormat="1" ht="24.15" customHeight="1" x14ac:dyDescent="0.2">
      <c r="B175" s="142"/>
      <c r="C175" s="178" t="s">
        <v>421</v>
      </c>
      <c r="D175" s="178" t="s">
        <v>332</v>
      </c>
      <c r="E175" s="179" t="s">
        <v>894</v>
      </c>
      <c r="F175" s="180" t="s">
        <v>895</v>
      </c>
      <c r="G175" s="181" t="s">
        <v>379</v>
      </c>
      <c r="H175" s="182">
        <v>60</v>
      </c>
      <c r="I175" s="183"/>
      <c r="J175" s="184">
        <f t="shared" si="10"/>
        <v>0</v>
      </c>
      <c r="K175" s="185"/>
      <c r="L175" s="186"/>
      <c r="M175" s="187" t="s">
        <v>1</v>
      </c>
      <c r="N175" s="188" t="s">
        <v>41</v>
      </c>
      <c r="P175" s="153">
        <f t="shared" si="11"/>
        <v>0</v>
      </c>
      <c r="Q175" s="153">
        <v>1.2199999999999999E-3</v>
      </c>
      <c r="R175" s="153">
        <f t="shared" si="12"/>
        <v>7.3200000000000001E-2</v>
      </c>
      <c r="S175" s="153">
        <v>0</v>
      </c>
      <c r="T175" s="154">
        <f t="shared" si="13"/>
        <v>0</v>
      </c>
      <c r="AR175" s="155" t="s">
        <v>850</v>
      </c>
      <c r="AT175" s="155" t="s">
        <v>332</v>
      </c>
      <c r="AU175" s="155" t="s">
        <v>88</v>
      </c>
      <c r="AY175" s="16" t="s">
        <v>173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6" t="s">
        <v>88</v>
      </c>
      <c r="BK175" s="156">
        <f t="shared" si="19"/>
        <v>0</v>
      </c>
      <c r="BL175" s="16" t="s">
        <v>506</v>
      </c>
      <c r="BM175" s="155" t="s">
        <v>1787</v>
      </c>
    </row>
    <row r="176" spans="2:65" s="1" customFormat="1" ht="33" customHeight="1" x14ac:dyDescent="0.2">
      <c r="B176" s="142"/>
      <c r="C176" s="143" t="s">
        <v>427</v>
      </c>
      <c r="D176" s="143" t="s">
        <v>175</v>
      </c>
      <c r="E176" s="144" t="s">
        <v>897</v>
      </c>
      <c r="F176" s="145" t="s">
        <v>898</v>
      </c>
      <c r="G176" s="146" t="s">
        <v>370</v>
      </c>
      <c r="H176" s="147">
        <v>62</v>
      </c>
      <c r="I176" s="148"/>
      <c r="J176" s="149">
        <f t="shared" si="10"/>
        <v>0</v>
      </c>
      <c r="K176" s="150"/>
      <c r="L176" s="31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506</v>
      </c>
      <c r="AT176" s="155" t="s">
        <v>175</v>
      </c>
      <c r="AU176" s="155" t="s">
        <v>88</v>
      </c>
      <c r="AY176" s="16" t="s">
        <v>173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6" t="s">
        <v>88</v>
      </c>
      <c r="BK176" s="156">
        <f t="shared" si="19"/>
        <v>0</v>
      </c>
      <c r="BL176" s="16" t="s">
        <v>506</v>
      </c>
      <c r="BM176" s="155" t="s">
        <v>1788</v>
      </c>
    </row>
    <row r="177" spans="2:65" s="1" customFormat="1" ht="21.75" customHeight="1" x14ac:dyDescent="0.2">
      <c r="B177" s="142"/>
      <c r="C177" s="178" t="s">
        <v>433</v>
      </c>
      <c r="D177" s="178" t="s">
        <v>332</v>
      </c>
      <c r="E177" s="179" t="s">
        <v>900</v>
      </c>
      <c r="F177" s="180" t="s">
        <v>901</v>
      </c>
      <c r="G177" s="181" t="s">
        <v>370</v>
      </c>
      <c r="H177" s="182">
        <v>62</v>
      </c>
      <c r="I177" s="183"/>
      <c r="J177" s="184">
        <f t="shared" si="10"/>
        <v>0</v>
      </c>
      <c r="K177" s="185"/>
      <c r="L177" s="186"/>
      <c r="M177" s="187" t="s">
        <v>1</v>
      </c>
      <c r="N177" s="188" t="s">
        <v>41</v>
      </c>
      <c r="P177" s="153">
        <f t="shared" si="11"/>
        <v>0</v>
      </c>
      <c r="Q177" s="153">
        <v>2.3999999999999998E-3</v>
      </c>
      <c r="R177" s="153">
        <f t="shared" si="12"/>
        <v>0.14879999999999999</v>
      </c>
      <c r="S177" s="153">
        <v>0</v>
      </c>
      <c r="T177" s="154">
        <f t="shared" si="13"/>
        <v>0</v>
      </c>
      <c r="AR177" s="155" t="s">
        <v>850</v>
      </c>
      <c r="AT177" s="155" t="s">
        <v>332</v>
      </c>
      <c r="AU177" s="155" t="s">
        <v>88</v>
      </c>
      <c r="AY177" s="16" t="s">
        <v>173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6" t="s">
        <v>88</v>
      </c>
      <c r="BK177" s="156">
        <f t="shared" si="19"/>
        <v>0</v>
      </c>
      <c r="BL177" s="16" t="s">
        <v>506</v>
      </c>
      <c r="BM177" s="155" t="s">
        <v>1789</v>
      </c>
    </row>
    <row r="178" spans="2:65" s="1" customFormat="1" ht="24.15" customHeight="1" x14ac:dyDescent="0.2">
      <c r="B178" s="142"/>
      <c r="C178" s="178" t="s">
        <v>438</v>
      </c>
      <c r="D178" s="178" t="s">
        <v>332</v>
      </c>
      <c r="E178" s="179" t="s">
        <v>903</v>
      </c>
      <c r="F178" s="180" t="s">
        <v>904</v>
      </c>
      <c r="G178" s="181" t="s">
        <v>370</v>
      </c>
      <c r="H178" s="182">
        <v>62</v>
      </c>
      <c r="I178" s="183"/>
      <c r="J178" s="184">
        <f t="shared" si="10"/>
        <v>0</v>
      </c>
      <c r="K178" s="185"/>
      <c r="L178" s="186"/>
      <c r="M178" s="187" t="s">
        <v>1</v>
      </c>
      <c r="N178" s="188" t="s">
        <v>41</v>
      </c>
      <c r="P178" s="153">
        <f t="shared" si="11"/>
        <v>0</v>
      </c>
      <c r="Q178" s="153">
        <v>8.0000000000000004E-4</v>
      </c>
      <c r="R178" s="153">
        <f t="shared" si="12"/>
        <v>4.9600000000000005E-2</v>
      </c>
      <c r="S178" s="153">
        <v>0</v>
      </c>
      <c r="T178" s="154">
        <f t="shared" si="13"/>
        <v>0</v>
      </c>
      <c r="AR178" s="155" t="s">
        <v>850</v>
      </c>
      <c r="AT178" s="155" t="s">
        <v>332</v>
      </c>
      <c r="AU178" s="155" t="s">
        <v>88</v>
      </c>
      <c r="AY178" s="16" t="s">
        <v>173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6" t="s">
        <v>88</v>
      </c>
      <c r="BK178" s="156">
        <f t="shared" si="19"/>
        <v>0</v>
      </c>
      <c r="BL178" s="16" t="s">
        <v>506</v>
      </c>
      <c r="BM178" s="155" t="s">
        <v>1790</v>
      </c>
    </row>
    <row r="179" spans="2:65" s="1" customFormat="1" ht="24.15" customHeight="1" x14ac:dyDescent="0.2">
      <c r="B179" s="142"/>
      <c r="C179" s="178" t="s">
        <v>444</v>
      </c>
      <c r="D179" s="178" t="s">
        <v>332</v>
      </c>
      <c r="E179" s="179" t="s">
        <v>906</v>
      </c>
      <c r="F179" s="180" t="s">
        <v>907</v>
      </c>
      <c r="G179" s="181" t="s">
        <v>379</v>
      </c>
      <c r="H179" s="182">
        <v>62</v>
      </c>
      <c r="I179" s="183"/>
      <c r="J179" s="184">
        <f t="shared" si="10"/>
        <v>0</v>
      </c>
      <c r="K179" s="185"/>
      <c r="L179" s="186"/>
      <c r="M179" s="187" t="s">
        <v>1</v>
      </c>
      <c r="N179" s="188" t="s">
        <v>41</v>
      </c>
      <c r="P179" s="153">
        <f t="shared" si="11"/>
        <v>0</v>
      </c>
      <c r="Q179" s="153">
        <v>2.0799999999999998E-3</v>
      </c>
      <c r="R179" s="153">
        <f t="shared" si="12"/>
        <v>0.12895999999999999</v>
      </c>
      <c r="S179" s="153">
        <v>0</v>
      </c>
      <c r="T179" s="154">
        <f t="shared" si="13"/>
        <v>0</v>
      </c>
      <c r="AR179" s="155" t="s">
        <v>850</v>
      </c>
      <c r="AT179" s="155" t="s">
        <v>332</v>
      </c>
      <c r="AU179" s="155" t="s">
        <v>88</v>
      </c>
      <c r="AY179" s="16" t="s">
        <v>173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6" t="s">
        <v>88</v>
      </c>
      <c r="BK179" s="156">
        <f t="shared" si="19"/>
        <v>0</v>
      </c>
      <c r="BL179" s="16" t="s">
        <v>506</v>
      </c>
      <c r="BM179" s="155" t="s">
        <v>1791</v>
      </c>
    </row>
    <row r="180" spans="2:65" s="1" customFormat="1" ht="24.15" customHeight="1" x14ac:dyDescent="0.2">
      <c r="B180" s="142"/>
      <c r="C180" s="143" t="s">
        <v>449</v>
      </c>
      <c r="D180" s="143" t="s">
        <v>175</v>
      </c>
      <c r="E180" s="144" t="s">
        <v>909</v>
      </c>
      <c r="F180" s="145" t="s">
        <v>910</v>
      </c>
      <c r="G180" s="146" t="s">
        <v>379</v>
      </c>
      <c r="H180" s="147">
        <v>291</v>
      </c>
      <c r="I180" s="148"/>
      <c r="J180" s="149">
        <f t="shared" si="10"/>
        <v>0</v>
      </c>
      <c r="K180" s="150"/>
      <c r="L180" s="31"/>
      <c r="M180" s="151" t="s">
        <v>1</v>
      </c>
      <c r="N180" s="152" t="s">
        <v>41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506</v>
      </c>
      <c r="AT180" s="155" t="s">
        <v>175</v>
      </c>
      <c r="AU180" s="155" t="s">
        <v>88</v>
      </c>
      <c r="AY180" s="16" t="s">
        <v>173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6" t="s">
        <v>88</v>
      </c>
      <c r="BK180" s="156">
        <f t="shared" si="19"/>
        <v>0</v>
      </c>
      <c r="BL180" s="16" t="s">
        <v>506</v>
      </c>
      <c r="BM180" s="155" t="s">
        <v>1792</v>
      </c>
    </row>
    <row r="181" spans="2:65" s="1" customFormat="1" ht="16.5" customHeight="1" x14ac:dyDescent="0.2">
      <c r="B181" s="142"/>
      <c r="C181" s="178" t="s">
        <v>454</v>
      </c>
      <c r="D181" s="178" t="s">
        <v>332</v>
      </c>
      <c r="E181" s="179" t="s">
        <v>912</v>
      </c>
      <c r="F181" s="180" t="s">
        <v>913</v>
      </c>
      <c r="G181" s="181" t="s">
        <v>379</v>
      </c>
      <c r="H181" s="182">
        <v>71.594999999999999</v>
      </c>
      <c r="I181" s="183"/>
      <c r="J181" s="184">
        <f t="shared" si="10"/>
        <v>0</v>
      </c>
      <c r="K181" s="185"/>
      <c r="L181" s="186"/>
      <c r="M181" s="187" t="s">
        <v>1</v>
      </c>
      <c r="N181" s="188" t="s">
        <v>41</v>
      </c>
      <c r="P181" s="153">
        <f t="shared" si="11"/>
        <v>0</v>
      </c>
      <c r="Q181" s="153">
        <v>3.0030030030029999E-5</v>
      </c>
      <c r="R181" s="153">
        <f t="shared" si="12"/>
        <v>2.1499999999999978E-3</v>
      </c>
      <c r="S181" s="153">
        <v>0</v>
      </c>
      <c r="T181" s="154">
        <f t="shared" si="13"/>
        <v>0</v>
      </c>
      <c r="AR181" s="155" t="s">
        <v>850</v>
      </c>
      <c r="AT181" s="155" t="s">
        <v>332</v>
      </c>
      <c r="AU181" s="155" t="s">
        <v>88</v>
      </c>
      <c r="AY181" s="16" t="s">
        <v>173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6" t="s">
        <v>88</v>
      </c>
      <c r="BK181" s="156">
        <f t="shared" si="19"/>
        <v>0</v>
      </c>
      <c r="BL181" s="16" t="s">
        <v>506</v>
      </c>
      <c r="BM181" s="155" t="s">
        <v>1793</v>
      </c>
    </row>
    <row r="182" spans="2:65" s="1" customFormat="1" ht="16.5" customHeight="1" x14ac:dyDescent="0.2">
      <c r="B182" s="142"/>
      <c r="C182" s="178" t="s">
        <v>459</v>
      </c>
      <c r="D182" s="178" t="s">
        <v>332</v>
      </c>
      <c r="E182" s="179" t="s">
        <v>915</v>
      </c>
      <c r="F182" s="180" t="s">
        <v>916</v>
      </c>
      <c r="G182" s="181" t="s">
        <v>379</v>
      </c>
      <c r="H182" s="182">
        <v>219.405</v>
      </c>
      <c r="I182" s="183"/>
      <c r="J182" s="184">
        <f t="shared" si="10"/>
        <v>0</v>
      </c>
      <c r="K182" s="185"/>
      <c r="L182" s="186"/>
      <c r="M182" s="187" t="s">
        <v>1</v>
      </c>
      <c r="N182" s="188" t="s">
        <v>41</v>
      </c>
      <c r="P182" s="153">
        <f t="shared" si="11"/>
        <v>0</v>
      </c>
      <c r="Q182" s="153">
        <v>2.9990200770264999E-5</v>
      </c>
      <c r="R182" s="153">
        <f t="shared" si="12"/>
        <v>6.5799999999999921E-3</v>
      </c>
      <c r="S182" s="153">
        <v>0</v>
      </c>
      <c r="T182" s="154">
        <f t="shared" si="13"/>
        <v>0</v>
      </c>
      <c r="AR182" s="155" t="s">
        <v>850</v>
      </c>
      <c r="AT182" s="155" t="s">
        <v>332</v>
      </c>
      <c r="AU182" s="155" t="s">
        <v>88</v>
      </c>
      <c r="AY182" s="16" t="s">
        <v>173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6" t="s">
        <v>88</v>
      </c>
      <c r="BK182" s="156">
        <f t="shared" si="19"/>
        <v>0</v>
      </c>
      <c r="BL182" s="16" t="s">
        <v>506</v>
      </c>
      <c r="BM182" s="155" t="s">
        <v>1794</v>
      </c>
    </row>
    <row r="183" spans="2:65" s="1" customFormat="1" ht="24.15" customHeight="1" x14ac:dyDescent="0.2">
      <c r="B183" s="142"/>
      <c r="C183" s="143" t="s">
        <v>465</v>
      </c>
      <c r="D183" s="143" t="s">
        <v>175</v>
      </c>
      <c r="E183" s="144" t="s">
        <v>918</v>
      </c>
      <c r="F183" s="145" t="s">
        <v>919</v>
      </c>
      <c r="G183" s="146" t="s">
        <v>379</v>
      </c>
      <c r="H183" s="147">
        <v>14</v>
      </c>
      <c r="I183" s="148"/>
      <c r="J183" s="149">
        <f t="shared" si="10"/>
        <v>0</v>
      </c>
      <c r="K183" s="150"/>
      <c r="L183" s="31"/>
      <c r="M183" s="151" t="s">
        <v>1</v>
      </c>
      <c r="N183" s="152" t="s">
        <v>41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506</v>
      </c>
      <c r="AT183" s="155" t="s">
        <v>175</v>
      </c>
      <c r="AU183" s="155" t="s">
        <v>88</v>
      </c>
      <c r="AY183" s="16" t="s">
        <v>173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6" t="s">
        <v>88</v>
      </c>
      <c r="BK183" s="156">
        <f t="shared" si="19"/>
        <v>0</v>
      </c>
      <c r="BL183" s="16" t="s">
        <v>506</v>
      </c>
      <c r="BM183" s="155" t="s">
        <v>1795</v>
      </c>
    </row>
    <row r="184" spans="2:65" s="1" customFormat="1" ht="37.75" customHeight="1" x14ac:dyDescent="0.2">
      <c r="B184" s="142"/>
      <c r="C184" s="178" t="s">
        <v>470</v>
      </c>
      <c r="D184" s="178" t="s">
        <v>332</v>
      </c>
      <c r="E184" s="179" t="s">
        <v>921</v>
      </c>
      <c r="F184" s="180" t="s">
        <v>922</v>
      </c>
      <c r="G184" s="181" t="s">
        <v>370</v>
      </c>
      <c r="H184" s="182">
        <v>14</v>
      </c>
      <c r="I184" s="183"/>
      <c r="J184" s="184">
        <f t="shared" si="10"/>
        <v>0</v>
      </c>
      <c r="K184" s="185"/>
      <c r="L184" s="186"/>
      <c r="M184" s="187" t="s">
        <v>1</v>
      </c>
      <c r="N184" s="188" t="s">
        <v>41</v>
      </c>
      <c r="P184" s="153">
        <f t="shared" si="11"/>
        <v>0</v>
      </c>
      <c r="Q184" s="153">
        <v>5.0000000000000002E-5</v>
      </c>
      <c r="R184" s="153">
        <f t="shared" si="12"/>
        <v>6.9999999999999999E-4</v>
      </c>
      <c r="S184" s="153">
        <v>0</v>
      </c>
      <c r="T184" s="154">
        <f t="shared" si="13"/>
        <v>0</v>
      </c>
      <c r="AR184" s="155" t="s">
        <v>850</v>
      </c>
      <c r="AT184" s="155" t="s">
        <v>332</v>
      </c>
      <c r="AU184" s="155" t="s">
        <v>88</v>
      </c>
      <c r="AY184" s="16" t="s">
        <v>173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6" t="s">
        <v>88</v>
      </c>
      <c r="BK184" s="156">
        <f t="shared" si="19"/>
        <v>0</v>
      </c>
      <c r="BL184" s="16" t="s">
        <v>506</v>
      </c>
      <c r="BM184" s="155" t="s">
        <v>1796</v>
      </c>
    </row>
    <row r="185" spans="2:65" s="1" customFormat="1" ht="16.5" customHeight="1" x14ac:dyDescent="0.2">
      <c r="B185" s="142"/>
      <c r="C185" s="178" t="s">
        <v>476</v>
      </c>
      <c r="D185" s="178" t="s">
        <v>332</v>
      </c>
      <c r="E185" s="179" t="s">
        <v>924</v>
      </c>
      <c r="F185" s="180" t="s">
        <v>925</v>
      </c>
      <c r="G185" s="181" t="s">
        <v>379</v>
      </c>
      <c r="H185" s="182">
        <v>14</v>
      </c>
      <c r="I185" s="183"/>
      <c r="J185" s="184">
        <f t="shared" si="10"/>
        <v>0</v>
      </c>
      <c r="K185" s="185"/>
      <c r="L185" s="186"/>
      <c r="M185" s="187" t="s">
        <v>1</v>
      </c>
      <c r="N185" s="188" t="s">
        <v>41</v>
      </c>
      <c r="P185" s="153">
        <f t="shared" si="11"/>
        <v>0</v>
      </c>
      <c r="Q185" s="153">
        <v>1.0000000000000001E-5</v>
      </c>
      <c r="R185" s="153">
        <f t="shared" si="12"/>
        <v>1.4000000000000001E-4</v>
      </c>
      <c r="S185" s="153">
        <v>0</v>
      </c>
      <c r="T185" s="154">
        <f t="shared" si="13"/>
        <v>0</v>
      </c>
      <c r="AR185" s="155" t="s">
        <v>850</v>
      </c>
      <c r="AT185" s="155" t="s">
        <v>332</v>
      </c>
      <c r="AU185" s="155" t="s">
        <v>88</v>
      </c>
      <c r="AY185" s="16" t="s">
        <v>173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6" t="s">
        <v>88</v>
      </c>
      <c r="BK185" s="156">
        <f t="shared" si="19"/>
        <v>0</v>
      </c>
      <c r="BL185" s="16" t="s">
        <v>506</v>
      </c>
      <c r="BM185" s="155" t="s">
        <v>1797</v>
      </c>
    </row>
    <row r="186" spans="2:65" s="1" customFormat="1" ht="24.15" customHeight="1" x14ac:dyDescent="0.2">
      <c r="B186" s="142"/>
      <c r="C186" s="143" t="s">
        <v>480</v>
      </c>
      <c r="D186" s="143" t="s">
        <v>175</v>
      </c>
      <c r="E186" s="144" t="s">
        <v>927</v>
      </c>
      <c r="F186" s="145" t="s">
        <v>928</v>
      </c>
      <c r="G186" s="146" t="s">
        <v>379</v>
      </c>
      <c r="H186" s="147">
        <v>56</v>
      </c>
      <c r="I186" s="148"/>
      <c r="J186" s="149">
        <f t="shared" si="10"/>
        <v>0</v>
      </c>
      <c r="K186" s="150"/>
      <c r="L186" s="31"/>
      <c r="M186" s="151" t="s">
        <v>1</v>
      </c>
      <c r="N186" s="152" t="s">
        <v>41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AR186" s="155" t="s">
        <v>506</v>
      </c>
      <c r="AT186" s="155" t="s">
        <v>175</v>
      </c>
      <c r="AU186" s="155" t="s">
        <v>88</v>
      </c>
      <c r="AY186" s="16" t="s">
        <v>173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6" t="s">
        <v>88</v>
      </c>
      <c r="BK186" s="156">
        <f t="shared" si="19"/>
        <v>0</v>
      </c>
      <c r="BL186" s="16" t="s">
        <v>506</v>
      </c>
      <c r="BM186" s="155" t="s">
        <v>1798</v>
      </c>
    </row>
    <row r="187" spans="2:65" s="1" customFormat="1" ht="21.75" customHeight="1" x14ac:dyDescent="0.2">
      <c r="B187" s="142"/>
      <c r="C187" s="178" t="s">
        <v>484</v>
      </c>
      <c r="D187" s="178" t="s">
        <v>332</v>
      </c>
      <c r="E187" s="179" t="s">
        <v>930</v>
      </c>
      <c r="F187" s="180" t="s">
        <v>931</v>
      </c>
      <c r="G187" s="181" t="s">
        <v>379</v>
      </c>
      <c r="H187" s="182">
        <v>45.9</v>
      </c>
      <c r="I187" s="183"/>
      <c r="J187" s="184">
        <f t="shared" si="10"/>
        <v>0</v>
      </c>
      <c r="K187" s="185"/>
      <c r="L187" s="186"/>
      <c r="M187" s="187" t="s">
        <v>1</v>
      </c>
      <c r="N187" s="188" t="s">
        <v>41</v>
      </c>
      <c r="P187" s="153">
        <f t="shared" si="11"/>
        <v>0</v>
      </c>
      <c r="Q187" s="153">
        <v>2.0000000000000001E-4</v>
      </c>
      <c r="R187" s="153">
        <f t="shared" si="12"/>
        <v>9.1800000000000007E-3</v>
      </c>
      <c r="S187" s="153">
        <v>0</v>
      </c>
      <c r="T187" s="154">
        <f t="shared" si="13"/>
        <v>0</v>
      </c>
      <c r="AR187" s="155" t="s">
        <v>850</v>
      </c>
      <c r="AT187" s="155" t="s">
        <v>332</v>
      </c>
      <c r="AU187" s="155" t="s">
        <v>88</v>
      </c>
      <c r="AY187" s="16" t="s">
        <v>173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6" t="s">
        <v>88</v>
      </c>
      <c r="BK187" s="156">
        <f t="shared" si="19"/>
        <v>0</v>
      </c>
      <c r="BL187" s="16" t="s">
        <v>506</v>
      </c>
      <c r="BM187" s="155" t="s">
        <v>1799</v>
      </c>
    </row>
    <row r="188" spans="2:65" s="1" customFormat="1" ht="21.75" customHeight="1" x14ac:dyDescent="0.2">
      <c r="B188" s="142"/>
      <c r="C188" s="178" t="s">
        <v>488</v>
      </c>
      <c r="D188" s="178" t="s">
        <v>332</v>
      </c>
      <c r="E188" s="179" t="s">
        <v>933</v>
      </c>
      <c r="F188" s="180" t="s">
        <v>934</v>
      </c>
      <c r="G188" s="181" t="s">
        <v>379</v>
      </c>
      <c r="H188" s="182">
        <v>25.5</v>
      </c>
      <c r="I188" s="183"/>
      <c r="J188" s="184">
        <f t="shared" si="10"/>
        <v>0</v>
      </c>
      <c r="K188" s="185"/>
      <c r="L188" s="186"/>
      <c r="M188" s="187" t="s">
        <v>1</v>
      </c>
      <c r="N188" s="188" t="s">
        <v>41</v>
      </c>
      <c r="P188" s="153">
        <f t="shared" si="11"/>
        <v>0</v>
      </c>
      <c r="Q188" s="153">
        <v>1E-4</v>
      </c>
      <c r="R188" s="153">
        <f t="shared" si="12"/>
        <v>2.5500000000000002E-3</v>
      </c>
      <c r="S188" s="153">
        <v>0</v>
      </c>
      <c r="T188" s="154">
        <f t="shared" si="13"/>
        <v>0</v>
      </c>
      <c r="AR188" s="155" t="s">
        <v>850</v>
      </c>
      <c r="AT188" s="155" t="s">
        <v>332</v>
      </c>
      <c r="AU188" s="155" t="s">
        <v>88</v>
      </c>
      <c r="AY188" s="16" t="s">
        <v>173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6" t="s">
        <v>88</v>
      </c>
      <c r="BK188" s="156">
        <f t="shared" si="19"/>
        <v>0</v>
      </c>
      <c r="BL188" s="16" t="s">
        <v>506</v>
      </c>
      <c r="BM188" s="155" t="s">
        <v>1800</v>
      </c>
    </row>
    <row r="189" spans="2:65" s="1" customFormat="1" ht="24.15" customHeight="1" x14ac:dyDescent="0.2">
      <c r="B189" s="142"/>
      <c r="C189" s="143" t="s">
        <v>492</v>
      </c>
      <c r="D189" s="143" t="s">
        <v>175</v>
      </c>
      <c r="E189" s="144" t="s">
        <v>936</v>
      </c>
      <c r="F189" s="145" t="s">
        <v>937</v>
      </c>
      <c r="G189" s="146" t="s">
        <v>379</v>
      </c>
      <c r="H189" s="147">
        <v>1</v>
      </c>
      <c r="I189" s="148"/>
      <c r="J189" s="149">
        <f t="shared" si="10"/>
        <v>0</v>
      </c>
      <c r="K189" s="150"/>
      <c r="L189" s="31"/>
      <c r="M189" s="151" t="s">
        <v>1</v>
      </c>
      <c r="N189" s="152" t="s">
        <v>41</v>
      </c>
      <c r="P189" s="153">
        <f t="shared" si="11"/>
        <v>0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AR189" s="155" t="s">
        <v>506</v>
      </c>
      <c r="AT189" s="155" t="s">
        <v>175</v>
      </c>
      <c r="AU189" s="155" t="s">
        <v>88</v>
      </c>
      <c r="AY189" s="16" t="s">
        <v>173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6" t="s">
        <v>88</v>
      </c>
      <c r="BK189" s="156">
        <f t="shared" si="19"/>
        <v>0</v>
      </c>
      <c r="BL189" s="16" t="s">
        <v>506</v>
      </c>
      <c r="BM189" s="155" t="s">
        <v>1801</v>
      </c>
    </row>
    <row r="190" spans="2:65" s="1" customFormat="1" ht="21.75" customHeight="1" x14ac:dyDescent="0.2">
      <c r="B190" s="142"/>
      <c r="C190" s="178" t="s">
        <v>496</v>
      </c>
      <c r="D190" s="178" t="s">
        <v>332</v>
      </c>
      <c r="E190" s="179" t="s">
        <v>930</v>
      </c>
      <c r="F190" s="180" t="s">
        <v>931</v>
      </c>
      <c r="G190" s="181" t="s">
        <v>379</v>
      </c>
      <c r="H190" s="182">
        <v>1</v>
      </c>
      <c r="I190" s="183"/>
      <c r="J190" s="184">
        <f t="shared" si="10"/>
        <v>0</v>
      </c>
      <c r="K190" s="185"/>
      <c r="L190" s="186"/>
      <c r="M190" s="187" t="s">
        <v>1</v>
      </c>
      <c r="N190" s="188" t="s">
        <v>41</v>
      </c>
      <c r="P190" s="153">
        <f t="shared" si="11"/>
        <v>0</v>
      </c>
      <c r="Q190" s="153">
        <v>2.0000000000000001E-4</v>
      </c>
      <c r="R190" s="153">
        <f t="shared" si="12"/>
        <v>2.0000000000000001E-4</v>
      </c>
      <c r="S190" s="153">
        <v>0</v>
      </c>
      <c r="T190" s="154">
        <f t="shared" si="13"/>
        <v>0</v>
      </c>
      <c r="AR190" s="155" t="s">
        <v>850</v>
      </c>
      <c r="AT190" s="155" t="s">
        <v>332</v>
      </c>
      <c r="AU190" s="155" t="s">
        <v>88</v>
      </c>
      <c r="AY190" s="16" t="s">
        <v>173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6" t="s">
        <v>88</v>
      </c>
      <c r="BK190" s="156">
        <f t="shared" si="19"/>
        <v>0</v>
      </c>
      <c r="BL190" s="16" t="s">
        <v>506</v>
      </c>
      <c r="BM190" s="155" t="s">
        <v>1802</v>
      </c>
    </row>
    <row r="191" spans="2:65" s="1" customFormat="1" ht="21.75" customHeight="1" x14ac:dyDescent="0.2">
      <c r="B191" s="142"/>
      <c r="C191" s="178" t="s">
        <v>502</v>
      </c>
      <c r="D191" s="178" t="s">
        <v>332</v>
      </c>
      <c r="E191" s="179" t="s">
        <v>933</v>
      </c>
      <c r="F191" s="180" t="s">
        <v>934</v>
      </c>
      <c r="G191" s="181" t="s">
        <v>379</v>
      </c>
      <c r="H191" s="182">
        <v>0.5</v>
      </c>
      <c r="I191" s="183"/>
      <c r="J191" s="184">
        <f t="shared" ref="J191:J222" si="20">ROUND(I191*H191,2)</f>
        <v>0</v>
      </c>
      <c r="K191" s="185"/>
      <c r="L191" s="186"/>
      <c r="M191" s="187" t="s">
        <v>1</v>
      </c>
      <c r="N191" s="188" t="s">
        <v>41</v>
      </c>
      <c r="P191" s="153">
        <f t="shared" ref="P191:P222" si="21">O191*H191</f>
        <v>0</v>
      </c>
      <c r="Q191" s="153">
        <v>1E-4</v>
      </c>
      <c r="R191" s="153">
        <f t="shared" ref="R191:R222" si="22">Q191*H191</f>
        <v>5.0000000000000002E-5</v>
      </c>
      <c r="S191" s="153">
        <v>0</v>
      </c>
      <c r="T191" s="154">
        <f t="shared" ref="T191:T222" si="23">S191*H191</f>
        <v>0</v>
      </c>
      <c r="AR191" s="155" t="s">
        <v>850</v>
      </c>
      <c r="AT191" s="155" t="s">
        <v>332</v>
      </c>
      <c r="AU191" s="155" t="s">
        <v>88</v>
      </c>
      <c r="AY191" s="16" t="s">
        <v>173</v>
      </c>
      <c r="BE191" s="156">
        <f t="shared" ref="BE191:BE222" si="24">IF(N191="základná",J191,0)</f>
        <v>0</v>
      </c>
      <c r="BF191" s="156">
        <f t="shared" ref="BF191:BF222" si="25">IF(N191="znížená",J191,0)</f>
        <v>0</v>
      </c>
      <c r="BG191" s="156">
        <f t="shared" ref="BG191:BG222" si="26">IF(N191="zákl. prenesená",J191,0)</f>
        <v>0</v>
      </c>
      <c r="BH191" s="156">
        <f t="shared" ref="BH191:BH222" si="27">IF(N191="zníž. prenesená",J191,0)</f>
        <v>0</v>
      </c>
      <c r="BI191" s="156">
        <f t="shared" ref="BI191:BI222" si="28">IF(N191="nulová",J191,0)</f>
        <v>0</v>
      </c>
      <c r="BJ191" s="16" t="s">
        <v>88</v>
      </c>
      <c r="BK191" s="156">
        <f t="shared" ref="BK191:BK222" si="29">ROUND(I191*H191,2)</f>
        <v>0</v>
      </c>
      <c r="BL191" s="16" t="s">
        <v>506</v>
      </c>
      <c r="BM191" s="155" t="s">
        <v>1803</v>
      </c>
    </row>
    <row r="192" spans="2:65" s="1" customFormat="1" ht="24.15" customHeight="1" x14ac:dyDescent="0.2">
      <c r="B192" s="142"/>
      <c r="C192" s="143" t="s">
        <v>506</v>
      </c>
      <c r="D192" s="143" t="s">
        <v>175</v>
      </c>
      <c r="E192" s="144" t="s">
        <v>941</v>
      </c>
      <c r="F192" s="145" t="s">
        <v>942</v>
      </c>
      <c r="G192" s="146" t="s">
        <v>379</v>
      </c>
      <c r="H192" s="147">
        <v>1</v>
      </c>
      <c r="I192" s="148"/>
      <c r="J192" s="149">
        <f t="shared" si="20"/>
        <v>0</v>
      </c>
      <c r="K192" s="150"/>
      <c r="L192" s="31"/>
      <c r="M192" s="151" t="s">
        <v>1</v>
      </c>
      <c r="N192" s="152" t="s">
        <v>41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506</v>
      </c>
      <c r="AT192" s="155" t="s">
        <v>175</v>
      </c>
      <c r="AU192" s="155" t="s">
        <v>88</v>
      </c>
      <c r="AY192" s="16" t="s">
        <v>173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6" t="s">
        <v>88</v>
      </c>
      <c r="BK192" s="156">
        <f t="shared" si="29"/>
        <v>0</v>
      </c>
      <c r="BL192" s="16" t="s">
        <v>506</v>
      </c>
      <c r="BM192" s="155" t="s">
        <v>1804</v>
      </c>
    </row>
    <row r="193" spans="2:65" s="1" customFormat="1" ht="21.75" customHeight="1" x14ac:dyDescent="0.2">
      <c r="B193" s="142"/>
      <c r="C193" s="178" t="s">
        <v>512</v>
      </c>
      <c r="D193" s="178" t="s">
        <v>332</v>
      </c>
      <c r="E193" s="179" t="s">
        <v>930</v>
      </c>
      <c r="F193" s="180" t="s">
        <v>931</v>
      </c>
      <c r="G193" s="181" t="s">
        <v>379</v>
      </c>
      <c r="H193" s="182">
        <v>1</v>
      </c>
      <c r="I193" s="183"/>
      <c r="J193" s="184">
        <f t="shared" si="20"/>
        <v>0</v>
      </c>
      <c r="K193" s="185"/>
      <c r="L193" s="186"/>
      <c r="M193" s="187" t="s">
        <v>1</v>
      </c>
      <c r="N193" s="188" t="s">
        <v>41</v>
      </c>
      <c r="P193" s="153">
        <f t="shared" si="21"/>
        <v>0</v>
      </c>
      <c r="Q193" s="153">
        <v>2.0000000000000001E-4</v>
      </c>
      <c r="R193" s="153">
        <f t="shared" si="22"/>
        <v>2.0000000000000001E-4</v>
      </c>
      <c r="S193" s="153">
        <v>0</v>
      </c>
      <c r="T193" s="154">
        <f t="shared" si="23"/>
        <v>0</v>
      </c>
      <c r="AR193" s="155" t="s">
        <v>850</v>
      </c>
      <c r="AT193" s="155" t="s">
        <v>332</v>
      </c>
      <c r="AU193" s="155" t="s">
        <v>88</v>
      </c>
      <c r="AY193" s="16" t="s">
        <v>173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6" t="s">
        <v>88</v>
      </c>
      <c r="BK193" s="156">
        <f t="shared" si="29"/>
        <v>0</v>
      </c>
      <c r="BL193" s="16" t="s">
        <v>506</v>
      </c>
      <c r="BM193" s="155" t="s">
        <v>1805</v>
      </c>
    </row>
    <row r="194" spans="2:65" s="1" customFormat="1" ht="21.75" customHeight="1" x14ac:dyDescent="0.2">
      <c r="B194" s="142"/>
      <c r="C194" s="178" t="s">
        <v>517</v>
      </c>
      <c r="D194" s="178" t="s">
        <v>332</v>
      </c>
      <c r="E194" s="179" t="s">
        <v>933</v>
      </c>
      <c r="F194" s="180" t="s">
        <v>934</v>
      </c>
      <c r="G194" s="181" t="s">
        <v>379</v>
      </c>
      <c r="H194" s="182">
        <v>0.5</v>
      </c>
      <c r="I194" s="183"/>
      <c r="J194" s="184">
        <f t="shared" si="20"/>
        <v>0</v>
      </c>
      <c r="K194" s="185"/>
      <c r="L194" s="186"/>
      <c r="M194" s="187" t="s">
        <v>1</v>
      </c>
      <c r="N194" s="188" t="s">
        <v>41</v>
      </c>
      <c r="P194" s="153">
        <f t="shared" si="21"/>
        <v>0</v>
      </c>
      <c r="Q194" s="153">
        <v>1E-4</v>
      </c>
      <c r="R194" s="153">
        <f t="shared" si="22"/>
        <v>5.0000000000000002E-5</v>
      </c>
      <c r="S194" s="153">
        <v>0</v>
      </c>
      <c r="T194" s="154">
        <f t="shared" si="23"/>
        <v>0</v>
      </c>
      <c r="AR194" s="155" t="s">
        <v>850</v>
      </c>
      <c r="AT194" s="155" t="s">
        <v>332</v>
      </c>
      <c r="AU194" s="155" t="s">
        <v>88</v>
      </c>
      <c r="AY194" s="16" t="s">
        <v>173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6" t="s">
        <v>88</v>
      </c>
      <c r="BK194" s="156">
        <f t="shared" si="29"/>
        <v>0</v>
      </c>
      <c r="BL194" s="16" t="s">
        <v>506</v>
      </c>
      <c r="BM194" s="155" t="s">
        <v>1806</v>
      </c>
    </row>
    <row r="195" spans="2:65" s="1" customFormat="1" ht="24.15" customHeight="1" x14ac:dyDescent="0.2">
      <c r="B195" s="142"/>
      <c r="C195" s="143" t="s">
        <v>522</v>
      </c>
      <c r="D195" s="143" t="s">
        <v>175</v>
      </c>
      <c r="E195" s="144" t="s">
        <v>946</v>
      </c>
      <c r="F195" s="145" t="s">
        <v>947</v>
      </c>
      <c r="G195" s="146" t="s">
        <v>379</v>
      </c>
      <c r="H195" s="147">
        <v>4</v>
      </c>
      <c r="I195" s="148"/>
      <c r="J195" s="149">
        <f t="shared" si="20"/>
        <v>0</v>
      </c>
      <c r="K195" s="150"/>
      <c r="L195" s="31"/>
      <c r="M195" s="151" t="s">
        <v>1</v>
      </c>
      <c r="N195" s="152" t="s">
        <v>41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506</v>
      </c>
      <c r="AT195" s="155" t="s">
        <v>175</v>
      </c>
      <c r="AU195" s="155" t="s">
        <v>88</v>
      </c>
      <c r="AY195" s="16" t="s">
        <v>173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6" t="s">
        <v>88</v>
      </c>
      <c r="BK195" s="156">
        <f t="shared" si="29"/>
        <v>0</v>
      </c>
      <c r="BL195" s="16" t="s">
        <v>506</v>
      </c>
      <c r="BM195" s="155" t="s">
        <v>1807</v>
      </c>
    </row>
    <row r="196" spans="2:65" s="1" customFormat="1" ht="16.5" customHeight="1" x14ac:dyDescent="0.2">
      <c r="B196" s="142"/>
      <c r="C196" s="178" t="s">
        <v>528</v>
      </c>
      <c r="D196" s="178" t="s">
        <v>332</v>
      </c>
      <c r="E196" s="179" t="s">
        <v>949</v>
      </c>
      <c r="F196" s="180" t="s">
        <v>950</v>
      </c>
      <c r="G196" s="181" t="s">
        <v>379</v>
      </c>
      <c r="H196" s="182">
        <v>4</v>
      </c>
      <c r="I196" s="183"/>
      <c r="J196" s="184">
        <f t="shared" si="20"/>
        <v>0</v>
      </c>
      <c r="K196" s="185"/>
      <c r="L196" s="186"/>
      <c r="M196" s="187" t="s">
        <v>1</v>
      </c>
      <c r="N196" s="188" t="s">
        <v>41</v>
      </c>
      <c r="P196" s="153">
        <f t="shared" si="21"/>
        <v>0</v>
      </c>
      <c r="Q196" s="153">
        <v>1.2999999999999999E-4</v>
      </c>
      <c r="R196" s="153">
        <f t="shared" si="22"/>
        <v>5.1999999999999995E-4</v>
      </c>
      <c r="S196" s="153">
        <v>0</v>
      </c>
      <c r="T196" s="154">
        <f t="shared" si="23"/>
        <v>0</v>
      </c>
      <c r="AR196" s="155" t="s">
        <v>850</v>
      </c>
      <c r="AT196" s="155" t="s">
        <v>332</v>
      </c>
      <c r="AU196" s="155" t="s">
        <v>88</v>
      </c>
      <c r="AY196" s="16" t="s">
        <v>173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6" t="s">
        <v>88</v>
      </c>
      <c r="BK196" s="156">
        <f t="shared" si="29"/>
        <v>0</v>
      </c>
      <c r="BL196" s="16" t="s">
        <v>506</v>
      </c>
      <c r="BM196" s="155" t="s">
        <v>1808</v>
      </c>
    </row>
    <row r="197" spans="2:65" s="1" customFormat="1" ht="24.15" customHeight="1" x14ac:dyDescent="0.2">
      <c r="B197" s="142"/>
      <c r="C197" s="143" t="s">
        <v>534</v>
      </c>
      <c r="D197" s="143" t="s">
        <v>175</v>
      </c>
      <c r="E197" s="144" t="s">
        <v>952</v>
      </c>
      <c r="F197" s="145" t="s">
        <v>953</v>
      </c>
      <c r="G197" s="146" t="s">
        <v>379</v>
      </c>
      <c r="H197" s="147">
        <v>6</v>
      </c>
      <c r="I197" s="148"/>
      <c r="J197" s="149">
        <f t="shared" si="20"/>
        <v>0</v>
      </c>
      <c r="K197" s="150"/>
      <c r="L197" s="31"/>
      <c r="M197" s="151" t="s">
        <v>1</v>
      </c>
      <c r="N197" s="152" t="s">
        <v>41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506</v>
      </c>
      <c r="AT197" s="155" t="s">
        <v>175</v>
      </c>
      <c r="AU197" s="155" t="s">
        <v>88</v>
      </c>
      <c r="AY197" s="16" t="s">
        <v>173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6" t="s">
        <v>88</v>
      </c>
      <c r="BK197" s="156">
        <f t="shared" si="29"/>
        <v>0</v>
      </c>
      <c r="BL197" s="16" t="s">
        <v>506</v>
      </c>
      <c r="BM197" s="155" t="s">
        <v>1809</v>
      </c>
    </row>
    <row r="198" spans="2:65" s="1" customFormat="1" ht="16.5" customHeight="1" x14ac:dyDescent="0.2">
      <c r="B198" s="142"/>
      <c r="C198" s="178" t="s">
        <v>541</v>
      </c>
      <c r="D198" s="178" t="s">
        <v>332</v>
      </c>
      <c r="E198" s="179" t="s">
        <v>955</v>
      </c>
      <c r="F198" s="180" t="s">
        <v>956</v>
      </c>
      <c r="G198" s="181" t="s">
        <v>379</v>
      </c>
      <c r="H198" s="182">
        <v>6</v>
      </c>
      <c r="I198" s="183"/>
      <c r="J198" s="184">
        <f t="shared" si="20"/>
        <v>0</v>
      </c>
      <c r="K198" s="185"/>
      <c r="L198" s="186"/>
      <c r="M198" s="187" t="s">
        <v>1</v>
      </c>
      <c r="N198" s="188" t="s">
        <v>41</v>
      </c>
      <c r="P198" s="153">
        <f t="shared" si="21"/>
        <v>0</v>
      </c>
      <c r="Q198" s="153">
        <v>1.3999999999999999E-4</v>
      </c>
      <c r="R198" s="153">
        <f t="shared" si="22"/>
        <v>8.3999999999999993E-4</v>
      </c>
      <c r="S198" s="153">
        <v>0</v>
      </c>
      <c r="T198" s="154">
        <f t="shared" si="23"/>
        <v>0</v>
      </c>
      <c r="AR198" s="155" t="s">
        <v>850</v>
      </c>
      <c r="AT198" s="155" t="s">
        <v>332</v>
      </c>
      <c r="AU198" s="155" t="s">
        <v>88</v>
      </c>
      <c r="AY198" s="16" t="s">
        <v>173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6" t="s">
        <v>88</v>
      </c>
      <c r="BK198" s="156">
        <f t="shared" si="29"/>
        <v>0</v>
      </c>
      <c r="BL198" s="16" t="s">
        <v>506</v>
      </c>
      <c r="BM198" s="155" t="s">
        <v>1810</v>
      </c>
    </row>
    <row r="199" spans="2:65" s="1" customFormat="1" ht="24.15" customHeight="1" x14ac:dyDescent="0.2">
      <c r="B199" s="142"/>
      <c r="C199" s="143" t="s">
        <v>545</v>
      </c>
      <c r="D199" s="143" t="s">
        <v>175</v>
      </c>
      <c r="E199" s="144" t="s">
        <v>958</v>
      </c>
      <c r="F199" s="145" t="s">
        <v>959</v>
      </c>
      <c r="G199" s="146" t="s">
        <v>379</v>
      </c>
      <c r="H199" s="147">
        <v>6</v>
      </c>
      <c r="I199" s="148"/>
      <c r="J199" s="149">
        <f t="shared" si="20"/>
        <v>0</v>
      </c>
      <c r="K199" s="150"/>
      <c r="L199" s="31"/>
      <c r="M199" s="151" t="s">
        <v>1</v>
      </c>
      <c r="N199" s="152" t="s">
        <v>41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506</v>
      </c>
      <c r="AT199" s="155" t="s">
        <v>175</v>
      </c>
      <c r="AU199" s="155" t="s">
        <v>88</v>
      </c>
      <c r="AY199" s="16" t="s">
        <v>173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6" t="s">
        <v>88</v>
      </c>
      <c r="BK199" s="156">
        <f t="shared" si="29"/>
        <v>0</v>
      </c>
      <c r="BL199" s="16" t="s">
        <v>506</v>
      </c>
      <c r="BM199" s="155" t="s">
        <v>1811</v>
      </c>
    </row>
    <row r="200" spans="2:65" s="1" customFormat="1" ht="24.15" customHeight="1" x14ac:dyDescent="0.2">
      <c r="B200" s="142"/>
      <c r="C200" s="178" t="s">
        <v>549</v>
      </c>
      <c r="D200" s="178" t="s">
        <v>332</v>
      </c>
      <c r="E200" s="179" t="s">
        <v>961</v>
      </c>
      <c r="F200" s="180" t="s">
        <v>962</v>
      </c>
      <c r="G200" s="181" t="s">
        <v>379</v>
      </c>
      <c r="H200" s="182">
        <v>6</v>
      </c>
      <c r="I200" s="183"/>
      <c r="J200" s="184">
        <f t="shared" si="20"/>
        <v>0</v>
      </c>
      <c r="K200" s="185"/>
      <c r="L200" s="186"/>
      <c r="M200" s="187" t="s">
        <v>1</v>
      </c>
      <c r="N200" s="188" t="s">
        <v>41</v>
      </c>
      <c r="P200" s="153">
        <f t="shared" si="21"/>
        <v>0</v>
      </c>
      <c r="Q200" s="153">
        <v>8.0000000000000007E-5</v>
      </c>
      <c r="R200" s="153">
        <f t="shared" si="22"/>
        <v>4.8000000000000007E-4</v>
      </c>
      <c r="S200" s="153">
        <v>0</v>
      </c>
      <c r="T200" s="154">
        <f t="shared" si="23"/>
        <v>0</v>
      </c>
      <c r="AR200" s="155" t="s">
        <v>850</v>
      </c>
      <c r="AT200" s="155" t="s">
        <v>332</v>
      </c>
      <c r="AU200" s="155" t="s">
        <v>88</v>
      </c>
      <c r="AY200" s="16" t="s">
        <v>173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6" t="s">
        <v>88</v>
      </c>
      <c r="BK200" s="156">
        <f t="shared" si="29"/>
        <v>0</v>
      </c>
      <c r="BL200" s="16" t="s">
        <v>506</v>
      </c>
      <c r="BM200" s="155" t="s">
        <v>1812</v>
      </c>
    </row>
    <row r="201" spans="2:65" s="1" customFormat="1" ht="37.75" customHeight="1" x14ac:dyDescent="0.2">
      <c r="B201" s="142"/>
      <c r="C201" s="143" t="s">
        <v>555</v>
      </c>
      <c r="D201" s="143" t="s">
        <v>175</v>
      </c>
      <c r="E201" s="144" t="s">
        <v>964</v>
      </c>
      <c r="F201" s="145" t="s">
        <v>965</v>
      </c>
      <c r="G201" s="146" t="s">
        <v>379</v>
      </c>
      <c r="H201" s="147">
        <v>5</v>
      </c>
      <c r="I201" s="148"/>
      <c r="J201" s="149">
        <f t="shared" si="20"/>
        <v>0</v>
      </c>
      <c r="K201" s="150"/>
      <c r="L201" s="31"/>
      <c r="M201" s="151" t="s">
        <v>1</v>
      </c>
      <c r="N201" s="152" t="s">
        <v>41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506</v>
      </c>
      <c r="AT201" s="155" t="s">
        <v>175</v>
      </c>
      <c r="AU201" s="155" t="s">
        <v>88</v>
      </c>
      <c r="AY201" s="16" t="s">
        <v>173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6" t="s">
        <v>88</v>
      </c>
      <c r="BK201" s="156">
        <f t="shared" si="29"/>
        <v>0</v>
      </c>
      <c r="BL201" s="16" t="s">
        <v>506</v>
      </c>
      <c r="BM201" s="155" t="s">
        <v>1813</v>
      </c>
    </row>
    <row r="202" spans="2:65" s="1" customFormat="1" ht="24.15" customHeight="1" x14ac:dyDescent="0.2">
      <c r="B202" s="142"/>
      <c r="C202" s="178" t="s">
        <v>967</v>
      </c>
      <c r="D202" s="178" t="s">
        <v>332</v>
      </c>
      <c r="E202" s="179" t="s">
        <v>968</v>
      </c>
      <c r="F202" s="180" t="s">
        <v>969</v>
      </c>
      <c r="G202" s="181" t="s">
        <v>379</v>
      </c>
      <c r="H202" s="182">
        <v>5</v>
      </c>
      <c r="I202" s="183"/>
      <c r="J202" s="184">
        <f t="shared" si="20"/>
        <v>0</v>
      </c>
      <c r="K202" s="185"/>
      <c r="L202" s="186"/>
      <c r="M202" s="187" t="s">
        <v>1</v>
      </c>
      <c r="N202" s="188" t="s">
        <v>41</v>
      </c>
      <c r="P202" s="153">
        <f t="shared" si="21"/>
        <v>0</v>
      </c>
      <c r="Q202" s="153">
        <v>1.8000000000000001E-4</v>
      </c>
      <c r="R202" s="153">
        <f t="shared" si="22"/>
        <v>9.0000000000000008E-4</v>
      </c>
      <c r="S202" s="153">
        <v>0</v>
      </c>
      <c r="T202" s="154">
        <f t="shared" si="23"/>
        <v>0</v>
      </c>
      <c r="AR202" s="155" t="s">
        <v>850</v>
      </c>
      <c r="AT202" s="155" t="s">
        <v>332</v>
      </c>
      <c r="AU202" s="155" t="s">
        <v>88</v>
      </c>
      <c r="AY202" s="16" t="s">
        <v>173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6" t="s">
        <v>88</v>
      </c>
      <c r="BK202" s="156">
        <f t="shared" si="29"/>
        <v>0</v>
      </c>
      <c r="BL202" s="16" t="s">
        <v>506</v>
      </c>
      <c r="BM202" s="155" t="s">
        <v>1814</v>
      </c>
    </row>
    <row r="203" spans="2:65" s="1" customFormat="1" ht="33" customHeight="1" x14ac:dyDescent="0.2">
      <c r="B203" s="142"/>
      <c r="C203" s="143" t="s">
        <v>971</v>
      </c>
      <c r="D203" s="143" t="s">
        <v>175</v>
      </c>
      <c r="E203" s="144" t="s">
        <v>972</v>
      </c>
      <c r="F203" s="145" t="s">
        <v>973</v>
      </c>
      <c r="G203" s="146" t="s">
        <v>379</v>
      </c>
      <c r="H203" s="147">
        <v>4</v>
      </c>
      <c r="I203" s="148"/>
      <c r="J203" s="149">
        <f t="shared" si="20"/>
        <v>0</v>
      </c>
      <c r="K203" s="150"/>
      <c r="L203" s="31"/>
      <c r="M203" s="151" t="s">
        <v>1</v>
      </c>
      <c r="N203" s="152" t="s">
        <v>41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506</v>
      </c>
      <c r="AT203" s="155" t="s">
        <v>175</v>
      </c>
      <c r="AU203" s="155" t="s">
        <v>88</v>
      </c>
      <c r="AY203" s="16" t="s">
        <v>173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6" t="s">
        <v>88</v>
      </c>
      <c r="BK203" s="156">
        <f t="shared" si="29"/>
        <v>0</v>
      </c>
      <c r="BL203" s="16" t="s">
        <v>506</v>
      </c>
      <c r="BM203" s="155" t="s">
        <v>1815</v>
      </c>
    </row>
    <row r="204" spans="2:65" s="1" customFormat="1" ht="16.5" customHeight="1" x14ac:dyDescent="0.2">
      <c r="B204" s="142"/>
      <c r="C204" s="178" t="s">
        <v>975</v>
      </c>
      <c r="D204" s="178" t="s">
        <v>332</v>
      </c>
      <c r="E204" s="179" t="s">
        <v>976</v>
      </c>
      <c r="F204" s="180" t="s">
        <v>977</v>
      </c>
      <c r="G204" s="181" t="s">
        <v>379</v>
      </c>
      <c r="H204" s="182">
        <v>4</v>
      </c>
      <c r="I204" s="183"/>
      <c r="J204" s="184">
        <f t="shared" si="20"/>
        <v>0</v>
      </c>
      <c r="K204" s="185"/>
      <c r="L204" s="186"/>
      <c r="M204" s="187" t="s">
        <v>1</v>
      </c>
      <c r="N204" s="188" t="s">
        <v>41</v>
      </c>
      <c r="P204" s="153">
        <f t="shared" si="21"/>
        <v>0</v>
      </c>
      <c r="Q204" s="153">
        <v>1.9000000000000001E-4</v>
      </c>
      <c r="R204" s="153">
        <f t="shared" si="22"/>
        <v>7.6000000000000004E-4</v>
      </c>
      <c r="S204" s="153">
        <v>0</v>
      </c>
      <c r="T204" s="154">
        <f t="shared" si="23"/>
        <v>0</v>
      </c>
      <c r="AR204" s="155" t="s">
        <v>850</v>
      </c>
      <c r="AT204" s="155" t="s">
        <v>332</v>
      </c>
      <c r="AU204" s="155" t="s">
        <v>88</v>
      </c>
      <c r="AY204" s="16" t="s">
        <v>173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6" t="s">
        <v>88</v>
      </c>
      <c r="BK204" s="156">
        <f t="shared" si="29"/>
        <v>0</v>
      </c>
      <c r="BL204" s="16" t="s">
        <v>506</v>
      </c>
      <c r="BM204" s="155" t="s">
        <v>1816</v>
      </c>
    </row>
    <row r="205" spans="2:65" s="1" customFormat="1" ht="16.5" customHeight="1" x14ac:dyDescent="0.2">
      <c r="B205" s="142"/>
      <c r="C205" s="143" t="s">
        <v>979</v>
      </c>
      <c r="D205" s="143" t="s">
        <v>175</v>
      </c>
      <c r="E205" s="144" t="s">
        <v>980</v>
      </c>
      <c r="F205" s="145" t="s">
        <v>981</v>
      </c>
      <c r="G205" s="146" t="s">
        <v>379</v>
      </c>
      <c r="H205" s="147">
        <v>2</v>
      </c>
      <c r="I205" s="148"/>
      <c r="J205" s="149">
        <f t="shared" si="20"/>
        <v>0</v>
      </c>
      <c r="K205" s="150"/>
      <c r="L205" s="31"/>
      <c r="M205" s="151" t="s">
        <v>1</v>
      </c>
      <c r="N205" s="152" t="s">
        <v>41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506</v>
      </c>
      <c r="AT205" s="155" t="s">
        <v>175</v>
      </c>
      <c r="AU205" s="155" t="s">
        <v>88</v>
      </c>
      <c r="AY205" s="16" t="s">
        <v>173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6" t="s">
        <v>88</v>
      </c>
      <c r="BK205" s="156">
        <f t="shared" si="29"/>
        <v>0</v>
      </c>
      <c r="BL205" s="16" t="s">
        <v>506</v>
      </c>
      <c r="BM205" s="155" t="s">
        <v>1817</v>
      </c>
    </row>
    <row r="206" spans="2:65" s="1" customFormat="1" ht="21.75" customHeight="1" x14ac:dyDescent="0.2">
      <c r="B206" s="142"/>
      <c r="C206" s="178" t="s">
        <v>983</v>
      </c>
      <c r="D206" s="178" t="s">
        <v>332</v>
      </c>
      <c r="E206" s="179" t="s">
        <v>984</v>
      </c>
      <c r="F206" s="180" t="s">
        <v>985</v>
      </c>
      <c r="G206" s="181" t="s">
        <v>379</v>
      </c>
      <c r="H206" s="182">
        <v>2</v>
      </c>
      <c r="I206" s="183"/>
      <c r="J206" s="184">
        <f t="shared" si="20"/>
        <v>0</v>
      </c>
      <c r="K206" s="185"/>
      <c r="L206" s="186"/>
      <c r="M206" s="187" t="s">
        <v>1</v>
      </c>
      <c r="N206" s="188" t="s">
        <v>41</v>
      </c>
      <c r="P206" s="153">
        <f t="shared" si="21"/>
        <v>0</v>
      </c>
      <c r="Q206" s="153">
        <v>4.0999999999999999E-4</v>
      </c>
      <c r="R206" s="153">
        <f t="shared" si="22"/>
        <v>8.1999999999999998E-4</v>
      </c>
      <c r="S206" s="153">
        <v>0</v>
      </c>
      <c r="T206" s="154">
        <f t="shared" si="23"/>
        <v>0</v>
      </c>
      <c r="AR206" s="155" t="s">
        <v>850</v>
      </c>
      <c r="AT206" s="155" t="s">
        <v>332</v>
      </c>
      <c r="AU206" s="155" t="s">
        <v>88</v>
      </c>
      <c r="AY206" s="16" t="s">
        <v>173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6" t="s">
        <v>88</v>
      </c>
      <c r="BK206" s="156">
        <f t="shared" si="29"/>
        <v>0</v>
      </c>
      <c r="BL206" s="16" t="s">
        <v>506</v>
      </c>
      <c r="BM206" s="155" t="s">
        <v>1818</v>
      </c>
    </row>
    <row r="207" spans="2:65" s="1" customFormat="1" ht="16.5" customHeight="1" x14ac:dyDescent="0.2">
      <c r="B207" s="142"/>
      <c r="C207" s="143" t="s">
        <v>987</v>
      </c>
      <c r="D207" s="143" t="s">
        <v>175</v>
      </c>
      <c r="E207" s="144" t="s">
        <v>988</v>
      </c>
      <c r="F207" s="145" t="s">
        <v>989</v>
      </c>
      <c r="G207" s="146" t="s">
        <v>379</v>
      </c>
      <c r="H207" s="147">
        <v>1</v>
      </c>
      <c r="I207" s="148"/>
      <c r="J207" s="149">
        <f t="shared" si="20"/>
        <v>0</v>
      </c>
      <c r="K207" s="150"/>
      <c r="L207" s="31"/>
      <c r="M207" s="151" t="s">
        <v>1</v>
      </c>
      <c r="N207" s="152" t="s">
        <v>41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506</v>
      </c>
      <c r="AT207" s="155" t="s">
        <v>175</v>
      </c>
      <c r="AU207" s="155" t="s">
        <v>88</v>
      </c>
      <c r="AY207" s="16" t="s">
        <v>173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6" t="s">
        <v>88</v>
      </c>
      <c r="BK207" s="156">
        <f t="shared" si="29"/>
        <v>0</v>
      </c>
      <c r="BL207" s="16" t="s">
        <v>506</v>
      </c>
      <c r="BM207" s="155" t="s">
        <v>1819</v>
      </c>
    </row>
    <row r="208" spans="2:65" s="1" customFormat="1" ht="16.5" customHeight="1" x14ac:dyDescent="0.2">
      <c r="B208" s="142"/>
      <c r="C208" s="143" t="s">
        <v>991</v>
      </c>
      <c r="D208" s="143" t="s">
        <v>175</v>
      </c>
      <c r="E208" s="144" t="s">
        <v>992</v>
      </c>
      <c r="F208" s="145" t="s">
        <v>993</v>
      </c>
      <c r="G208" s="146" t="s">
        <v>379</v>
      </c>
      <c r="H208" s="147">
        <v>13</v>
      </c>
      <c r="I208" s="148"/>
      <c r="J208" s="149">
        <f t="shared" si="20"/>
        <v>0</v>
      </c>
      <c r="K208" s="150"/>
      <c r="L208" s="31"/>
      <c r="M208" s="151" t="s">
        <v>1</v>
      </c>
      <c r="N208" s="152" t="s">
        <v>41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506</v>
      </c>
      <c r="AT208" s="155" t="s">
        <v>175</v>
      </c>
      <c r="AU208" s="155" t="s">
        <v>88</v>
      </c>
      <c r="AY208" s="16" t="s">
        <v>173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6" t="s">
        <v>88</v>
      </c>
      <c r="BK208" s="156">
        <f t="shared" si="29"/>
        <v>0</v>
      </c>
      <c r="BL208" s="16" t="s">
        <v>506</v>
      </c>
      <c r="BM208" s="155" t="s">
        <v>1820</v>
      </c>
    </row>
    <row r="209" spans="2:65" s="1" customFormat="1" ht="16.5" customHeight="1" x14ac:dyDescent="0.2">
      <c r="B209" s="142"/>
      <c r="C209" s="143" t="s">
        <v>995</v>
      </c>
      <c r="D209" s="143" t="s">
        <v>175</v>
      </c>
      <c r="E209" s="144" t="s">
        <v>996</v>
      </c>
      <c r="F209" s="145" t="s">
        <v>997</v>
      </c>
      <c r="G209" s="146" t="s">
        <v>379</v>
      </c>
      <c r="H209" s="147">
        <v>16</v>
      </c>
      <c r="I209" s="148"/>
      <c r="J209" s="149">
        <f t="shared" si="20"/>
        <v>0</v>
      </c>
      <c r="K209" s="150"/>
      <c r="L209" s="31"/>
      <c r="M209" s="151" t="s">
        <v>1</v>
      </c>
      <c r="N209" s="152" t="s">
        <v>41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506</v>
      </c>
      <c r="AT209" s="155" t="s">
        <v>175</v>
      </c>
      <c r="AU209" s="155" t="s">
        <v>88</v>
      </c>
      <c r="AY209" s="16" t="s">
        <v>173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6" t="s">
        <v>88</v>
      </c>
      <c r="BK209" s="156">
        <f t="shared" si="29"/>
        <v>0</v>
      </c>
      <c r="BL209" s="16" t="s">
        <v>506</v>
      </c>
      <c r="BM209" s="155" t="s">
        <v>1821</v>
      </c>
    </row>
    <row r="210" spans="2:65" s="1" customFormat="1" ht="16.5" customHeight="1" x14ac:dyDescent="0.2">
      <c r="B210" s="142"/>
      <c r="C210" s="143" t="s">
        <v>999</v>
      </c>
      <c r="D210" s="143" t="s">
        <v>175</v>
      </c>
      <c r="E210" s="144" t="s">
        <v>1000</v>
      </c>
      <c r="F210" s="145" t="s">
        <v>1001</v>
      </c>
      <c r="G210" s="146" t="s">
        <v>379</v>
      </c>
      <c r="H210" s="147">
        <v>3</v>
      </c>
      <c r="I210" s="148"/>
      <c r="J210" s="149">
        <f t="shared" si="20"/>
        <v>0</v>
      </c>
      <c r="K210" s="150"/>
      <c r="L210" s="31"/>
      <c r="M210" s="151" t="s">
        <v>1</v>
      </c>
      <c r="N210" s="152" t="s">
        <v>41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506</v>
      </c>
      <c r="AT210" s="155" t="s">
        <v>175</v>
      </c>
      <c r="AU210" s="155" t="s">
        <v>88</v>
      </c>
      <c r="AY210" s="16" t="s">
        <v>173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6" t="s">
        <v>88</v>
      </c>
      <c r="BK210" s="156">
        <f t="shared" si="29"/>
        <v>0</v>
      </c>
      <c r="BL210" s="16" t="s">
        <v>506</v>
      </c>
      <c r="BM210" s="155" t="s">
        <v>1822</v>
      </c>
    </row>
    <row r="211" spans="2:65" s="1" customFormat="1" ht="24.15" customHeight="1" x14ac:dyDescent="0.2">
      <c r="B211" s="142"/>
      <c r="C211" s="143" t="s">
        <v>1003</v>
      </c>
      <c r="D211" s="143" t="s">
        <v>175</v>
      </c>
      <c r="E211" s="144" t="s">
        <v>1004</v>
      </c>
      <c r="F211" s="145" t="s">
        <v>1005</v>
      </c>
      <c r="G211" s="146" t="s">
        <v>379</v>
      </c>
      <c r="H211" s="147">
        <v>90</v>
      </c>
      <c r="I211" s="148"/>
      <c r="J211" s="149">
        <f t="shared" si="20"/>
        <v>0</v>
      </c>
      <c r="K211" s="150"/>
      <c r="L211" s="31"/>
      <c r="M211" s="151" t="s">
        <v>1</v>
      </c>
      <c r="N211" s="152" t="s">
        <v>41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506</v>
      </c>
      <c r="AT211" s="155" t="s">
        <v>175</v>
      </c>
      <c r="AU211" s="155" t="s">
        <v>88</v>
      </c>
      <c r="AY211" s="16" t="s">
        <v>173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6" t="s">
        <v>88</v>
      </c>
      <c r="BK211" s="156">
        <f t="shared" si="29"/>
        <v>0</v>
      </c>
      <c r="BL211" s="16" t="s">
        <v>506</v>
      </c>
      <c r="BM211" s="155" t="s">
        <v>1823</v>
      </c>
    </row>
    <row r="212" spans="2:65" s="1" customFormat="1" ht="21.75" customHeight="1" x14ac:dyDescent="0.2">
      <c r="B212" s="142"/>
      <c r="C212" s="143" t="s">
        <v>1007</v>
      </c>
      <c r="D212" s="143" t="s">
        <v>175</v>
      </c>
      <c r="E212" s="144" t="s">
        <v>1008</v>
      </c>
      <c r="F212" s="145" t="s">
        <v>1009</v>
      </c>
      <c r="G212" s="146" t="s">
        <v>379</v>
      </c>
      <c r="H212" s="147">
        <v>2</v>
      </c>
      <c r="I212" s="148"/>
      <c r="J212" s="149">
        <f t="shared" si="20"/>
        <v>0</v>
      </c>
      <c r="K212" s="150"/>
      <c r="L212" s="31"/>
      <c r="M212" s="151" t="s">
        <v>1</v>
      </c>
      <c r="N212" s="152" t="s">
        <v>41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506</v>
      </c>
      <c r="AT212" s="155" t="s">
        <v>175</v>
      </c>
      <c r="AU212" s="155" t="s">
        <v>88</v>
      </c>
      <c r="AY212" s="16" t="s">
        <v>173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6" t="s">
        <v>88</v>
      </c>
      <c r="BK212" s="156">
        <f t="shared" si="29"/>
        <v>0</v>
      </c>
      <c r="BL212" s="16" t="s">
        <v>506</v>
      </c>
      <c r="BM212" s="155" t="s">
        <v>1824</v>
      </c>
    </row>
    <row r="213" spans="2:65" s="1" customFormat="1" ht="24.15" customHeight="1" x14ac:dyDescent="0.2">
      <c r="B213" s="142"/>
      <c r="C213" s="178" t="s">
        <v>1011</v>
      </c>
      <c r="D213" s="178" t="s">
        <v>332</v>
      </c>
      <c r="E213" s="179" t="s">
        <v>1012</v>
      </c>
      <c r="F213" s="180" t="s">
        <v>1013</v>
      </c>
      <c r="G213" s="181" t="s">
        <v>379</v>
      </c>
      <c r="H213" s="182">
        <v>2</v>
      </c>
      <c r="I213" s="183"/>
      <c r="J213" s="184">
        <f t="shared" si="20"/>
        <v>0</v>
      </c>
      <c r="K213" s="185"/>
      <c r="L213" s="186"/>
      <c r="M213" s="187" t="s">
        <v>1</v>
      </c>
      <c r="N213" s="188" t="s">
        <v>41</v>
      </c>
      <c r="P213" s="153">
        <f t="shared" si="21"/>
        <v>0</v>
      </c>
      <c r="Q213" s="153">
        <v>7.0000000000000001E-3</v>
      </c>
      <c r="R213" s="153">
        <f t="shared" si="22"/>
        <v>1.4E-2</v>
      </c>
      <c r="S213" s="153">
        <v>0</v>
      </c>
      <c r="T213" s="154">
        <f t="shared" si="23"/>
        <v>0</v>
      </c>
      <c r="AR213" s="155" t="s">
        <v>850</v>
      </c>
      <c r="AT213" s="155" t="s">
        <v>332</v>
      </c>
      <c r="AU213" s="155" t="s">
        <v>88</v>
      </c>
      <c r="AY213" s="16" t="s">
        <v>173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6" t="s">
        <v>88</v>
      </c>
      <c r="BK213" s="156">
        <f t="shared" si="29"/>
        <v>0</v>
      </c>
      <c r="BL213" s="16" t="s">
        <v>506</v>
      </c>
      <c r="BM213" s="155" t="s">
        <v>1825</v>
      </c>
    </row>
    <row r="214" spans="2:65" s="1" customFormat="1" ht="33" customHeight="1" x14ac:dyDescent="0.2">
      <c r="B214" s="142"/>
      <c r="C214" s="143" t="s">
        <v>1015</v>
      </c>
      <c r="D214" s="143" t="s">
        <v>175</v>
      </c>
      <c r="E214" s="144" t="s">
        <v>1016</v>
      </c>
      <c r="F214" s="145" t="s">
        <v>1017</v>
      </c>
      <c r="G214" s="146" t="s">
        <v>379</v>
      </c>
      <c r="H214" s="147">
        <v>4</v>
      </c>
      <c r="I214" s="148"/>
      <c r="J214" s="149">
        <f t="shared" si="20"/>
        <v>0</v>
      </c>
      <c r="K214" s="150"/>
      <c r="L214" s="31"/>
      <c r="M214" s="151" t="s">
        <v>1</v>
      </c>
      <c r="N214" s="152" t="s">
        <v>41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506</v>
      </c>
      <c r="AT214" s="155" t="s">
        <v>175</v>
      </c>
      <c r="AU214" s="155" t="s">
        <v>88</v>
      </c>
      <c r="AY214" s="16" t="s">
        <v>173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6" t="s">
        <v>88</v>
      </c>
      <c r="BK214" s="156">
        <f t="shared" si="29"/>
        <v>0</v>
      </c>
      <c r="BL214" s="16" t="s">
        <v>506</v>
      </c>
      <c r="BM214" s="155" t="s">
        <v>1826</v>
      </c>
    </row>
    <row r="215" spans="2:65" s="1" customFormat="1" ht="24.15" customHeight="1" x14ac:dyDescent="0.2">
      <c r="B215" s="142"/>
      <c r="C215" s="178" t="s">
        <v>1019</v>
      </c>
      <c r="D215" s="178" t="s">
        <v>332</v>
      </c>
      <c r="E215" s="179" t="s">
        <v>1020</v>
      </c>
      <c r="F215" s="180" t="s">
        <v>1021</v>
      </c>
      <c r="G215" s="181" t="s">
        <v>379</v>
      </c>
      <c r="H215" s="182">
        <v>4</v>
      </c>
      <c r="I215" s="183"/>
      <c r="J215" s="184">
        <f t="shared" si="20"/>
        <v>0</v>
      </c>
      <c r="K215" s="185"/>
      <c r="L215" s="186"/>
      <c r="M215" s="187" t="s">
        <v>1</v>
      </c>
      <c r="N215" s="188" t="s">
        <v>41</v>
      </c>
      <c r="P215" s="153">
        <f t="shared" si="21"/>
        <v>0</v>
      </c>
      <c r="Q215" s="153">
        <v>6.0000000000000001E-3</v>
      </c>
      <c r="R215" s="153">
        <f t="shared" si="22"/>
        <v>2.4E-2</v>
      </c>
      <c r="S215" s="153">
        <v>0</v>
      </c>
      <c r="T215" s="154">
        <f t="shared" si="23"/>
        <v>0</v>
      </c>
      <c r="AR215" s="155" t="s">
        <v>850</v>
      </c>
      <c r="AT215" s="155" t="s">
        <v>332</v>
      </c>
      <c r="AU215" s="155" t="s">
        <v>88</v>
      </c>
      <c r="AY215" s="16" t="s">
        <v>173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6" t="s">
        <v>88</v>
      </c>
      <c r="BK215" s="156">
        <f t="shared" si="29"/>
        <v>0</v>
      </c>
      <c r="BL215" s="16" t="s">
        <v>506</v>
      </c>
      <c r="BM215" s="155" t="s">
        <v>1827</v>
      </c>
    </row>
    <row r="216" spans="2:65" s="1" customFormat="1" ht="24.15" customHeight="1" x14ac:dyDescent="0.2">
      <c r="B216" s="142"/>
      <c r="C216" s="143" t="s">
        <v>1023</v>
      </c>
      <c r="D216" s="143" t="s">
        <v>175</v>
      </c>
      <c r="E216" s="144" t="s">
        <v>1024</v>
      </c>
      <c r="F216" s="145" t="s">
        <v>1025</v>
      </c>
      <c r="G216" s="146" t="s">
        <v>379</v>
      </c>
      <c r="H216" s="147">
        <v>84</v>
      </c>
      <c r="I216" s="148"/>
      <c r="J216" s="149">
        <f t="shared" si="20"/>
        <v>0</v>
      </c>
      <c r="K216" s="150"/>
      <c r="L216" s="31"/>
      <c r="M216" s="151" t="s">
        <v>1</v>
      </c>
      <c r="N216" s="152" t="s">
        <v>41</v>
      </c>
      <c r="P216" s="153">
        <f t="shared" si="21"/>
        <v>0</v>
      </c>
      <c r="Q216" s="153">
        <v>0</v>
      </c>
      <c r="R216" s="153">
        <f t="shared" si="22"/>
        <v>0</v>
      </c>
      <c r="S216" s="153">
        <v>0</v>
      </c>
      <c r="T216" s="154">
        <f t="shared" si="23"/>
        <v>0</v>
      </c>
      <c r="AR216" s="155" t="s">
        <v>506</v>
      </c>
      <c r="AT216" s="155" t="s">
        <v>175</v>
      </c>
      <c r="AU216" s="155" t="s">
        <v>88</v>
      </c>
      <c r="AY216" s="16" t="s">
        <v>173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6" t="s">
        <v>88</v>
      </c>
      <c r="BK216" s="156">
        <f t="shared" si="29"/>
        <v>0</v>
      </c>
      <c r="BL216" s="16" t="s">
        <v>506</v>
      </c>
      <c r="BM216" s="155" t="s">
        <v>1828</v>
      </c>
    </row>
    <row r="217" spans="2:65" s="1" customFormat="1" ht="24.15" customHeight="1" x14ac:dyDescent="0.2">
      <c r="B217" s="142"/>
      <c r="C217" s="178" t="s">
        <v>1027</v>
      </c>
      <c r="D217" s="178" t="s">
        <v>332</v>
      </c>
      <c r="E217" s="179" t="s">
        <v>1028</v>
      </c>
      <c r="F217" s="180" t="s">
        <v>1029</v>
      </c>
      <c r="G217" s="181" t="s">
        <v>379</v>
      </c>
      <c r="H217" s="182">
        <v>84</v>
      </c>
      <c r="I217" s="183"/>
      <c r="J217" s="184">
        <f t="shared" si="20"/>
        <v>0</v>
      </c>
      <c r="K217" s="185"/>
      <c r="L217" s="186"/>
      <c r="M217" s="187" t="s">
        <v>1</v>
      </c>
      <c r="N217" s="188" t="s">
        <v>41</v>
      </c>
      <c r="P217" s="153">
        <f t="shared" si="21"/>
        <v>0</v>
      </c>
      <c r="Q217" s="153">
        <v>7.0000000000000001E-3</v>
      </c>
      <c r="R217" s="153">
        <f t="shared" si="22"/>
        <v>0.58799999999999997</v>
      </c>
      <c r="S217" s="153">
        <v>0</v>
      </c>
      <c r="T217" s="154">
        <f t="shared" si="23"/>
        <v>0</v>
      </c>
      <c r="AR217" s="155" t="s">
        <v>850</v>
      </c>
      <c r="AT217" s="155" t="s">
        <v>332</v>
      </c>
      <c r="AU217" s="155" t="s">
        <v>88</v>
      </c>
      <c r="AY217" s="16" t="s">
        <v>173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6" t="s">
        <v>88</v>
      </c>
      <c r="BK217" s="156">
        <f t="shared" si="29"/>
        <v>0</v>
      </c>
      <c r="BL217" s="16" t="s">
        <v>506</v>
      </c>
      <c r="BM217" s="155" t="s">
        <v>1829</v>
      </c>
    </row>
    <row r="218" spans="2:65" s="1" customFormat="1" ht="16.5" customHeight="1" x14ac:dyDescent="0.2">
      <c r="B218" s="142"/>
      <c r="C218" s="178" t="s">
        <v>1031</v>
      </c>
      <c r="D218" s="178" t="s">
        <v>332</v>
      </c>
      <c r="E218" s="179" t="s">
        <v>1032</v>
      </c>
      <c r="F218" s="180" t="s">
        <v>1033</v>
      </c>
      <c r="G218" s="181" t="s">
        <v>379</v>
      </c>
      <c r="H218" s="182">
        <v>16</v>
      </c>
      <c r="I218" s="183"/>
      <c r="J218" s="184">
        <f t="shared" si="20"/>
        <v>0</v>
      </c>
      <c r="K218" s="185"/>
      <c r="L218" s="186"/>
      <c r="M218" s="187" t="s">
        <v>1</v>
      </c>
      <c r="N218" s="188" t="s">
        <v>41</v>
      </c>
      <c r="P218" s="153">
        <f t="shared" si="21"/>
        <v>0</v>
      </c>
      <c r="Q218" s="153">
        <v>6.9999999999999999E-4</v>
      </c>
      <c r="R218" s="153">
        <f t="shared" si="22"/>
        <v>1.12E-2</v>
      </c>
      <c r="S218" s="153">
        <v>0</v>
      </c>
      <c r="T218" s="154">
        <f t="shared" si="23"/>
        <v>0</v>
      </c>
      <c r="AR218" s="155" t="s">
        <v>850</v>
      </c>
      <c r="AT218" s="155" t="s">
        <v>332</v>
      </c>
      <c r="AU218" s="155" t="s">
        <v>88</v>
      </c>
      <c r="AY218" s="16" t="s">
        <v>173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6" t="s">
        <v>88</v>
      </c>
      <c r="BK218" s="156">
        <f t="shared" si="29"/>
        <v>0</v>
      </c>
      <c r="BL218" s="16" t="s">
        <v>506</v>
      </c>
      <c r="BM218" s="155" t="s">
        <v>1830</v>
      </c>
    </row>
    <row r="219" spans="2:65" s="1" customFormat="1" ht="24.15" customHeight="1" x14ac:dyDescent="0.2">
      <c r="B219" s="142"/>
      <c r="C219" s="143" t="s">
        <v>1035</v>
      </c>
      <c r="D219" s="143" t="s">
        <v>175</v>
      </c>
      <c r="E219" s="144" t="s">
        <v>1024</v>
      </c>
      <c r="F219" s="145" t="s">
        <v>1025</v>
      </c>
      <c r="G219" s="146" t="s">
        <v>379</v>
      </c>
      <c r="H219" s="147">
        <v>16</v>
      </c>
      <c r="I219" s="148"/>
      <c r="J219" s="149">
        <f t="shared" si="20"/>
        <v>0</v>
      </c>
      <c r="K219" s="150"/>
      <c r="L219" s="31"/>
      <c r="M219" s="151" t="s">
        <v>1</v>
      </c>
      <c r="N219" s="152" t="s">
        <v>41</v>
      </c>
      <c r="P219" s="153">
        <f t="shared" si="21"/>
        <v>0</v>
      </c>
      <c r="Q219" s="153">
        <v>0</v>
      </c>
      <c r="R219" s="153">
        <f t="shared" si="22"/>
        <v>0</v>
      </c>
      <c r="S219" s="153">
        <v>0</v>
      </c>
      <c r="T219" s="154">
        <f t="shared" si="23"/>
        <v>0</v>
      </c>
      <c r="AR219" s="155" t="s">
        <v>506</v>
      </c>
      <c r="AT219" s="155" t="s">
        <v>175</v>
      </c>
      <c r="AU219" s="155" t="s">
        <v>88</v>
      </c>
      <c r="AY219" s="16" t="s">
        <v>173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6" t="s">
        <v>88</v>
      </c>
      <c r="BK219" s="156">
        <f t="shared" si="29"/>
        <v>0</v>
      </c>
      <c r="BL219" s="16" t="s">
        <v>506</v>
      </c>
      <c r="BM219" s="155" t="s">
        <v>1831</v>
      </c>
    </row>
    <row r="220" spans="2:65" s="1" customFormat="1" ht="21.75" customHeight="1" x14ac:dyDescent="0.2">
      <c r="B220" s="142"/>
      <c r="C220" s="143" t="s">
        <v>1037</v>
      </c>
      <c r="D220" s="143" t="s">
        <v>175</v>
      </c>
      <c r="E220" s="144" t="s">
        <v>1038</v>
      </c>
      <c r="F220" s="145" t="s">
        <v>1039</v>
      </c>
      <c r="G220" s="146" t="s">
        <v>379</v>
      </c>
      <c r="H220" s="147">
        <v>106</v>
      </c>
      <c r="I220" s="148"/>
      <c r="J220" s="149">
        <f t="shared" si="20"/>
        <v>0</v>
      </c>
      <c r="K220" s="150"/>
      <c r="L220" s="31"/>
      <c r="M220" s="151" t="s">
        <v>1</v>
      </c>
      <c r="N220" s="152" t="s">
        <v>41</v>
      </c>
      <c r="P220" s="153">
        <f t="shared" si="21"/>
        <v>0</v>
      </c>
      <c r="Q220" s="153">
        <v>0</v>
      </c>
      <c r="R220" s="153">
        <f t="shared" si="22"/>
        <v>0</v>
      </c>
      <c r="S220" s="153">
        <v>0</v>
      </c>
      <c r="T220" s="154">
        <f t="shared" si="23"/>
        <v>0</v>
      </c>
      <c r="AR220" s="155" t="s">
        <v>506</v>
      </c>
      <c r="AT220" s="155" t="s">
        <v>175</v>
      </c>
      <c r="AU220" s="155" t="s">
        <v>88</v>
      </c>
      <c r="AY220" s="16" t="s">
        <v>173</v>
      </c>
      <c r="BE220" s="156">
        <f t="shared" si="24"/>
        <v>0</v>
      </c>
      <c r="BF220" s="156">
        <f t="shared" si="25"/>
        <v>0</v>
      </c>
      <c r="BG220" s="156">
        <f t="shared" si="26"/>
        <v>0</v>
      </c>
      <c r="BH220" s="156">
        <f t="shared" si="27"/>
        <v>0</v>
      </c>
      <c r="BI220" s="156">
        <f t="shared" si="28"/>
        <v>0</v>
      </c>
      <c r="BJ220" s="16" t="s">
        <v>88</v>
      </c>
      <c r="BK220" s="156">
        <f t="shared" si="29"/>
        <v>0</v>
      </c>
      <c r="BL220" s="16" t="s">
        <v>506</v>
      </c>
      <c r="BM220" s="155" t="s">
        <v>1832</v>
      </c>
    </row>
    <row r="221" spans="2:65" s="1" customFormat="1" ht="24.15" customHeight="1" x14ac:dyDescent="0.2">
      <c r="B221" s="142"/>
      <c r="C221" s="143" t="s">
        <v>1041</v>
      </c>
      <c r="D221" s="143" t="s">
        <v>175</v>
      </c>
      <c r="E221" s="144" t="s">
        <v>1042</v>
      </c>
      <c r="F221" s="145" t="s">
        <v>1043</v>
      </c>
      <c r="G221" s="146" t="s">
        <v>370</v>
      </c>
      <c r="H221" s="147">
        <v>240</v>
      </c>
      <c r="I221" s="148"/>
      <c r="J221" s="149">
        <f t="shared" si="20"/>
        <v>0</v>
      </c>
      <c r="K221" s="150"/>
      <c r="L221" s="31"/>
      <c r="M221" s="151" t="s">
        <v>1</v>
      </c>
      <c r="N221" s="152" t="s">
        <v>41</v>
      </c>
      <c r="P221" s="153">
        <f t="shared" si="21"/>
        <v>0</v>
      </c>
      <c r="Q221" s="153">
        <v>0</v>
      </c>
      <c r="R221" s="153">
        <f t="shared" si="22"/>
        <v>0</v>
      </c>
      <c r="S221" s="153">
        <v>0</v>
      </c>
      <c r="T221" s="154">
        <f t="shared" si="23"/>
        <v>0</v>
      </c>
      <c r="AR221" s="155" t="s">
        <v>506</v>
      </c>
      <c r="AT221" s="155" t="s">
        <v>175</v>
      </c>
      <c r="AU221" s="155" t="s">
        <v>88</v>
      </c>
      <c r="AY221" s="16" t="s">
        <v>173</v>
      </c>
      <c r="BE221" s="156">
        <f t="shared" si="24"/>
        <v>0</v>
      </c>
      <c r="BF221" s="156">
        <f t="shared" si="25"/>
        <v>0</v>
      </c>
      <c r="BG221" s="156">
        <f t="shared" si="26"/>
        <v>0</v>
      </c>
      <c r="BH221" s="156">
        <f t="shared" si="27"/>
        <v>0</v>
      </c>
      <c r="BI221" s="156">
        <f t="shared" si="28"/>
        <v>0</v>
      </c>
      <c r="BJ221" s="16" t="s">
        <v>88</v>
      </c>
      <c r="BK221" s="156">
        <f t="shared" si="29"/>
        <v>0</v>
      </c>
      <c r="BL221" s="16" t="s">
        <v>506</v>
      </c>
      <c r="BM221" s="155" t="s">
        <v>1833</v>
      </c>
    </row>
    <row r="222" spans="2:65" s="1" customFormat="1" ht="16.5" customHeight="1" x14ac:dyDescent="0.2">
      <c r="B222" s="142"/>
      <c r="C222" s="178" t="s">
        <v>1045</v>
      </c>
      <c r="D222" s="178" t="s">
        <v>332</v>
      </c>
      <c r="E222" s="179" t="s">
        <v>1046</v>
      </c>
      <c r="F222" s="180" t="s">
        <v>1047</v>
      </c>
      <c r="G222" s="181" t="s">
        <v>499</v>
      </c>
      <c r="H222" s="182">
        <v>228</v>
      </c>
      <c r="I222" s="183"/>
      <c r="J222" s="184">
        <f t="shared" si="20"/>
        <v>0</v>
      </c>
      <c r="K222" s="185"/>
      <c r="L222" s="186"/>
      <c r="M222" s="187" t="s">
        <v>1</v>
      </c>
      <c r="N222" s="188" t="s">
        <v>41</v>
      </c>
      <c r="P222" s="153">
        <f t="shared" si="21"/>
        <v>0</v>
      </c>
      <c r="Q222" s="153">
        <v>1E-3</v>
      </c>
      <c r="R222" s="153">
        <f t="shared" si="22"/>
        <v>0.22800000000000001</v>
      </c>
      <c r="S222" s="153">
        <v>0</v>
      </c>
      <c r="T222" s="154">
        <f t="shared" si="23"/>
        <v>0</v>
      </c>
      <c r="AR222" s="155" t="s">
        <v>850</v>
      </c>
      <c r="AT222" s="155" t="s">
        <v>332</v>
      </c>
      <c r="AU222" s="155" t="s">
        <v>88</v>
      </c>
      <c r="AY222" s="16" t="s">
        <v>173</v>
      </c>
      <c r="BE222" s="156">
        <f t="shared" si="24"/>
        <v>0</v>
      </c>
      <c r="BF222" s="156">
        <f t="shared" si="25"/>
        <v>0</v>
      </c>
      <c r="BG222" s="156">
        <f t="shared" si="26"/>
        <v>0</v>
      </c>
      <c r="BH222" s="156">
        <f t="shared" si="27"/>
        <v>0</v>
      </c>
      <c r="BI222" s="156">
        <f t="shared" si="28"/>
        <v>0</v>
      </c>
      <c r="BJ222" s="16" t="s">
        <v>88</v>
      </c>
      <c r="BK222" s="156">
        <f t="shared" si="29"/>
        <v>0</v>
      </c>
      <c r="BL222" s="16" t="s">
        <v>506</v>
      </c>
      <c r="BM222" s="155" t="s">
        <v>1834</v>
      </c>
    </row>
    <row r="223" spans="2:65" s="1" customFormat="1" ht="24.15" customHeight="1" x14ac:dyDescent="0.2">
      <c r="B223" s="142"/>
      <c r="C223" s="143" t="s">
        <v>1049</v>
      </c>
      <c r="D223" s="143" t="s">
        <v>175</v>
      </c>
      <c r="E223" s="144" t="s">
        <v>1050</v>
      </c>
      <c r="F223" s="145" t="s">
        <v>1051</v>
      </c>
      <c r="G223" s="146" t="s">
        <v>370</v>
      </c>
      <c r="H223" s="147">
        <v>65</v>
      </c>
      <c r="I223" s="148"/>
      <c r="J223" s="149">
        <f t="shared" ref="J223:J254" si="30">ROUND(I223*H223,2)</f>
        <v>0</v>
      </c>
      <c r="K223" s="150"/>
      <c r="L223" s="31"/>
      <c r="M223" s="151" t="s">
        <v>1</v>
      </c>
      <c r="N223" s="152" t="s">
        <v>41</v>
      </c>
      <c r="P223" s="153">
        <f t="shared" ref="P223:P254" si="31">O223*H223</f>
        <v>0</v>
      </c>
      <c r="Q223" s="153">
        <v>0</v>
      </c>
      <c r="R223" s="153">
        <f t="shared" ref="R223:R254" si="32">Q223*H223</f>
        <v>0</v>
      </c>
      <c r="S223" s="153">
        <v>0</v>
      </c>
      <c r="T223" s="154">
        <f t="shared" ref="T223:T254" si="33">S223*H223</f>
        <v>0</v>
      </c>
      <c r="AR223" s="155" t="s">
        <v>506</v>
      </c>
      <c r="AT223" s="155" t="s">
        <v>175</v>
      </c>
      <c r="AU223" s="155" t="s">
        <v>88</v>
      </c>
      <c r="AY223" s="16" t="s">
        <v>173</v>
      </c>
      <c r="BE223" s="156">
        <f t="shared" ref="BE223:BE254" si="34">IF(N223="základná",J223,0)</f>
        <v>0</v>
      </c>
      <c r="BF223" s="156">
        <f t="shared" ref="BF223:BF254" si="35">IF(N223="znížená",J223,0)</f>
        <v>0</v>
      </c>
      <c r="BG223" s="156">
        <f t="shared" ref="BG223:BG254" si="36">IF(N223="zákl. prenesená",J223,0)</f>
        <v>0</v>
      </c>
      <c r="BH223" s="156">
        <f t="shared" ref="BH223:BH254" si="37">IF(N223="zníž. prenesená",J223,0)</f>
        <v>0</v>
      </c>
      <c r="BI223" s="156">
        <f t="shared" ref="BI223:BI254" si="38">IF(N223="nulová",J223,0)</f>
        <v>0</v>
      </c>
      <c r="BJ223" s="16" t="s">
        <v>88</v>
      </c>
      <c r="BK223" s="156">
        <f t="shared" ref="BK223:BK254" si="39">ROUND(I223*H223,2)</f>
        <v>0</v>
      </c>
      <c r="BL223" s="16" t="s">
        <v>506</v>
      </c>
      <c r="BM223" s="155" t="s">
        <v>1835</v>
      </c>
    </row>
    <row r="224" spans="2:65" s="1" customFormat="1" ht="16.5" customHeight="1" x14ac:dyDescent="0.2">
      <c r="B224" s="142"/>
      <c r="C224" s="178" t="s">
        <v>1053</v>
      </c>
      <c r="D224" s="178" t="s">
        <v>332</v>
      </c>
      <c r="E224" s="179" t="s">
        <v>1054</v>
      </c>
      <c r="F224" s="180" t="s">
        <v>1055</v>
      </c>
      <c r="G224" s="181" t="s">
        <v>499</v>
      </c>
      <c r="H224" s="182">
        <v>40.625</v>
      </c>
      <c r="I224" s="183"/>
      <c r="J224" s="184">
        <f t="shared" si="30"/>
        <v>0</v>
      </c>
      <c r="K224" s="185"/>
      <c r="L224" s="186"/>
      <c r="M224" s="187" t="s">
        <v>1</v>
      </c>
      <c r="N224" s="188" t="s">
        <v>41</v>
      </c>
      <c r="P224" s="153">
        <f t="shared" si="31"/>
        <v>0</v>
      </c>
      <c r="Q224" s="153">
        <v>9.9987692307692308E-4</v>
      </c>
      <c r="R224" s="153">
        <f t="shared" si="32"/>
        <v>4.0620000000000003E-2</v>
      </c>
      <c r="S224" s="153">
        <v>0</v>
      </c>
      <c r="T224" s="154">
        <f t="shared" si="33"/>
        <v>0</v>
      </c>
      <c r="AR224" s="155" t="s">
        <v>850</v>
      </c>
      <c r="AT224" s="155" t="s">
        <v>332</v>
      </c>
      <c r="AU224" s="155" t="s">
        <v>88</v>
      </c>
      <c r="AY224" s="16" t="s">
        <v>173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6" t="s">
        <v>88</v>
      </c>
      <c r="BK224" s="156">
        <f t="shared" si="39"/>
        <v>0</v>
      </c>
      <c r="BL224" s="16" t="s">
        <v>506</v>
      </c>
      <c r="BM224" s="155" t="s">
        <v>1836</v>
      </c>
    </row>
    <row r="225" spans="2:65" s="1" customFormat="1" ht="16.5" customHeight="1" x14ac:dyDescent="0.2">
      <c r="B225" s="142"/>
      <c r="C225" s="143" t="s">
        <v>1057</v>
      </c>
      <c r="D225" s="143" t="s">
        <v>175</v>
      </c>
      <c r="E225" s="144" t="s">
        <v>1058</v>
      </c>
      <c r="F225" s="145" t="s">
        <v>1059</v>
      </c>
      <c r="G225" s="146" t="s">
        <v>379</v>
      </c>
      <c r="H225" s="147">
        <v>14</v>
      </c>
      <c r="I225" s="148"/>
      <c r="J225" s="149">
        <f t="shared" si="30"/>
        <v>0</v>
      </c>
      <c r="K225" s="150"/>
      <c r="L225" s="31"/>
      <c r="M225" s="151" t="s">
        <v>1</v>
      </c>
      <c r="N225" s="152" t="s">
        <v>41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506</v>
      </c>
      <c r="AT225" s="155" t="s">
        <v>175</v>
      </c>
      <c r="AU225" s="155" t="s">
        <v>88</v>
      </c>
      <c r="AY225" s="16" t="s">
        <v>173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6" t="s">
        <v>88</v>
      </c>
      <c r="BK225" s="156">
        <f t="shared" si="39"/>
        <v>0</v>
      </c>
      <c r="BL225" s="16" t="s">
        <v>506</v>
      </c>
      <c r="BM225" s="155" t="s">
        <v>1837</v>
      </c>
    </row>
    <row r="226" spans="2:65" s="1" customFormat="1" ht="16.5" customHeight="1" x14ac:dyDescent="0.2">
      <c r="B226" s="142"/>
      <c r="C226" s="178" t="s">
        <v>1061</v>
      </c>
      <c r="D226" s="178" t="s">
        <v>332</v>
      </c>
      <c r="E226" s="179" t="s">
        <v>1062</v>
      </c>
      <c r="F226" s="180" t="s">
        <v>1063</v>
      </c>
      <c r="G226" s="181" t="s">
        <v>379</v>
      </c>
      <c r="H226" s="182">
        <v>9</v>
      </c>
      <c r="I226" s="183"/>
      <c r="J226" s="184">
        <f t="shared" si="30"/>
        <v>0</v>
      </c>
      <c r="K226" s="185"/>
      <c r="L226" s="186"/>
      <c r="M226" s="187" t="s">
        <v>1</v>
      </c>
      <c r="N226" s="188" t="s">
        <v>41</v>
      </c>
      <c r="P226" s="153">
        <f t="shared" si="31"/>
        <v>0</v>
      </c>
      <c r="Q226" s="153">
        <v>3.0000000000000001E-5</v>
      </c>
      <c r="R226" s="153">
        <f t="shared" si="32"/>
        <v>2.7E-4</v>
      </c>
      <c r="S226" s="153">
        <v>0</v>
      </c>
      <c r="T226" s="154">
        <f t="shared" si="33"/>
        <v>0</v>
      </c>
      <c r="AR226" s="155" t="s">
        <v>850</v>
      </c>
      <c r="AT226" s="155" t="s">
        <v>332</v>
      </c>
      <c r="AU226" s="155" t="s">
        <v>88</v>
      </c>
      <c r="AY226" s="16" t="s">
        <v>173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6" t="s">
        <v>88</v>
      </c>
      <c r="BK226" s="156">
        <f t="shared" si="39"/>
        <v>0</v>
      </c>
      <c r="BL226" s="16" t="s">
        <v>506</v>
      </c>
      <c r="BM226" s="155" t="s">
        <v>1838</v>
      </c>
    </row>
    <row r="227" spans="2:65" s="1" customFormat="1" ht="16.5" customHeight="1" x14ac:dyDescent="0.2">
      <c r="B227" s="142"/>
      <c r="C227" s="178" t="s">
        <v>317</v>
      </c>
      <c r="D227" s="178" t="s">
        <v>332</v>
      </c>
      <c r="E227" s="179" t="s">
        <v>1065</v>
      </c>
      <c r="F227" s="180" t="s">
        <v>1066</v>
      </c>
      <c r="G227" s="181" t="s">
        <v>379</v>
      </c>
      <c r="H227" s="182">
        <v>1</v>
      </c>
      <c r="I227" s="183"/>
      <c r="J227" s="184">
        <f t="shared" si="30"/>
        <v>0</v>
      </c>
      <c r="K227" s="185"/>
      <c r="L227" s="186"/>
      <c r="M227" s="187" t="s">
        <v>1</v>
      </c>
      <c r="N227" s="188" t="s">
        <v>41</v>
      </c>
      <c r="P227" s="153">
        <f t="shared" si="31"/>
        <v>0</v>
      </c>
      <c r="Q227" s="153">
        <v>3.0000000000000001E-5</v>
      </c>
      <c r="R227" s="153">
        <f t="shared" si="32"/>
        <v>3.0000000000000001E-5</v>
      </c>
      <c r="S227" s="153">
        <v>0</v>
      </c>
      <c r="T227" s="154">
        <f t="shared" si="33"/>
        <v>0</v>
      </c>
      <c r="AR227" s="155" t="s">
        <v>850</v>
      </c>
      <c r="AT227" s="155" t="s">
        <v>332</v>
      </c>
      <c r="AU227" s="155" t="s">
        <v>88</v>
      </c>
      <c r="AY227" s="16" t="s">
        <v>173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6" t="s">
        <v>88</v>
      </c>
      <c r="BK227" s="156">
        <f t="shared" si="39"/>
        <v>0</v>
      </c>
      <c r="BL227" s="16" t="s">
        <v>506</v>
      </c>
      <c r="BM227" s="155" t="s">
        <v>1839</v>
      </c>
    </row>
    <row r="228" spans="2:65" s="1" customFormat="1" ht="16.5" customHeight="1" x14ac:dyDescent="0.2">
      <c r="B228" s="142"/>
      <c r="C228" s="178" t="s">
        <v>1068</v>
      </c>
      <c r="D228" s="178" t="s">
        <v>332</v>
      </c>
      <c r="E228" s="179" t="s">
        <v>1069</v>
      </c>
      <c r="F228" s="180" t="s">
        <v>1070</v>
      </c>
      <c r="G228" s="181" t="s">
        <v>379</v>
      </c>
      <c r="H228" s="182">
        <v>2</v>
      </c>
      <c r="I228" s="183"/>
      <c r="J228" s="184">
        <f t="shared" si="30"/>
        <v>0</v>
      </c>
      <c r="K228" s="185"/>
      <c r="L228" s="186"/>
      <c r="M228" s="187" t="s">
        <v>1</v>
      </c>
      <c r="N228" s="188" t="s">
        <v>41</v>
      </c>
      <c r="P228" s="153">
        <f t="shared" si="31"/>
        <v>0</v>
      </c>
      <c r="Q228" s="153">
        <v>3.0000000000000001E-5</v>
      </c>
      <c r="R228" s="153">
        <f t="shared" si="32"/>
        <v>6.0000000000000002E-5</v>
      </c>
      <c r="S228" s="153">
        <v>0</v>
      </c>
      <c r="T228" s="154">
        <f t="shared" si="33"/>
        <v>0</v>
      </c>
      <c r="AR228" s="155" t="s">
        <v>850</v>
      </c>
      <c r="AT228" s="155" t="s">
        <v>332</v>
      </c>
      <c r="AU228" s="155" t="s">
        <v>88</v>
      </c>
      <c r="AY228" s="16" t="s">
        <v>173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6" t="s">
        <v>88</v>
      </c>
      <c r="BK228" s="156">
        <f t="shared" si="39"/>
        <v>0</v>
      </c>
      <c r="BL228" s="16" t="s">
        <v>506</v>
      </c>
      <c r="BM228" s="155" t="s">
        <v>1840</v>
      </c>
    </row>
    <row r="229" spans="2:65" s="1" customFormat="1" ht="16.5" customHeight="1" x14ac:dyDescent="0.2">
      <c r="B229" s="142"/>
      <c r="C229" s="178" t="s">
        <v>1072</v>
      </c>
      <c r="D229" s="178" t="s">
        <v>332</v>
      </c>
      <c r="E229" s="179" t="s">
        <v>1073</v>
      </c>
      <c r="F229" s="180" t="s">
        <v>1074</v>
      </c>
      <c r="G229" s="181" t="s">
        <v>379</v>
      </c>
      <c r="H229" s="182">
        <v>2</v>
      </c>
      <c r="I229" s="183"/>
      <c r="J229" s="184">
        <f t="shared" si="30"/>
        <v>0</v>
      </c>
      <c r="K229" s="185"/>
      <c r="L229" s="186"/>
      <c r="M229" s="187" t="s">
        <v>1</v>
      </c>
      <c r="N229" s="188" t="s">
        <v>41</v>
      </c>
      <c r="P229" s="153">
        <f t="shared" si="31"/>
        <v>0</v>
      </c>
      <c r="Q229" s="153">
        <v>3.0000000000000001E-5</v>
      </c>
      <c r="R229" s="153">
        <f t="shared" si="32"/>
        <v>6.0000000000000002E-5</v>
      </c>
      <c r="S229" s="153">
        <v>0</v>
      </c>
      <c r="T229" s="154">
        <f t="shared" si="33"/>
        <v>0</v>
      </c>
      <c r="AR229" s="155" t="s">
        <v>850</v>
      </c>
      <c r="AT229" s="155" t="s">
        <v>332</v>
      </c>
      <c r="AU229" s="155" t="s">
        <v>88</v>
      </c>
      <c r="AY229" s="16" t="s">
        <v>173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6" t="s">
        <v>88</v>
      </c>
      <c r="BK229" s="156">
        <f t="shared" si="39"/>
        <v>0</v>
      </c>
      <c r="BL229" s="16" t="s">
        <v>506</v>
      </c>
      <c r="BM229" s="155" t="s">
        <v>1841</v>
      </c>
    </row>
    <row r="230" spans="2:65" s="1" customFormat="1" ht="16.5" customHeight="1" x14ac:dyDescent="0.2">
      <c r="B230" s="142"/>
      <c r="C230" s="178" t="s">
        <v>1076</v>
      </c>
      <c r="D230" s="178" t="s">
        <v>332</v>
      </c>
      <c r="E230" s="179" t="s">
        <v>1077</v>
      </c>
      <c r="F230" s="180" t="s">
        <v>1078</v>
      </c>
      <c r="G230" s="181" t="s">
        <v>379</v>
      </c>
      <c r="H230" s="182">
        <v>2</v>
      </c>
      <c r="I230" s="183"/>
      <c r="J230" s="184">
        <f t="shared" si="30"/>
        <v>0</v>
      </c>
      <c r="K230" s="185"/>
      <c r="L230" s="186"/>
      <c r="M230" s="187" t="s">
        <v>1</v>
      </c>
      <c r="N230" s="188" t="s">
        <v>41</v>
      </c>
      <c r="P230" s="153">
        <f t="shared" si="31"/>
        <v>0</v>
      </c>
      <c r="Q230" s="153">
        <v>3.0000000000000001E-5</v>
      </c>
      <c r="R230" s="153">
        <f t="shared" si="32"/>
        <v>6.0000000000000002E-5</v>
      </c>
      <c r="S230" s="153">
        <v>0</v>
      </c>
      <c r="T230" s="154">
        <f t="shared" si="33"/>
        <v>0</v>
      </c>
      <c r="AR230" s="155" t="s">
        <v>850</v>
      </c>
      <c r="AT230" s="155" t="s">
        <v>332</v>
      </c>
      <c r="AU230" s="155" t="s">
        <v>88</v>
      </c>
      <c r="AY230" s="16" t="s">
        <v>173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6" t="s">
        <v>88</v>
      </c>
      <c r="BK230" s="156">
        <f t="shared" si="39"/>
        <v>0</v>
      </c>
      <c r="BL230" s="16" t="s">
        <v>506</v>
      </c>
      <c r="BM230" s="155" t="s">
        <v>1842</v>
      </c>
    </row>
    <row r="231" spans="2:65" s="1" customFormat="1" ht="16.5" customHeight="1" x14ac:dyDescent="0.2">
      <c r="B231" s="142"/>
      <c r="C231" s="178" t="s">
        <v>1080</v>
      </c>
      <c r="D231" s="178" t="s">
        <v>332</v>
      </c>
      <c r="E231" s="179" t="s">
        <v>1081</v>
      </c>
      <c r="F231" s="180" t="s">
        <v>1082</v>
      </c>
      <c r="G231" s="181" t="s">
        <v>379</v>
      </c>
      <c r="H231" s="182">
        <v>2</v>
      </c>
      <c r="I231" s="183"/>
      <c r="J231" s="184">
        <f t="shared" si="30"/>
        <v>0</v>
      </c>
      <c r="K231" s="185"/>
      <c r="L231" s="186"/>
      <c r="M231" s="187" t="s">
        <v>1</v>
      </c>
      <c r="N231" s="188" t="s">
        <v>41</v>
      </c>
      <c r="P231" s="153">
        <f t="shared" si="31"/>
        <v>0</v>
      </c>
      <c r="Q231" s="153">
        <v>3.0000000000000001E-5</v>
      </c>
      <c r="R231" s="153">
        <f t="shared" si="32"/>
        <v>6.0000000000000002E-5</v>
      </c>
      <c r="S231" s="153">
        <v>0</v>
      </c>
      <c r="T231" s="154">
        <f t="shared" si="33"/>
        <v>0</v>
      </c>
      <c r="AR231" s="155" t="s">
        <v>850</v>
      </c>
      <c r="AT231" s="155" t="s">
        <v>332</v>
      </c>
      <c r="AU231" s="155" t="s">
        <v>88</v>
      </c>
      <c r="AY231" s="16" t="s">
        <v>173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6" t="s">
        <v>88</v>
      </c>
      <c r="BK231" s="156">
        <f t="shared" si="39"/>
        <v>0</v>
      </c>
      <c r="BL231" s="16" t="s">
        <v>506</v>
      </c>
      <c r="BM231" s="155" t="s">
        <v>1843</v>
      </c>
    </row>
    <row r="232" spans="2:65" s="1" customFormat="1" ht="16.5" customHeight="1" x14ac:dyDescent="0.2">
      <c r="B232" s="142"/>
      <c r="C232" s="178" t="s">
        <v>1084</v>
      </c>
      <c r="D232" s="178" t="s">
        <v>332</v>
      </c>
      <c r="E232" s="179" t="s">
        <v>1085</v>
      </c>
      <c r="F232" s="180" t="s">
        <v>1086</v>
      </c>
      <c r="G232" s="181" t="s">
        <v>379</v>
      </c>
      <c r="H232" s="182">
        <v>1</v>
      </c>
      <c r="I232" s="183"/>
      <c r="J232" s="184">
        <f t="shared" si="30"/>
        <v>0</v>
      </c>
      <c r="K232" s="185"/>
      <c r="L232" s="186"/>
      <c r="M232" s="187" t="s">
        <v>1</v>
      </c>
      <c r="N232" s="188" t="s">
        <v>41</v>
      </c>
      <c r="P232" s="153">
        <f t="shared" si="31"/>
        <v>0</v>
      </c>
      <c r="Q232" s="153">
        <v>3.0000000000000001E-5</v>
      </c>
      <c r="R232" s="153">
        <f t="shared" si="32"/>
        <v>3.0000000000000001E-5</v>
      </c>
      <c r="S232" s="153">
        <v>0</v>
      </c>
      <c r="T232" s="154">
        <f t="shared" si="33"/>
        <v>0</v>
      </c>
      <c r="AR232" s="155" t="s">
        <v>850</v>
      </c>
      <c r="AT232" s="155" t="s">
        <v>332</v>
      </c>
      <c r="AU232" s="155" t="s">
        <v>88</v>
      </c>
      <c r="AY232" s="16" t="s">
        <v>173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6" t="s">
        <v>88</v>
      </c>
      <c r="BK232" s="156">
        <f t="shared" si="39"/>
        <v>0</v>
      </c>
      <c r="BL232" s="16" t="s">
        <v>506</v>
      </c>
      <c r="BM232" s="155" t="s">
        <v>1844</v>
      </c>
    </row>
    <row r="233" spans="2:65" s="1" customFormat="1" ht="16.5" customHeight="1" x14ac:dyDescent="0.2">
      <c r="B233" s="142"/>
      <c r="C233" s="178" t="s">
        <v>1088</v>
      </c>
      <c r="D233" s="178" t="s">
        <v>332</v>
      </c>
      <c r="E233" s="179" t="s">
        <v>1089</v>
      </c>
      <c r="F233" s="180" t="s">
        <v>1090</v>
      </c>
      <c r="G233" s="181" t="s">
        <v>379</v>
      </c>
      <c r="H233" s="182">
        <v>1</v>
      </c>
      <c r="I233" s="183"/>
      <c r="J233" s="184">
        <f t="shared" si="30"/>
        <v>0</v>
      </c>
      <c r="K233" s="185"/>
      <c r="L233" s="186"/>
      <c r="M233" s="187" t="s">
        <v>1</v>
      </c>
      <c r="N233" s="188" t="s">
        <v>41</v>
      </c>
      <c r="P233" s="153">
        <f t="shared" si="31"/>
        <v>0</v>
      </c>
      <c r="Q233" s="153">
        <v>3.0000000000000001E-5</v>
      </c>
      <c r="R233" s="153">
        <f t="shared" si="32"/>
        <v>3.0000000000000001E-5</v>
      </c>
      <c r="S233" s="153">
        <v>0</v>
      </c>
      <c r="T233" s="154">
        <f t="shared" si="33"/>
        <v>0</v>
      </c>
      <c r="AR233" s="155" t="s">
        <v>850</v>
      </c>
      <c r="AT233" s="155" t="s">
        <v>332</v>
      </c>
      <c r="AU233" s="155" t="s">
        <v>88</v>
      </c>
      <c r="AY233" s="16" t="s">
        <v>173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6" t="s">
        <v>88</v>
      </c>
      <c r="BK233" s="156">
        <f t="shared" si="39"/>
        <v>0</v>
      </c>
      <c r="BL233" s="16" t="s">
        <v>506</v>
      </c>
      <c r="BM233" s="155" t="s">
        <v>1845</v>
      </c>
    </row>
    <row r="234" spans="2:65" s="1" customFormat="1" ht="16.5" customHeight="1" x14ac:dyDescent="0.2">
      <c r="B234" s="142"/>
      <c r="C234" s="178" t="s">
        <v>1092</v>
      </c>
      <c r="D234" s="178" t="s">
        <v>332</v>
      </c>
      <c r="E234" s="179" t="s">
        <v>1093</v>
      </c>
      <c r="F234" s="180" t="s">
        <v>1094</v>
      </c>
      <c r="G234" s="181" t="s">
        <v>379</v>
      </c>
      <c r="H234" s="182">
        <v>2</v>
      </c>
      <c r="I234" s="183"/>
      <c r="J234" s="184">
        <f t="shared" si="30"/>
        <v>0</v>
      </c>
      <c r="K234" s="185"/>
      <c r="L234" s="186"/>
      <c r="M234" s="187" t="s">
        <v>1</v>
      </c>
      <c r="N234" s="188" t="s">
        <v>41</v>
      </c>
      <c r="P234" s="153">
        <f t="shared" si="31"/>
        <v>0</v>
      </c>
      <c r="Q234" s="153">
        <v>3.0000000000000001E-5</v>
      </c>
      <c r="R234" s="153">
        <f t="shared" si="32"/>
        <v>6.0000000000000002E-5</v>
      </c>
      <c r="S234" s="153">
        <v>0</v>
      </c>
      <c r="T234" s="154">
        <f t="shared" si="33"/>
        <v>0</v>
      </c>
      <c r="AR234" s="155" t="s">
        <v>850</v>
      </c>
      <c r="AT234" s="155" t="s">
        <v>332</v>
      </c>
      <c r="AU234" s="155" t="s">
        <v>88</v>
      </c>
      <c r="AY234" s="16" t="s">
        <v>173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6" t="s">
        <v>88</v>
      </c>
      <c r="BK234" s="156">
        <f t="shared" si="39"/>
        <v>0</v>
      </c>
      <c r="BL234" s="16" t="s">
        <v>506</v>
      </c>
      <c r="BM234" s="155" t="s">
        <v>1846</v>
      </c>
    </row>
    <row r="235" spans="2:65" s="1" customFormat="1" ht="24.15" customHeight="1" x14ac:dyDescent="0.2">
      <c r="B235" s="142"/>
      <c r="C235" s="143" t="s">
        <v>1096</v>
      </c>
      <c r="D235" s="143" t="s">
        <v>175</v>
      </c>
      <c r="E235" s="144" t="s">
        <v>1097</v>
      </c>
      <c r="F235" s="145" t="s">
        <v>1098</v>
      </c>
      <c r="G235" s="146" t="s">
        <v>379</v>
      </c>
      <c r="H235" s="147">
        <v>16</v>
      </c>
      <c r="I235" s="148"/>
      <c r="J235" s="149">
        <f t="shared" si="30"/>
        <v>0</v>
      </c>
      <c r="K235" s="150"/>
      <c r="L235" s="31"/>
      <c r="M235" s="151" t="s">
        <v>1</v>
      </c>
      <c r="N235" s="152" t="s">
        <v>41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506</v>
      </c>
      <c r="AT235" s="155" t="s">
        <v>175</v>
      </c>
      <c r="AU235" s="155" t="s">
        <v>88</v>
      </c>
      <c r="AY235" s="16" t="s">
        <v>173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6" t="s">
        <v>88</v>
      </c>
      <c r="BK235" s="156">
        <f t="shared" si="39"/>
        <v>0</v>
      </c>
      <c r="BL235" s="16" t="s">
        <v>506</v>
      </c>
      <c r="BM235" s="155" t="s">
        <v>1847</v>
      </c>
    </row>
    <row r="236" spans="2:65" s="1" customFormat="1" ht="21.75" customHeight="1" x14ac:dyDescent="0.2">
      <c r="B236" s="142"/>
      <c r="C236" s="143" t="s">
        <v>1100</v>
      </c>
      <c r="D236" s="143" t="s">
        <v>175</v>
      </c>
      <c r="E236" s="144" t="s">
        <v>1101</v>
      </c>
      <c r="F236" s="145" t="s">
        <v>1102</v>
      </c>
      <c r="G236" s="146" t="s">
        <v>379</v>
      </c>
      <c r="H236" s="147">
        <v>260</v>
      </c>
      <c r="I236" s="148"/>
      <c r="J236" s="149">
        <f t="shared" si="30"/>
        <v>0</v>
      </c>
      <c r="K236" s="150"/>
      <c r="L236" s="31"/>
      <c r="M236" s="151" t="s">
        <v>1</v>
      </c>
      <c r="N236" s="152" t="s">
        <v>41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506</v>
      </c>
      <c r="AT236" s="155" t="s">
        <v>175</v>
      </c>
      <c r="AU236" s="155" t="s">
        <v>88</v>
      </c>
      <c r="AY236" s="16" t="s">
        <v>173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6" t="s">
        <v>88</v>
      </c>
      <c r="BK236" s="156">
        <f t="shared" si="39"/>
        <v>0</v>
      </c>
      <c r="BL236" s="16" t="s">
        <v>506</v>
      </c>
      <c r="BM236" s="155" t="s">
        <v>1848</v>
      </c>
    </row>
    <row r="237" spans="2:65" s="1" customFormat="1" ht="24.15" customHeight="1" x14ac:dyDescent="0.2">
      <c r="B237" s="142"/>
      <c r="C237" s="178" t="s">
        <v>1104</v>
      </c>
      <c r="D237" s="178" t="s">
        <v>332</v>
      </c>
      <c r="E237" s="179" t="s">
        <v>1105</v>
      </c>
      <c r="F237" s="180" t="s">
        <v>1106</v>
      </c>
      <c r="G237" s="181" t="s">
        <v>379</v>
      </c>
      <c r="H237" s="182">
        <v>260</v>
      </c>
      <c r="I237" s="183"/>
      <c r="J237" s="184">
        <f t="shared" si="30"/>
        <v>0</v>
      </c>
      <c r="K237" s="185"/>
      <c r="L237" s="186"/>
      <c r="M237" s="187" t="s">
        <v>1</v>
      </c>
      <c r="N237" s="188" t="s">
        <v>41</v>
      </c>
      <c r="P237" s="153">
        <f t="shared" si="31"/>
        <v>0</v>
      </c>
      <c r="Q237" s="153">
        <v>1.9000000000000001E-4</v>
      </c>
      <c r="R237" s="153">
        <f t="shared" si="32"/>
        <v>4.9399999999999999E-2</v>
      </c>
      <c r="S237" s="153">
        <v>0</v>
      </c>
      <c r="T237" s="154">
        <f t="shared" si="33"/>
        <v>0</v>
      </c>
      <c r="AR237" s="155" t="s">
        <v>850</v>
      </c>
      <c r="AT237" s="155" t="s">
        <v>332</v>
      </c>
      <c r="AU237" s="155" t="s">
        <v>88</v>
      </c>
      <c r="AY237" s="16" t="s">
        <v>173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6" t="s">
        <v>88</v>
      </c>
      <c r="BK237" s="156">
        <f t="shared" si="39"/>
        <v>0</v>
      </c>
      <c r="BL237" s="16" t="s">
        <v>506</v>
      </c>
      <c r="BM237" s="155" t="s">
        <v>1849</v>
      </c>
    </row>
    <row r="238" spans="2:65" s="1" customFormat="1" ht="16.5" customHeight="1" x14ac:dyDescent="0.2">
      <c r="B238" s="142"/>
      <c r="C238" s="178" t="s">
        <v>1108</v>
      </c>
      <c r="D238" s="178" t="s">
        <v>332</v>
      </c>
      <c r="E238" s="179" t="s">
        <v>1109</v>
      </c>
      <c r="F238" s="180" t="s">
        <v>1110</v>
      </c>
      <c r="G238" s="181" t="s">
        <v>379</v>
      </c>
      <c r="H238" s="182">
        <v>260</v>
      </c>
      <c r="I238" s="183"/>
      <c r="J238" s="184">
        <f t="shared" si="30"/>
        <v>0</v>
      </c>
      <c r="K238" s="185"/>
      <c r="L238" s="186"/>
      <c r="M238" s="187" t="s">
        <v>1</v>
      </c>
      <c r="N238" s="188" t="s">
        <v>41</v>
      </c>
      <c r="P238" s="153">
        <f t="shared" si="31"/>
        <v>0</v>
      </c>
      <c r="Q238" s="153">
        <v>5.0000000000000002E-5</v>
      </c>
      <c r="R238" s="153">
        <f t="shared" si="32"/>
        <v>1.3000000000000001E-2</v>
      </c>
      <c r="S238" s="153">
        <v>0</v>
      </c>
      <c r="T238" s="154">
        <f t="shared" si="33"/>
        <v>0</v>
      </c>
      <c r="AR238" s="155" t="s">
        <v>850</v>
      </c>
      <c r="AT238" s="155" t="s">
        <v>332</v>
      </c>
      <c r="AU238" s="155" t="s">
        <v>88</v>
      </c>
      <c r="AY238" s="16" t="s">
        <v>173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6" t="s">
        <v>88</v>
      </c>
      <c r="BK238" s="156">
        <f t="shared" si="39"/>
        <v>0</v>
      </c>
      <c r="BL238" s="16" t="s">
        <v>506</v>
      </c>
      <c r="BM238" s="155" t="s">
        <v>1850</v>
      </c>
    </row>
    <row r="239" spans="2:65" s="1" customFormat="1" ht="24.15" customHeight="1" x14ac:dyDescent="0.2">
      <c r="B239" s="142"/>
      <c r="C239" s="143" t="s">
        <v>1112</v>
      </c>
      <c r="D239" s="143" t="s">
        <v>175</v>
      </c>
      <c r="E239" s="144" t="s">
        <v>1113</v>
      </c>
      <c r="F239" s="145" t="s">
        <v>1114</v>
      </c>
      <c r="G239" s="146" t="s">
        <v>1</v>
      </c>
      <c r="H239" s="147">
        <v>80</v>
      </c>
      <c r="I239" s="148"/>
      <c r="J239" s="149">
        <f t="shared" si="30"/>
        <v>0</v>
      </c>
      <c r="K239" s="150"/>
      <c r="L239" s="31"/>
      <c r="M239" s="151" t="s">
        <v>1</v>
      </c>
      <c r="N239" s="152" t="s">
        <v>41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506</v>
      </c>
      <c r="AT239" s="155" t="s">
        <v>175</v>
      </c>
      <c r="AU239" s="155" t="s">
        <v>88</v>
      </c>
      <c r="AY239" s="16" t="s">
        <v>173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6" t="s">
        <v>88</v>
      </c>
      <c r="BK239" s="156">
        <f t="shared" si="39"/>
        <v>0</v>
      </c>
      <c r="BL239" s="16" t="s">
        <v>506</v>
      </c>
      <c r="BM239" s="155" t="s">
        <v>1851</v>
      </c>
    </row>
    <row r="240" spans="2:65" s="1" customFormat="1" ht="24.15" customHeight="1" x14ac:dyDescent="0.2">
      <c r="B240" s="142"/>
      <c r="C240" s="178" t="s">
        <v>1116</v>
      </c>
      <c r="D240" s="178" t="s">
        <v>332</v>
      </c>
      <c r="E240" s="179" t="s">
        <v>1117</v>
      </c>
      <c r="F240" s="180" t="s">
        <v>1118</v>
      </c>
      <c r="G240" s="181" t="s">
        <v>379</v>
      </c>
      <c r="H240" s="182">
        <v>80</v>
      </c>
      <c r="I240" s="183"/>
      <c r="J240" s="184">
        <f t="shared" si="30"/>
        <v>0</v>
      </c>
      <c r="K240" s="185"/>
      <c r="L240" s="186"/>
      <c r="M240" s="187" t="s">
        <v>1</v>
      </c>
      <c r="N240" s="188" t="s">
        <v>41</v>
      </c>
      <c r="P240" s="153">
        <f t="shared" si="31"/>
        <v>0</v>
      </c>
      <c r="Q240" s="153">
        <v>2.0000000000000001E-4</v>
      </c>
      <c r="R240" s="153">
        <f t="shared" si="32"/>
        <v>1.6E-2</v>
      </c>
      <c r="S240" s="153">
        <v>0</v>
      </c>
      <c r="T240" s="154">
        <f t="shared" si="33"/>
        <v>0</v>
      </c>
      <c r="AR240" s="155" t="s">
        <v>850</v>
      </c>
      <c r="AT240" s="155" t="s">
        <v>332</v>
      </c>
      <c r="AU240" s="155" t="s">
        <v>88</v>
      </c>
      <c r="AY240" s="16" t="s">
        <v>173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6" t="s">
        <v>88</v>
      </c>
      <c r="BK240" s="156">
        <f t="shared" si="39"/>
        <v>0</v>
      </c>
      <c r="BL240" s="16" t="s">
        <v>506</v>
      </c>
      <c r="BM240" s="155" t="s">
        <v>1852</v>
      </c>
    </row>
    <row r="241" spans="2:65" s="1" customFormat="1" ht="21.75" customHeight="1" x14ac:dyDescent="0.2">
      <c r="B241" s="142"/>
      <c r="C241" s="143" t="s">
        <v>1120</v>
      </c>
      <c r="D241" s="143" t="s">
        <v>175</v>
      </c>
      <c r="E241" s="144" t="s">
        <v>1121</v>
      </c>
      <c r="F241" s="145" t="s">
        <v>1122</v>
      </c>
      <c r="G241" s="146" t="s">
        <v>379</v>
      </c>
      <c r="H241" s="147">
        <v>13</v>
      </c>
      <c r="I241" s="148"/>
      <c r="J241" s="149">
        <f t="shared" si="30"/>
        <v>0</v>
      </c>
      <c r="K241" s="150"/>
      <c r="L241" s="31"/>
      <c r="M241" s="151" t="s">
        <v>1</v>
      </c>
      <c r="N241" s="152" t="s">
        <v>41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506</v>
      </c>
      <c r="AT241" s="155" t="s">
        <v>175</v>
      </c>
      <c r="AU241" s="155" t="s">
        <v>88</v>
      </c>
      <c r="AY241" s="16" t="s">
        <v>173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6" t="s">
        <v>88</v>
      </c>
      <c r="BK241" s="156">
        <f t="shared" si="39"/>
        <v>0</v>
      </c>
      <c r="BL241" s="16" t="s">
        <v>506</v>
      </c>
      <c r="BM241" s="155" t="s">
        <v>1853</v>
      </c>
    </row>
    <row r="242" spans="2:65" s="1" customFormat="1" ht="21.75" customHeight="1" x14ac:dyDescent="0.2">
      <c r="B242" s="142"/>
      <c r="C242" s="178" t="s">
        <v>1124</v>
      </c>
      <c r="D242" s="178" t="s">
        <v>332</v>
      </c>
      <c r="E242" s="179" t="s">
        <v>1125</v>
      </c>
      <c r="F242" s="180" t="s">
        <v>1126</v>
      </c>
      <c r="G242" s="181" t="s">
        <v>379</v>
      </c>
      <c r="H242" s="182">
        <v>13</v>
      </c>
      <c r="I242" s="183"/>
      <c r="J242" s="184">
        <f t="shared" si="30"/>
        <v>0</v>
      </c>
      <c r="K242" s="185"/>
      <c r="L242" s="186"/>
      <c r="M242" s="187" t="s">
        <v>1</v>
      </c>
      <c r="N242" s="188" t="s">
        <v>41</v>
      </c>
      <c r="P242" s="153">
        <f t="shared" si="31"/>
        <v>0</v>
      </c>
      <c r="Q242" s="153">
        <v>4.0000000000000002E-4</v>
      </c>
      <c r="R242" s="153">
        <f t="shared" si="32"/>
        <v>5.2000000000000006E-3</v>
      </c>
      <c r="S242" s="153">
        <v>0</v>
      </c>
      <c r="T242" s="154">
        <f t="shared" si="33"/>
        <v>0</v>
      </c>
      <c r="AR242" s="155" t="s">
        <v>850</v>
      </c>
      <c r="AT242" s="155" t="s">
        <v>332</v>
      </c>
      <c r="AU242" s="155" t="s">
        <v>88</v>
      </c>
      <c r="AY242" s="16" t="s">
        <v>173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6" t="s">
        <v>88</v>
      </c>
      <c r="BK242" s="156">
        <f t="shared" si="39"/>
        <v>0</v>
      </c>
      <c r="BL242" s="16" t="s">
        <v>506</v>
      </c>
      <c r="BM242" s="155" t="s">
        <v>1854</v>
      </c>
    </row>
    <row r="243" spans="2:65" s="1" customFormat="1" ht="21.75" customHeight="1" x14ac:dyDescent="0.2">
      <c r="B243" s="142"/>
      <c r="C243" s="178" t="s">
        <v>1128</v>
      </c>
      <c r="D243" s="178" t="s">
        <v>332</v>
      </c>
      <c r="E243" s="179" t="s">
        <v>1129</v>
      </c>
      <c r="F243" s="180" t="s">
        <v>1130</v>
      </c>
      <c r="G243" s="181" t="s">
        <v>379</v>
      </c>
      <c r="H243" s="182">
        <v>13</v>
      </c>
      <c r="I243" s="183"/>
      <c r="J243" s="184">
        <f t="shared" si="30"/>
        <v>0</v>
      </c>
      <c r="K243" s="185"/>
      <c r="L243" s="186"/>
      <c r="M243" s="187" t="s">
        <v>1</v>
      </c>
      <c r="N243" s="188" t="s">
        <v>41</v>
      </c>
      <c r="P243" s="153">
        <f t="shared" si="31"/>
        <v>0</v>
      </c>
      <c r="Q243" s="153">
        <v>4.0000000000000002E-4</v>
      </c>
      <c r="R243" s="153">
        <f t="shared" si="32"/>
        <v>5.2000000000000006E-3</v>
      </c>
      <c r="S243" s="153">
        <v>0</v>
      </c>
      <c r="T243" s="154">
        <f t="shared" si="33"/>
        <v>0</v>
      </c>
      <c r="AR243" s="155" t="s">
        <v>850</v>
      </c>
      <c r="AT243" s="155" t="s">
        <v>332</v>
      </c>
      <c r="AU243" s="155" t="s">
        <v>88</v>
      </c>
      <c r="AY243" s="16" t="s">
        <v>173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6" t="s">
        <v>88</v>
      </c>
      <c r="BK243" s="156">
        <f t="shared" si="39"/>
        <v>0</v>
      </c>
      <c r="BL243" s="16" t="s">
        <v>506</v>
      </c>
      <c r="BM243" s="155" t="s">
        <v>1855</v>
      </c>
    </row>
    <row r="244" spans="2:65" s="1" customFormat="1" ht="21.75" customHeight="1" x14ac:dyDescent="0.2">
      <c r="B244" s="142"/>
      <c r="C244" s="143" t="s">
        <v>1132</v>
      </c>
      <c r="D244" s="143" t="s">
        <v>175</v>
      </c>
      <c r="E244" s="144" t="s">
        <v>1133</v>
      </c>
      <c r="F244" s="145" t="s">
        <v>1134</v>
      </c>
      <c r="G244" s="146" t="s">
        <v>379</v>
      </c>
      <c r="H244" s="147">
        <v>7</v>
      </c>
      <c r="I244" s="148"/>
      <c r="J244" s="149">
        <f t="shared" si="30"/>
        <v>0</v>
      </c>
      <c r="K244" s="150"/>
      <c r="L244" s="31"/>
      <c r="M244" s="151" t="s">
        <v>1</v>
      </c>
      <c r="N244" s="152" t="s">
        <v>41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506</v>
      </c>
      <c r="AT244" s="155" t="s">
        <v>175</v>
      </c>
      <c r="AU244" s="155" t="s">
        <v>88</v>
      </c>
      <c r="AY244" s="16" t="s">
        <v>173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6" t="s">
        <v>88</v>
      </c>
      <c r="BK244" s="156">
        <f t="shared" si="39"/>
        <v>0</v>
      </c>
      <c r="BL244" s="16" t="s">
        <v>506</v>
      </c>
      <c r="BM244" s="155" t="s">
        <v>1856</v>
      </c>
    </row>
    <row r="245" spans="2:65" s="1" customFormat="1" ht="16.5" customHeight="1" x14ac:dyDescent="0.2">
      <c r="B245" s="142"/>
      <c r="C245" s="178" t="s">
        <v>1136</v>
      </c>
      <c r="D245" s="178" t="s">
        <v>332</v>
      </c>
      <c r="E245" s="179" t="s">
        <v>1137</v>
      </c>
      <c r="F245" s="180" t="s">
        <v>1138</v>
      </c>
      <c r="G245" s="181" t="s">
        <v>379</v>
      </c>
      <c r="H245" s="182">
        <v>7</v>
      </c>
      <c r="I245" s="183"/>
      <c r="J245" s="184">
        <f t="shared" si="30"/>
        <v>0</v>
      </c>
      <c r="K245" s="185"/>
      <c r="L245" s="186"/>
      <c r="M245" s="187" t="s">
        <v>1</v>
      </c>
      <c r="N245" s="188" t="s">
        <v>41</v>
      </c>
      <c r="P245" s="153">
        <f t="shared" si="31"/>
        <v>0</v>
      </c>
      <c r="Q245" s="153">
        <v>2.2000000000000001E-4</v>
      </c>
      <c r="R245" s="153">
        <f t="shared" si="32"/>
        <v>1.5400000000000001E-3</v>
      </c>
      <c r="S245" s="153">
        <v>0</v>
      </c>
      <c r="T245" s="154">
        <f t="shared" si="33"/>
        <v>0</v>
      </c>
      <c r="AR245" s="155" t="s">
        <v>850</v>
      </c>
      <c r="AT245" s="155" t="s">
        <v>332</v>
      </c>
      <c r="AU245" s="155" t="s">
        <v>88</v>
      </c>
      <c r="AY245" s="16" t="s">
        <v>173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6" t="s">
        <v>88</v>
      </c>
      <c r="BK245" s="156">
        <f t="shared" si="39"/>
        <v>0</v>
      </c>
      <c r="BL245" s="16" t="s">
        <v>506</v>
      </c>
      <c r="BM245" s="155" t="s">
        <v>1857</v>
      </c>
    </row>
    <row r="246" spans="2:65" s="1" customFormat="1" ht="16.5" customHeight="1" x14ac:dyDescent="0.2">
      <c r="B246" s="142"/>
      <c r="C246" s="143" t="s">
        <v>1140</v>
      </c>
      <c r="D246" s="143" t="s">
        <v>175</v>
      </c>
      <c r="E246" s="144" t="s">
        <v>1141</v>
      </c>
      <c r="F246" s="145" t="s">
        <v>1142</v>
      </c>
      <c r="G246" s="146" t="s">
        <v>379</v>
      </c>
      <c r="H246" s="147">
        <v>12</v>
      </c>
      <c r="I246" s="148"/>
      <c r="J246" s="149">
        <f t="shared" si="30"/>
        <v>0</v>
      </c>
      <c r="K246" s="150"/>
      <c r="L246" s="31"/>
      <c r="M246" s="151" t="s">
        <v>1</v>
      </c>
      <c r="N246" s="152" t="s">
        <v>41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506</v>
      </c>
      <c r="AT246" s="155" t="s">
        <v>175</v>
      </c>
      <c r="AU246" s="155" t="s">
        <v>88</v>
      </c>
      <c r="AY246" s="16" t="s">
        <v>173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6" t="s">
        <v>88</v>
      </c>
      <c r="BK246" s="156">
        <f t="shared" si="39"/>
        <v>0</v>
      </c>
      <c r="BL246" s="16" t="s">
        <v>506</v>
      </c>
      <c r="BM246" s="155" t="s">
        <v>1858</v>
      </c>
    </row>
    <row r="247" spans="2:65" s="1" customFormat="1" ht="24.15" customHeight="1" x14ac:dyDescent="0.2">
      <c r="B247" s="142"/>
      <c r="C247" s="178" t="s">
        <v>1144</v>
      </c>
      <c r="D247" s="178" t="s">
        <v>332</v>
      </c>
      <c r="E247" s="179" t="s">
        <v>1145</v>
      </c>
      <c r="F247" s="180" t="s">
        <v>1146</v>
      </c>
      <c r="G247" s="181" t="s">
        <v>379</v>
      </c>
      <c r="H247" s="182">
        <v>12</v>
      </c>
      <c r="I247" s="183"/>
      <c r="J247" s="184">
        <f t="shared" si="30"/>
        <v>0</v>
      </c>
      <c r="K247" s="185"/>
      <c r="L247" s="186"/>
      <c r="M247" s="187" t="s">
        <v>1</v>
      </c>
      <c r="N247" s="188" t="s">
        <v>41</v>
      </c>
      <c r="P247" s="153">
        <f t="shared" si="31"/>
        <v>0</v>
      </c>
      <c r="Q247" s="153">
        <v>1.6000000000000001E-4</v>
      </c>
      <c r="R247" s="153">
        <f t="shared" si="32"/>
        <v>1.9200000000000003E-3</v>
      </c>
      <c r="S247" s="153">
        <v>0</v>
      </c>
      <c r="T247" s="154">
        <f t="shared" si="33"/>
        <v>0</v>
      </c>
      <c r="AR247" s="155" t="s">
        <v>850</v>
      </c>
      <c r="AT247" s="155" t="s">
        <v>332</v>
      </c>
      <c r="AU247" s="155" t="s">
        <v>88</v>
      </c>
      <c r="AY247" s="16" t="s">
        <v>173</v>
      </c>
      <c r="BE247" s="156">
        <f t="shared" si="34"/>
        <v>0</v>
      </c>
      <c r="BF247" s="156">
        <f t="shared" si="35"/>
        <v>0</v>
      </c>
      <c r="BG247" s="156">
        <f t="shared" si="36"/>
        <v>0</v>
      </c>
      <c r="BH247" s="156">
        <f t="shared" si="37"/>
        <v>0</v>
      </c>
      <c r="BI247" s="156">
        <f t="shared" si="38"/>
        <v>0</v>
      </c>
      <c r="BJ247" s="16" t="s">
        <v>88</v>
      </c>
      <c r="BK247" s="156">
        <f t="shared" si="39"/>
        <v>0</v>
      </c>
      <c r="BL247" s="16" t="s">
        <v>506</v>
      </c>
      <c r="BM247" s="155" t="s">
        <v>1859</v>
      </c>
    </row>
    <row r="248" spans="2:65" s="1" customFormat="1" ht="16.5" customHeight="1" x14ac:dyDescent="0.2">
      <c r="B248" s="142"/>
      <c r="C248" s="143" t="s">
        <v>1148</v>
      </c>
      <c r="D248" s="143" t="s">
        <v>175</v>
      </c>
      <c r="E248" s="144" t="s">
        <v>1149</v>
      </c>
      <c r="F248" s="145" t="s">
        <v>1150</v>
      </c>
      <c r="G248" s="146" t="s">
        <v>379</v>
      </c>
      <c r="H248" s="147">
        <v>16</v>
      </c>
      <c r="I248" s="148"/>
      <c r="J248" s="149">
        <f t="shared" si="30"/>
        <v>0</v>
      </c>
      <c r="K248" s="150"/>
      <c r="L248" s="31"/>
      <c r="M248" s="151" t="s">
        <v>1</v>
      </c>
      <c r="N248" s="152" t="s">
        <v>41</v>
      </c>
      <c r="P248" s="153">
        <f t="shared" si="31"/>
        <v>0</v>
      </c>
      <c r="Q248" s="153">
        <v>0</v>
      </c>
      <c r="R248" s="153">
        <f t="shared" si="32"/>
        <v>0</v>
      </c>
      <c r="S248" s="153">
        <v>0</v>
      </c>
      <c r="T248" s="154">
        <f t="shared" si="33"/>
        <v>0</v>
      </c>
      <c r="AR248" s="155" t="s">
        <v>506</v>
      </c>
      <c r="AT248" s="155" t="s">
        <v>175</v>
      </c>
      <c r="AU248" s="155" t="s">
        <v>88</v>
      </c>
      <c r="AY248" s="16" t="s">
        <v>173</v>
      </c>
      <c r="BE248" s="156">
        <f t="shared" si="34"/>
        <v>0</v>
      </c>
      <c r="BF248" s="156">
        <f t="shared" si="35"/>
        <v>0</v>
      </c>
      <c r="BG248" s="156">
        <f t="shared" si="36"/>
        <v>0</v>
      </c>
      <c r="BH248" s="156">
        <f t="shared" si="37"/>
        <v>0</v>
      </c>
      <c r="BI248" s="156">
        <f t="shared" si="38"/>
        <v>0</v>
      </c>
      <c r="BJ248" s="16" t="s">
        <v>88</v>
      </c>
      <c r="BK248" s="156">
        <f t="shared" si="39"/>
        <v>0</v>
      </c>
      <c r="BL248" s="16" t="s">
        <v>506</v>
      </c>
      <c r="BM248" s="155" t="s">
        <v>1860</v>
      </c>
    </row>
    <row r="249" spans="2:65" s="1" customFormat="1" ht="16.5" customHeight="1" x14ac:dyDescent="0.2">
      <c r="B249" s="142"/>
      <c r="C249" s="178" t="s">
        <v>1152</v>
      </c>
      <c r="D249" s="178" t="s">
        <v>332</v>
      </c>
      <c r="E249" s="179" t="s">
        <v>1153</v>
      </c>
      <c r="F249" s="180" t="s">
        <v>1154</v>
      </c>
      <c r="G249" s="181" t="s">
        <v>379</v>
      </c>
      <c r="H249" s="182">
        <v>16</v>
      </c>
      <c r="I249" s="183"/>
      <c r="J249" s="184">
        <f t="shared" si="30"/>
        <v>0</v>
      </c>
      <c r="K249" s="185"/>
      <c r="L249" s="186"/>
      <c r="M249" s="187" t="s">
        <v>1</v>
      </c>
      <c r="N249" s="188" t="s">
        <v>41</v>
      </c>
      <c r="P249" s="153">
        <f t="shared" si="31"/>
        <v>0</v>
      </c>
      <c r="Q249" s="153">
        <v>1.7000000000000001E-4</v>
      </c>
      <c r="R249" s="153">
        <f t="shared" si="32"/>
        <v>2.7200000000000002E-3</v>
      </c>
      <c r="S249" s="153">
        <v>0</v>
      </c>
      <c r="T249" s="154">
        <f t="shared" si="33"/>
        <v>0</v>
      </c>
      <c r="AR249" s="155" t="s">
        <v>850</v>
      </c>
      <c r="AT249" s="155" t="s">
        <v>332</v>
      </c>
      <c r="AU249" s="155" t="s">
        <v>88</v>
      </c>
      <c r="AY249" s="16" t="s">
        <v>173</v>
      </c>
      <c r="BE249" s="156">
        <f t="shared" si="34"/>
        <v>0</v>
      </c>
      <c r="BF249" s="156">
        <f t="shared" si="35"/>
        <v>0</v>
      </c>
      <c r="BG249" s="156">
        <f t="shared" si="36"/>
        <v>0</v>
      </c>
      <c r="BH249" s="156">
        <f t="shared" si="37"/>
        <v>0</v>
      </c>
      <c r="BI249" s="156">
        <f t="shared" si="38"/>
        <v>0</v>
      </c>
      <c r="BJ249" s="16" t="s">
        <v>88</v>
      </c>
      <c r="BK249" s="156">
        <f t="shared" si="39"/>
        <v>0</v>
      </c>
      <c r="BL249" s="16" t="s">
        <v>506</v>
      </c>
      <c r="BM249" s="155" t="s">
        <v>1861</v>
      </c>
    </row>
    <row r="250" spans="2:65" s="1" customFormat="1" ht="16.5" customHeight="1" x14ac:dyDescent="0.2">
      <c r="B250" s="142"/>
      <c r="C250" s="143" t="s">
        <v>1156</v>
      </c>
      <c r="D250" s="143" t="s">
        <v>175</v>
      </c>
      <c r="E250" s="144" t="s">
        <v>1157</v>
      </c>
      <c r="F250" s="145" t="s">
        <v>1158</v>
      </c>
      <c r="G250" s="146" t="s">
        <v>379</v>
      </c>
      <c r="H250" s="147">
        <v>8</v>
      </c>
      <c r="I250" s="148"/>
      <c r="J250" s="149">
        <f t="shared" si="30"/>
        <v>0</v>
      </c>
      <c r="K250" s="150"/>
      <c r="L250" s="31"/>
      <c r="M250" s="151" t="s">
        <v>1</v>
      </c>
      <c r="N250" s="152" t="s">
        <v>41</v>
      </c>
      <c r="P250" s="153">
        <f t="shared" si="31"/>
        <v>0</v>
      </c>
      <c r="Q250" s="153">
        <v>0</v>
      </c>
      <c r="R250" s="153">
        <f t="shared" si="32"/>
        <v>0</v>
      </c>
      <c r="S250" s="153">
        <v>0</v>
      </c>
      <c r="T250" s="154">
        <f t="shared" si="33"/>
        <v>0</v>
      </c>
      <c r="AR250" s="155" t="s">
        <v>506</v>
      </c>
      <c r="AT250" s="155" t="s">
        <v>175</v>
      </c>
      <c r="AU250" s="155" t="s">
        <v>88</v>
      </c>
      <c r="AY250" s="16" t="s">
        <v>173</v>
      </c>
      <c r="BE250" s="156">
        <f t="shared" si="34"/>
        <v>0</v>
      </c>
      <c r="BF250" s="156">
        <f t="shared" si="35"/>
        <v>0</v>
      </c>
      <c r="BG250" s="156">
        <f t="shared" si="36"/>
        <v>0</v>
      </c>
      <c r="BH250" s="156">
        <f t="shared" si="37"/>
        <v>0</v>
      </c>
      <c r="BI250" s="156">
        <f t="shared" si="38"/>
        <v>0</v>
      </c>
      <c r="BJ250" s="16" t="s">
        <v>88</v>
      </c>
      <c r="BK250" s="156">
        <f t="shared" si="39"/>
        <v>0</v>
      </c>
      <c r="BL250" s="16" t="s">
        <v>506</v>
      </c>
      <c r="BM250" s="155" t="s">
        <v>1862</v>
      </c>
    </row>
    <row r="251" spans="2:65" s="1" customFormat="1" ht="24.15" customHeight="1" x14ac:dyDescent="0.2">
      <c r="B251" s="142"/>
      <c r="C251" s="178" t="s">
        <v>1160</v>
      </c>
      <c r="D251" s="178" t="s">
        <v>332</v>
      </c>
      <c r="E251" s="179" t="s">
        <v>1161</v>
      </c>
      <c r="F251" s="180" t="s">
        <v>1162</v>
      </c>
      <c r="G251" s="181" t="s">
        <v>379</v>
      </c>
      <c r="H251" s="182">
        <v>8</v>
      </c>
      <c r="I251" s="183"/>
      <c r="J251" s="184">
        <f t="shared" si="30"/>
        <v>0</v>
      </c>
      <c r="K251" s="185"/>
      <c r="L251" s="186"/>
      <c r="M251" s="187" t="s">
        <v>1</v>
      </c>
      <c r="N251" s="188" t="s">
        <v>41</v>
      </c>
      <c r="P251" s="153">
        <f t="shared" si="31"/>
        <v>0</v>
      </c>
      <c r="Q251" s="153">
        <v>1.2999999999999999E-4</v>
      </c>
      <c r="R251" s="153">
        <f t="shared" si="32"/>
        <v>1.0399999999999999E-3</v>
      </c>
      <c r="S251" s="153">
        <v>0</v>
      </c>
      <c r="T251" s="154">
        <f t="shared" si="33"/>
        <v>0</v>
      </c>
      <c r="AR251" s="155" t="s">
        <v>850</v>
      </c>
      <c r="AT251" s="155" t="s">
        <v>332</v>
      </c>
      <c r="AU251" s="155" t="s">
        <v>88</v>
      </c>
      <c r="AY251" s="16" t="s">
        <v>173</v>
      </c>
      <c r="BE251" s="156">
        <f t="shared" si="34"/>
        <v>0</v>
      </c>
      <c r="BF251" s="156">
        <f t="shared" si="35"/>
        <v>0</v>
      </c>
      <c r="BG251" s="156">
        <f t="shared" si="36"/>
        <v>0</v>
      </c>
      <c r="BH251" s="156">
        <f t="shared" si="37"/>
        <v>0</v>
      </c>
      <c r="BI251" s="156">
        <f t="shared" si="38"/>
        <v>0</v>
      </c>
      <c r="BJ251" s="16" t="s">
        <v>88</v>
      </c>
      <c r="BK251" s="156">
        <f t="shared" si="39"/>
        <v>0</v>
      </c>
      <c r="BL251" s="16" t="s">
        <v>506</v>
      </c>
      <c r="BM251" s="155" t="s">
        <v>1863</v>
      </c>
    </row>
    <row r="252" spans="2:65" s="1" customFormat="1" ht="24.15" customHeight="1" x14ac:dyDescent="0.2">
      <c r="B252" s="142"/>
      <c r="C252" s="143" t="s">
        <v>1164</v>
      </c>
      <c r="D252" s="143" t="s">
        <v>175</v>
      </c>
      <c r="E252" s="144" t="s">
        <v>1165</v>
      </c>
      <c r="F252" s="145" t="s">
        <v>1166</v>
      </c>
      <c r="G252" s="146" t="s">
        <v>379</v>
      </c>
      <c r="H252" s="147">
        <v>16</v>
      </c>
      <c r="I252" s="148"/>
      <c r="J252" s="149">
        <f t="shared" si="30"/>
        <v>0</v>
      </c>
      <c r="K252" s="150"/>
      <c r="L252" s="31"/>
      <c r="M252" s="151" t="s">
        <v>1</v>
      </c>
      <c r="N252" s="152" t="s">
        <v>41</v>
      </c>
      <c r="P252" s="153">
        <f t="shared" si="31"/>
        <v>0</v>
      </c>
      <c r="Q252" s="153">
        <v>0</v>
      </c>
      <c r="R252" s="153">
        <f t="shared" si="32"/>
        <v>0</v>
      </c>
      <c r="S252" s="153">
        <v>0</v>
      </c>
      <c r="T252" s="154">
        <f t="shared" si="33"/>
        <v>0</v>
      </c>
      <c r="AR252" s="155" t="s">
        <v>506</v>
      </c>
      <c r="AT252" s="155" t="s">
        <v>175</v>
      </c>
      <c r="AU252" s="155" t="s">
        <v>88</v>
      </c>
      <c r="AY252" s="16" t="s">
        <v>173</v>
      </c>
      <c r="BE252" s="156">
        <f t="shared" si="34"/>
        <v>0</v>
      </c>
      <c r="BF252" s="156">
        <f t="shared" si="35"/>
        <v>0</v>
      </c>
      <c r="BG252" s="156">
        <f t="shared" si="36"/>
        <v>0</v>
      </c>
      <c r="BH252" s="156">
        <f t="shared" si="37"/>
        <v>0</v>
      </c>
      <c r="BI252" s="156">
        <f t="shared" si="38"/>
        <v>0</v>
      </c>
      <c r="BJ252" s="16" t="s">
        <v>88</v>
      </c>
      <c r="BK252" s="156">
        <f t="shared" si="39"/>
        <v>0</v>
      </c>
      <c r="BL252" s="16" t="s">
        <v>506</v>
      </c>
      <c r="BM252" s="155" t="s">
        <v>1864</v>
      </c>
    </row>
    <row r="253" spans="2:65" s="1" customFormat="1" ht="21.75" customHeight="1" x14ac:dyDescent="0.2">
      <c r="B253" s="142"/>
      <c r="C253" s="178" t="s">
        <v>1168</v>
      </c>
      <c r="D253" s="178" t="s">
        <v>332</v>
      </c>
      <c r="E253" s="179" t="s">
        <v>1169</v>
      </c>
      <c r="F253" s="180" t="s">
        <v>1170</v>
      </c>
      <c r="G253" s="181" t="s">
        <v>379</v>
      </c>
      <c r="H253" s="182">
        <v>16</v>
      </c>
      <c r="I253" s="183"/>
      <c r="J253" s="184">
        <f t="shared" si="30"/>
        <v>0</v>
      </c>
      <c r="K253" s="185"/>
      <c r="L253" s="186"/>
      <c r="M253" s="187" t="s">
        <v>1</v>
      </c>
      <c r="N253" s="188" t="s">
        <v>41</v>
      </c>
      <c r="P253" s="153">
        <f t="shared" si="31"/>
        <v>0</v>
      </c>
      <c r="Q253" s="153">
        <v>1.6000000000000001E-4</v>
      </c>
      <c r="R253" s="153">
        <f t="shared" si="32"/>
        <v>2.5600000000000002E-3</v>
      </c>
      <c r="S253" s="153">
        <v>0</v>
      </c>
      <c r="T253" s="154">
        <f t="shared" si="33"/>
        <v>0</v>
      </c>
      <c r="AR253" s="155" t="s">
        <v>850</v>
      </c>
      <c r="AT253" s="155" t="s">
        <v>332</v>
      </c>
      <c r="AU253" s="155" t="s">
        <v>88</v>
      </c>
      <c r="AY253" s="16" t="s">
        <v>173</v>
      </c>
      <c r="BE253" s="156">
        <f t="shared" si="34"/>
        <v>0</v>
      </c>
      <c r="BF253" s="156">
        <f t="shared" si="35"/>
        <v>0</v>
      </c>
      <c r="BG253" s="156">
        <f t="shared" si="36"/>
        <v>0</v>
      </c>
      <c r="BH253" s="156">
        <f t="shared" si="37"/>
        <v>0</v>
      </c>
      <c r="BI253" s="156">
        <f t="shared" si="38"/>
        <v>0</v>
      </c>
      <c r="BJ253" s="16" t="s">
        <v>88</v>
      </c>
      <c r="BK253" s="156">
        <f t="shared" si="39"/>
        <v>0</v>
      </c>
      <c r="BL253" s="16" t="s">
        <v>506</v>
      </c>
      <c r="BM253" s="155" t="s">
        <v>1865</v>
      </c>
    </row>
    <row r="254" spans="2:65" s="1" customFormat="1" ht="21.75" customHeight="1" x14ac:dyDescent="0.2">
      <c r="B254" s="142"/>
      <c r="C254" s="143" t="s">
        <v>1172</v>
      </c>
      <c r="D254" s="143" t="s">
        <v>175</v>
      </c>
      <c r="E254" s="144" t="s">
        <v>1173</v>
      </c>
      <c r="F254" s="145" t="s">
        <v>1174</v>
      </c>
      <c r="G254" s="146" t="s">
        <v>379</v>
      </c>
      <c r="H254" s="147">
        <v>32</v>
      </c>
      <c r="I254" s="148"/>
      <c r="J254" s="149">
        <f t="shared" si="30"/>
        <v>0</v>
      </c>
      <c r="K254" s="150"/>
      <c r="L254" s="31"/>
      <c r="M254" s="151" t="s">
        <v>1</v>
      </c>
      <c r="N254" s="152" t="s">
        <v>41</v>
      </c>
      <c r="P254" s="153">
        <f t="shared" si="31"/>
        <v>0</v>
      </c>
      <c r="Q254" s="153">
        <v>0</v>
      </c>
      <c r="R254" s="153">
        <f t="shared" si="32"/>
        <v>0</v>
      </c>
      <c r="S254" s="153">
        <v>0</v>
      </c>
      <c r="T254" s="154">
        <f t="shared" si="33"/>
        <v>0</v>
      </c>
      <c r="AR254" s="155" t="s">
        <v>506</v>
      </c>
      <c r="AT254" s="155" t="s">
        <v>175</v>
      </c>
      <c r="AU254" s="155" t="s">
        <v>88</v>
      </c>
      <c r="AY254" s="16" t="s">
        <v>173</v>
      </c>
      <c r="BE254" s="156">
        <f t="shared" si="34"/>
        <v>0</v>
      </c>
      <c r="BF254" s="156">
        <f t="shared" si="35"/>
        <v>0</v>
      </c>
      <c r="BG254" s="156">
        <f t="shared" si="36"/>
        <v>0</v>
      </c>
      <c r="BH254" s="156">
        <f t="shared" si="37"/>
        <v>0</v>
      </c>
      <c r="BI254" s="156">
        <f t="shared" si="38"/>
        <v>0</v>
      </c>
      <c r="BJ254" s="16" t="s">
        <v>88</v>
      </c>
      <c r="BK254" s="156">
        <f t="shared" si="39"/>
        <v>0</v>
      </c>
      <c r="BL254" s="16" t="s">
        <v>506</v>
      </c>
      <c r="BM254" s="155" t="s">
        <v>1866</v>
      </c>
    </row>
    <row r="255" spans="2:65" s="1" customFormat="1" ht="24.15" customHeight="1" x14ac:dyDescent="0.2">
      <c r="B255" s="142"/>
      <c r="C255" s="178" t="s">
        <v>1176</v>
      </c>
      <c r="D255" s="178" t="s">
        <v>332</v>
      </c>
      <c r="E255" s="179" t="s">
        <v>1177</v>
      </c>
      <c r="F255" s="180" t="s">
        <v>1178</v>
      </c>
      <c r="G255" s="181" t="s">
        <v>379</v>
      </c>
      <c r="H255" s="182">
        <v>32</v>
      </c>
      <c r="I255" s="183"/>
      <c r="J255" s="184">
        <f t="shared" ref="J255:J286" si="40">ROUND(I255*H255,2)</f>
        <v>0</v>
      </c>
      <c r="K255" s="185"/>
      <c r="L255" s="186"/>
      <c r="M255" s="187" t="s">
        <v>1</v>
      </c>
      <c r="N255" s="188" t="s">
        <v>41</v>
      </c>
      <c r="P255" s="153">
        <f t="shared" ref="P255:P286" si="41">O255*H255</f>
        <v>0</v>
      </c>
      <c r="Q255" s="153">
        <v>2.4000000000000001E-4</v>
      </c>
      <c r="R255" s="153">
        <f t="shared" ref="R255:R286" si="42">Q255*H255</f>
        <v>7.6800000000000002E-3</v>
      </c>
      <c r="S255" s="153">
        <v>0</v>
      </c>
      <c r="T255" s="154">
        <f t="shared" ref="T255:T286" si="43">S255*H255</f>
        <v>0</v>
      </c>
      <c r="AR255" s="155" t="s">
        <v>850</v>
      </c>
      <c r="AT255" s="155" t="s">
        <v>332</v>
      </c>
      <c r="AU255" s="155" t="s">
        <v>88</v>
      </c>
      <c r="AY255" s="16" t="s">
        <v>173</v>
      </c>
      <c r="BE255" s="156">
        <f t="shared" ref="BE255:BE286" si="44">IF(N255="základná",J255,0)</f>
        <v>0</v>
      </c>
      <c r="BF255" s="156">
        <f t="shared" ref="BF255:BF286" si="45">IF(N255="znížená",J255,0)</f>
        <v>0</v>
      </c>
      <c r="BG255" s="156">
        <f t="shared" ref="BG255:BG286" si="46">IF(N255="zákl. prenesená",J255,0)</f>
        <v>0</v>
      </c>
      <c r="BH255" s="156">
        <f t="shared" ref="BH255:BH286" si="47">IF(N255="zníž. prenesená",J255,0)</f>
        <v>0</v>
      </c>
      <c r="BI255" s="156">
        <f t="shared" ref="BI255:BI286" si="48">IF(N255="nulová",J255,0)</f>
        <v>0</v>
      </c>
      <c r="BJ255" s="16" t="s">
        <v>88</v>
      </c>
      <c r="BK255" s="156">
        <f t="shared" ref="BK255:BK286" si="49">ROUND(I255*H255,2)</f>
        <v>0</v>
      </c>
      <c r="BL255" s="16" t="s">
        <v>506</v>
      </c>
      <c r="BM255" s="155" t="s">
        <v>1867</v>
      </c>
    </row>
    <row r="256" spans="2:65" s="1" customFormat="1" ht="16.5" customHeight="1" x14ac:dyDescent="0.2">
      <c r="B256" s="142"/>
      <c r="C256" s="143" t="s">
        <v>552</v>
      </c>
      <c r="D256" s="143" t="s">
        <v>175</v>
      </c>
      <c r="E256" s="144" t="s">
        <v>1180</v>
      </c>
      <c r="F256" s="145" t="s">
        <v>1181</v>
      </c>
      <c r="G256" s="146" t="s">
        <v>370</v>
      </c>
      <c r="H256" s="147">
        <v>8</v>
      </c>
      <c r="I256" s="148"/>
      <c r="J256" s="149">
        <f t="shared" si="40"/>
        <v>0</v>
      </c>
      <c r="K256" s="150"/>
      <c r="L256" s="31"/>
      <c r="M256" s="151" t="s">
        <v>1</v>
      </c>
      <c r="N256" s="152" t="s">
        <v>41</v>
      </c>
      <c r="P256" s="153">
        <f t="shared" si="41"/>
        <v>0</v>
      </c>
      <c r="Q256" s="153">
        <v>0</v>
      </c>
      <c r="R256" s="153">
        <f t="shared" si="42"/>
        <v>0</v>
      </c>
      <c r="S256" s="153">
        <v>0</v>
      </c>
      <c r="T256" s="154">
        <f t="shared" si="43"/>
        <v>0</v>
      </c>
      <c r="AR256" s="155" t="s">
        <v>506</v>
      </c>
      <c r="AT256" s="155" t="s">
        <v>175</v>
      </c>
      <c r="AU256" s="155" t="s">
        <v>88</v>
      </c>
      <c r="AY256" s="16" t="s">
        <v>173</v>
      </c>
      <c r="BE256" s="156">
        <f t="shared" si="44"/>
        <v>0</v>
      </c>
      <c r="BF256" s="156">
        <f t="shared" si="45"/>
        <v>0</v>
      </c>
      <c r="BG256" s="156">
        <f t="shared" si="46"/>
        <v>0</v>
      </c>
      <c r="BH256" s="156">
        <f t="shared" si="47"/>
        <v>0</v>
      </c>
      <c r="BI256" s="156">
        <f t="shared" si="48"/>
        <v>0</v>
      </c>
      <c r="BJ256" s="16" t="s">
        <v>88</v>
      </c>
      <c r="BK256" s="156">
        <f t="shared" si="49"/>
        <v>0</v>
      </c>
      <c r="BL256" s="16" t="s">
        <v>506</v>
      </c>
      <c r="BM256" s="155" t="s">
        <v>1868</v>
      </c>
    </row>
    <row r="257" spans="2:65" s="1" customFormat="1" ht="16.5" customHeight="1" x14ac:dyDescent="0.2">
      <c r="B257" s="142"/>
      <c r="C257" s="178" t="s">
        <v>1183</v>
      </c>
      <c r="D257" s="178" t="s">
        <v>332</v>
      </c>
      <c r="E257" s="179" t="s">
        <v>1184</v>
      </c>
      <c r="F257" s="180" t="s">
        <v>1185</v>
      </c>
      <c r="G257" s="181" t="s">
        <v>379</v>
      </c>
      <c r="H257" s="182">
        <v>8</v>
      </c>
      <c r="I257" s="183"/>
      <c r="J257" s="184">
        <f t="shared" si="40"/>
        <v>0</v>
      </c>
      <c r="K257" s="185"/>
      <c r="L257" s="186"/>
      <c r="M257" s="187" t="s">
        <v>1</v>
      </c>
      <c r="N257" s="188" t="s">
        <v>41</v>
      </c>
      <c r="P257" s="153">
        <f t="shared" si="41"/>
        <v>0</v>
      </c>
      <c r="Q257" s="153">
        <v>7.9299999999999995E-3</v>
      </c>
      <c r="R257" s="153">
        <f t="shared" si="42"/>
        <v>6.3439999999999996E-2</v>
      </c>
      <c r="S257" s="153">
        <v>0</v>
      </c>
      <c r="T257" s="154">
        <f t="shared" si="43"/>
        <v>0</v>
      </c>
      <c r="AR257" s="155" t="s">
        <v>850</v>
      </c>
      <c r="AT257" s="155" t="s">
        <v>332</v>
      </c>
      <c r="AU257" s="155" t="s">
        <v>88</v>
      </c>
      <c r="AY257" s="16" t="s">
        <v>173</v>
      </c>
      <c r="BE257" s="156">
        <f t="shared" si="44"/>
        <v>0</v>
      </c>
      <c r="BF257" s="156">
        <f t="shared" si="45"/>
        <v>0</v>
      </c>
      <c r="BG257" s="156">
        <f t="shared" si="46"/>
        <v>0</v>
      </c>
      <c r="BH257" s="156">
        <f t="shared" si="47"/>
        <v>0</v>
      </c>
      <c r="BI257" s="156">
        <f t="shared" si="48"/>
        <v>0</v>
      </c>
      <c r="BJ257" s="16" t="s">
        <v>88</v>
      </c>
      <c r="BK257" s="156">
        <f t="shared" si="49"/>
        <v>0</v>
      </c>
      <c r="BL257" s="16" t="s">
        <v>506</v>
      </c>
      <c r="BM257" s="155" t="s">
        <v>1869</v>
      </c>
    </row>
    <row r="258" spans="2:65" s="1" customFormat="1" ht="21.75" customHeight="1" x14ac:dyDescent="0.2">
      <c r="B258" s="142"/>
      <c r="C258" s="143" t="s">
        <v>1187</v>
      </c>
      <c r="D258" s="143" t="s">
        <v>175</v>
      </c>
      <c r="E258" s="144" t="s">
        <v>1188</v>
      </c>
      <c r="F258" s="145" t="s">
        <v>1189</v>
      </c>
      <c r="G258" s="146" t="s">
        <v>379</v>
      </c>
      <c r="H258" s="147">
        <v>18</v>
      </c>
      <c r="I258" s="148"/>
      <c r="J258" s="149">
        <f t="shared" si="40"/>
        <v>0</v>
      </c>
      <c r="K258" s="150"/>
      <c r="L258" s="31"/>
      <c r="M258" s="151" t="s">
        <v>1</v>
      </c>
      <c r="N258" s="152" t="s">
        <v>41</v>
      </c>
      <c r="P258" s="153">
        <f t="shared" si="41"/>
        <v>0</v>
      </c>
      <c r="Q258" s="153">
        <v>0</v>
      </c>
      <c r="R258" s="153">
        <f t="shared" si="42"/>
        <v>0</v>
      </c>
      <c r="S258" s="153">
        <v>0</v>
      </c>
      <c r="T258" s="154">
        <f t="shared" si="43"/>
        <v>0</v>
      </c>
      <c r="AR258" s="155" t="s">
        <v>506</v>
      </c>
      <c r="AT258" s="155" t="s">
        <v>175</v>
      </c>
      <c r="AU258" s="155" t="s">
        <v>88</v>
      </c>
      <c r="AY258" s="16" t="s">
        <v>173</v>
      </c>
      <c r="BE258" s="156">
        <f t="shared" si="44"/>
        <v>0</v>
      </c>
      <c r="BF258" s="156">
        <f t="shared" si="45"/>
        <v>0</v>
      </c>
      <c r="BG258" s="156">
        <f t="shared" si="46"/>
        <v>0</v>
      </c>
      <c r="BH258" s="156">
        <f t="shared" si="47"/>
        <v>0</v>
      </c>
      <c r="BI258" s="156">
        <f t="shared" si="48"/>
        <v>0</v>
      </c>
      <c r="BJ258" s="16" t="s">
        <v>88</v>
      </c>
      <c r="BK258" s="156">
        <f t="shared" si="49"/>
        <v>0</v>
      </c>
      <c r="BL258" s="16" t="s">
        <v>506</v>
      </c>
      <c r="BM258" s="155" t="s">
        <v>1870</v>
      </c>
    </row>
    <row r="259" spans="2:65" s="1" customFormat="1" ht="24.15" customHeight="1" x14ac:dyDescent="0.2">
      <c r="B259" s="142"/>
      <c r="C259" s="178" t="s">
        <v>1191</v>
      </c>
      <c r="D259" s="178" t="s">
        <v>332</v>
      </c>
      <c r="E259" s="179" t="s">
        <v>1192</v>
      </c>
      <c r="F259" s="180" t="s">
        <v>1193</v>
      </c>
      <c r="G259" s="181" t="s">
        <v>379</v>
      </c>
      <c r="H259" s="182">
        <v>18</v>
      </c>
      <c r="I259" s="183"/>
      <c r="J259" s="184">
        <f t="shared" si="40"/>
        <v>0</v>
      </c>
      <c r="K259" s="185"/>
      <c r="L259" s="186"/>
      <c r="M259" s="187" t="s">
        <v>1</v>
      </c>
      <c r="N259" s="188" t="s">
        <v>41</v>
      </c>
      <c r="P259" s="153">
        <f t="shared" si="41"/>
        <v>0</v>
      </c>
      <c r="Q259" s="153">
        <v>9.0000000000000006E-5</v>
      </c>
      <c r="R259" s="153">
        <f t="shared" si="42"/>
        <v>1.6200000000000001E-3</v>
      </c>
      <c r="S259" s="153">
        <v>0</v>
      </c>
      <c r="T259" s="154">
        <f t="shared" si="43"/>
        <v>0</v>
      </c>
      <c r="AR259" s="155" t="s">
        <v>850</v>
      </c>
      <c r="AT259" s="155" t="s">
        <v>332</v>
      </c>
      <c r="AU259" s="155" t="s">
        <v>88</v>
      </c>
      <c r="AY259" s="16" t="s">
        <v>173</v>
      </c>
      <c r="BE259" s="156">
        <f t="shared" si="44"/>
        <v>0</v>
      </c>
      <c r="BF259" s="156">
        <f t="shared" si="45"/>
        <v>0</v>
      </c>
      <c r="BG259" s="156">
        <f t="shared" si="46"/>
        <v>0</v>
      </c>
      <c r="BH259" s="156">
        <f t="shared" si="47"/>
        <v>0</v>
      </c>
      <c r="BI259" s="156">
        <f t="shared" si="48"/>
        <v>0</v>
      </c>
      <c r="BJ259" s="16" t="s">
        <v>88</v>
      </c>
      <c r="BK259" s="156">
        <f t="shared" si="49"/>
        <v>0</v>
      </c>
      <c r="BL259" s="16" t="s">
        <v>506</v>
      </c>
      <c r="BM259" s="155" t="s">
        <v>1871</v>
      </c>
    </row>
    <row r="260" spans="2:65" s="1" customFormat="1" ht="24.15" customHeight="1" x14ac:dyDescent="0.2">
      <c r="B260" s="142"/>
      <c r="C260" s="143" t="s">
        <v>1195</v>
      </c>
      <c r="D260" s="143" t="s">
        <v>175</v>
      </c>
      <c r="E260" s="144" t="s">
        <v>1196</v>
      </c>
      <c r="F260" s="145" t="s">
        <v>1197</v>
      </c>
      <c r="G260" s="146" t="s">
        <v>379</v>
      </c>
      <c r="H260" s="147">
        <v>29</v>
      </c>
      <c r="I260" s="148"/>
      <c r="J260" s="149">
        <f t="shared" si="40"/>
        <v>0</v>
      </c>
      <c r="K260" s="150"/>
      <c r="L260" s="31"/>
      <c r="M260" s="151" t="s">
        <v>1</v>
      </c>
      <c r="N260" s="152" t="s">
        <v>41</v>
      </c>
      <c r="P260" s="153">
        <f t="shared" si="41"/>
        <v>0</v>
      </c>
      <c r="Q260" s="153">
        <v>0</v>
      </c>
      <c r="R260" s="153">
        <f t="shared" si="42"/>
        <v>0</v>
      </c>
      <c r="S260" s="153">
        <v>0</v>
      </c>
      <c r="T260" s="154">
        <f t="shared" si="43"/>
        <v>0</v>
      </c>
      <c r="AR260" s="155" t="s">
        <v>506</v>
      </c>
      <c r="AT260" s="155" t="s">
        <v>175</v>
      </c>
      <c r="AU260" s="155" t="s">
        <v>88</v>
      </c>
      <c r="AY260" s="16" t="s">
        <v>173</v>
      </c>
      <c r="BE260" s="156">
        <f t="shared" si="44"/>
        <v>0</v>
      </c>
      <c r="BF260" s="156">
        <f t="shared" si="45"/>
        <v>0</v>
      </c>
      <c r="BG260" s="156">
        <f t="shared" si="46"/>
        <v>0</v>
      </c>
      <c r="BH260" s="156">
        <f t="shared" si="47"/>
        <v>0</v>
      </c>
      <c r="BI260" s="156">
        <f t="shared" si="48"/>
        <v>0</v>
      </c>
      <c r="BJ260" s="16" t="s">
        <v>88</v>
      </c>
      <c r="BK260" s="156">
        <f t="shared" si="49"/>
        <v>0</v>
      </c>
      <c r="BL260" s="16" t="s">
        <v>506</v>
      </c>
      <c r="BM260" s="155" t="s">
        <v>1872</v>
      </c>
    </row>
    <row r="261" spans="2:65" s="1" customFormat="1" ht="16.5" customHeight="1" x14ac:dyDescent="0.2">
      <c r="B261" s="142"/>
      <c r="C261" s="143" t="s">
        <v>1199</v>
      </c>
      <c r="D261" s="143" t="s">
        <v>175</v>
      </c>
      <c r="E261" s="144" t="s">
        <v>1200</v>
      </c>
      <c r="F261" s="145" t="s">
        <v>1201</v>
      </c>
      <c r="G261" s="146" t="s">
        <v>379</v>
      </c>
      <c r="H261" s="147">
        <v>16</v>
      </c>
      <c r="I261" s="148"/>
      <c r="J261" s="149">
        <f t="shared" si="40"/>
        <v>0</v>
      </c>
      <c r="K261" s="150"/>
      <c r="L261" s="31"/>
      <c r="M261" s="151" t="s">
        <v>1</v>
      </c>
      <c r="N261" s="152" t="s">
        <v>41</v>
      </c>
      <c r="P261" s="153">
        <f t="shared" si="41"/>
        <v>0</v>
      </c>
      <c r="Q261" s="153">
        <v>0</v>
      </c>
      <c r="R261" s="153">
        <f t="shared" si="42"/>
        <v>0</v>
      </c>
      <c r="S261" s="153">
        <v>0</v>
      </c>
      <c r="T261" s="154">
        <f t="shared" si="43"/>
        <v>0</v>
      </c>
      <c r="AR261" s="155" t="s">
        <v>506</v>
      </c>
      <c r="AT261" s="155" t="s">
        <v>175</v>
      </c>
      <c r="AU261" s="155" t="s">
        <v>88</v>
      </c>
      <c r="AY261" s="16" t="s">
        <v>173</v>
      </c>
      <c r="BE261" s="156">
        <f t="shared" si="44"/>
        <v>0</v>
      </c>
      <c r="BF261" s="156">
        <f t="shared" si="45"/>
        <v>0</v>
      </c>
      <c r="BG261" s="156">
        <f t="shared" si="46"/>
        <v>0</v>
      </c>
      <c r="BH261" s="156">
        <f t="shared" si="47"/>
        <v>0</v>
      </c>
      <c r="BI261" s="156">
        <f t="shared" si="48"/>
        <v>0</v>
      </c>
      <c r="BJ261" s="16" t="s">
        <v>88</v>
      </c>
      <c r="BK261" s="156">
        <f t="shared" si="49"/>
        <v>0</v>
      </c>
      <c r="BL261" s="16" t="s">
        <v>506</v>
      </c>
      <c r="BM261" s="155" t="s">
        <v>1873</v>
      </c>
    </row>
    <row r="262" spans="2:65" s="1" customFormat="1" ht="24.15" customHeight="1" x14ac:dyDescent="0.2">
      <c r="B262" s="142"/>
      <c r="C262" s="143" t="s">
        <v>1203</v>
      </c>
      <c r="D262" s="143" t="s">
        <v>175</v>
      </c>
      <c r="E262" s="144" t="s">
        <v>1204</v>
      </c>
      <c r="F262" s="145" t="s">
        <v>1205</v>
      </c>
      <c r="G262" s="146" t="s">
        <v>370</v>
      </c>
      <c r="H262" s="147">
        <v>360</v>
      </c>
      <c r="I262" s="148"/>
      <c r="J262" s="149">
        <f t="shared" si="40"/>
        <v>0</v>
      </c>
      <c r="K262" s="150"/>
      <c r="L262" s="31"/>
      <c r="M262" s="151" t="s">
        <v>1</v>
      </c>
      <c r="N262" s="152" t="s">
        <v>41</v>
      </c>
      <c r="P262" s="153">
        <f t="shared" si="41"/>
        <v>0</v>
      </c>
      <c r="Q262" s="153">
        <v>0</v>
      </c>
      <c r="R262" s="153">
        <f t="shared" si="42"/>
        <v>0</v>
      </c>
      <c r="S262" s="153">
        <v>0</v>
      </c>
      <c r="T262" s="154">
        <f t="shared" si="43"/>
        <v>0</v>
      </c>
      <c r="AR262" s="155" t="s">
        <v>506</v>
      </c>
      <c r="AT262" s="155" t="s">
        <v>175</v>
      </c>
      <c r="AU262" s="155" t="s">
        <v>88</v>
      </c>
      <c r="AY262" s="16" t="s">
        <v>173</v>
      </c>
      <c r="BE262" s="156">
        <f t="shared" si="44"/>
        <v>0</v>
      </c>
      <c r="BF262" s="156">
        <f t="shared" si="45"/>
        <v>0</v>
      </c>
      <c r="BG262" s="156">
        <f t="shared" si="46"/>
        <v>0</v>
      </c>
      <c r="BH262" s="156">
        <f t="shared" si="47"/>
        <v>0</v>
      </c>
      <c r="BI262" s="156">
        <f t="shared" si="48"/>
        <v>0</v>
      </c>
      <c r="BJ262" s="16" t="s">
        <v>88</v>
      </c>
      <c r="BK262" s="156">
        <f t="shared" si="49"/>
        <v>0</v>
      </c>
      <c r="BL262" s="16" t="s">
        <v>506</v>
      </c>
      <c r="BM262" s="155" t="s">
        <v>1874</v>
      </c>
    </row>
    <row r="263" spans="2:65" s="1" customFormat="1" ht="16.5" customHeight="1" x14ac:dyDescent="0.2">
      <c r="B263" s="142"/>
      <c r="C263" s="178" t="s">
        <v>1207</v>
      </c>
      <c r="D263" s="178" t="s">
        <v>332</v>
      </c>
      <c r="E263" s="179" t="s">
        <v>1208</v>
      </c>
      <c r="F263" s="180" t="s">
        <v>1209</v>
      </c>
      <c r="G263" s="181" t="s">
        <v>499</v>
      </c>
      <c r="H263" s="182">
        <v>50.4</v>
      </c>
      <c r="I263" s="183"/>
      <c r="J263" s="184">
        <f t="shared" si="40"/>
        <v>0</v>
      </c>
      <c r="K263" s="185"/>
      <c r="L263" s="186"/>
      <c r="M263" s="187" t="s">
        <v>1</v>
      </c>
      <c r="N263" s="188" t="s">
        <v>41</v>
      </c>
      <c r="P263" s="153">
        <f t="shared" si="41"/>
        <v>0</v>
      </c>
      <c r="Q263" s="153">
        <v>1E-3</v>
      </c>
      <c r="R263" s="153">
        <f t="shared" si="42"/>
        <v>5.04E-2</v>
      </c>
      <c r="S263" s="153">
        <v>0</v>
      </c>
      <c r="T263" s="154">
        <f t="shared" si="43"/>
        <v>0</v>
      </c>
      <c r="AR263" s="155" t="s">
        <v>850</v>
      </c>
      <c r="AT263" s="155" t="s">
        <v>332</v>
      </c>
      <c r="AU263" s="155" t="s">
        <v>88</v>
      </c>
      <c r="AY263" s="16" t="s">
        <v>173</v>
      </c>
      <c r="BE263" s="156">
        <f t="shared" si="44"/>
        <v>0</v>
      </c>
      <c r="BF263" s="156">
        <f t="shared" si="45"/>
        <v>0</v>
      </c>
      <c r="BG263" s="156">
        <f t="shared" si="46"/>
        <v>0</v>
      </c>
      <c r="BH263" s="156">
        <f t="shared" si="47"/>
        <v>0</v>
      </c>
      <c r="BI263" s="156">
        <f t="shared" si="48"/>
        <v>0</v>
      </c>
      <c r="BJ263" s="16" t="s">
        <v>88</v>
      </c>
      <c r="BK263" s="156">
        <f t="shared" si="49"/>
        <v>0</v>
      </c>
      <c r="BL263" s="16" t="s">
        <v>506</v>
      </c>
      <c r="BM263" s="155" t="s">
        <v>1875</v>
      </c>
    </row>
    <row r="264" spans="2:65" s="1" customFormat="1" ht="16.5" customHeight="1" x14ac:dyDescent="0.2">
      <c r="B264" s="142"/>
      <c r="C264" s="143" t="s">
        <v>1211</v>
      </c>
      <c r="D264" s="143" t="s">
        <v>175</v>
      </c>
      <c r="E264" s="144" t="s">
        <v>1212</v>
      </c>
      <c r="F264" s="145" t="s">
        <v>1213</v>
      </c>
      <c r="G264" s="146" t="s">
        <v>370</v>
      </c>
      <c r="H264" s="147">
        <v>4</v>
      </c>
      <c r="I264" s="148"/>
      <c r="J264" s="149">
        <f t="shared" si="40"/>
        <v>0</v>
      </c>
      <c r="K264" s="150"/>
      <c r="L264" s="31"/>
      <c r="M264" s="151" t="s">
        <v>1</v>
      </c>
      <c r="N264" s="152" t="s">
        <v>41</v>
      </c>
      <c r="P264" s="153">
        <f t="shared" si="41"/>
        <v>0</v>
      </c>
      <c r="Q264" s="153">
        <v>0</v>
      </c>
      <c r="R264" s="153">
        <f t="shared" si="42"/>
        <v>0</v>
      </c>
      <c r="S264" s="153">
        <v>0</v>
      </c>
      <c r="T264" s="154">
        <f t="shared" si="43"/>
        <v>0</v>
      </c>
      <c r="AR264" s="155" t="s">
        <v>506</v>
      </c>
      <c r="AT264" s="155" t="s">
        <v>175</v>
      </c>
      <c r="AU264" s="155" t="s">
        <v>88</v>
      </c>
      <c r="AY264" s="16" t="s">
        <v>173</v>
      </c>
      <c r="BE264" s="156">
        <f t="shared" si="44"/>
        <v>0</v>
      </c>
      <c r="BF264" s="156">
        <f t="shared" si="45"/>
        <v>0</v>
      </c>
      <c r="BG264" s="156">
        <f t="shared" si="46"/>
        <v>0</v>
      </c>
      <c r="BH264" s="156">
        <f t="shared" si="47"/>
        <v>0</v>
      </c>
      <c r="BI264" s="156">
        <f t="shared" si="48"/>
        <v>0</v>
      </c>
      <c r="BJ264" s="16" t="s">
        <v>88</v>
      </c>
      <c r="BK264" s="156">
        <f t="shared" si="49"/>
        <v>0</v>
      </c>
      <c r="BL264" s="16" t="s">
        <v>506</v>
      </c>
      <c r="BM264" s="155" t="s">
        <v>1876</v>
      </c>
    </row>
    <row r="265" spans="2:65" s="1" customFormat="1" ht="24.15" customHeight="1" x14ac:dyDescent="0.2">
      <c r="B265" s="142"/>
      <c r="C265" s="143" t="s">
        <v>1215</v>
      </c>
      <c r="D265" s="143" t="s">
        <v>175</v>
      </c>
      <c r="E265" s="144" t="s">
        <v>1216</v>
      </c>
      <c r="F265" s="145" t="s">
        <v>1217</v>
      </c>
      <c r="G265" s="146" t="s">
        <v>379</v>
      </c>
      <c r="H265" s="147">
        <v>13</v>
      </c>
      <c r="I265" s="148"/>
      <c r="J265" s="149">
        <f t="shared" si="40"/>
        <v>0</v>
      </c>
      <c r="K265" s="150"/>
      <c r="L265" s="31"/>
      <c r="M265" s="151" t="s">
        <v>1</v>
      </c>
      <c r="N265" s="152" t="s">
        <v>41</v>
      </c>
      <c r="P265" s="153">
        <f t="shared" si="41"/>
        <v>0</v>
      </c>
      <c r="Q265" s="153">
        <v>0</v>
      </c>
      <c r="R265" s="153">
        <f t="shared" si="42"/>
        <v>0</v>
      </c>
      <c r="S265" s="153">
        <v>0</v>
      </c>
      <c r="T265" s="154">
        <f t="shared" si="43"/>
        <v>0</v>
      </c>
      <c r="AR265" s="155" t="s">
        <v>506</v>
      </c>
      <c r="AT265" s="155" t="s">
        <v>175</v>
      </c>
      <c r="AU265" s="155" t="s">
        <v>88</v>
      </c>
      <c r="AY265" s="16" t="s">
        <v>173</v>
      </c>
      <c r="BE265" s="156">
        <f t="shared" si="44"/>
        <v>0</v>
      </c>
      <c r="BF265" s="156">
        <f t="shared" si="45"/>
        <v>0</v>
      </c>
      <c r="BG265" s="156">
        <f t="shared" si="46"/>
        <v>0</v>
      </c>
      <c r="BH265" s="156">
        <f t="shared" si="47"/>
        <v>0</v>
      </c>
      <c r="BI265" s="156">
        <f t="shared" si="48"/>
        <v>0</v>
      </c>
      <c r="BJ265" s="16" t="s">
        <v>88</v>
      </c>
      <c r="BK265" s="156">
        <f t="shared" si="49"/>
        <v>0</v>
      </c>
      <c r="BL265" s="16" t="s">
        <v>506</v>
      </c>
      <c r="BM265" s="155" t="s">
        <v>1877</v>
      </c>
    </row>
    <row r="266" spans="2:65" s="1" customFormat="1" ht="21.75" customHeight="1" x14ac:dyDescent="0.2">
      <c r="B266" s="142"/>
      <c r="C266" s="178" t="s">
        <v>1219</v>
      </c>
      <c r="D266" s="178" t="s">
        <v>332</v>
      </c>
      <c r="E266" s="179" t="s">
        <v>1220</v>
      </c>
      <c r="F266" s="180" t="s">
        <v>1221</v>
      </c>
      <c r="G266" s="181" t="s">
        <v>379</v>
      </c>
      <c r="H266" s="182">
        <v>13</v>
      </c>
      <c r="I266" s="183"/>
      <c r="J266" s="184">
        <f t="shared" si="40"/>
        <v>0</v>
      </c>
      <c r="K266" s="185"/>
      <c r="L266" s="186"/>
      <c r="M266" s="187" t="s">
        <v>1</v>
      </c>
      <c r="N266" s="188" t="s">
        <v>41</v>
      </c>
      <c r="P266" s="153">
        <f t="shared" si="41"/>
        <v>0</v>
      </c>
      <c r="Q266" s="153">
        <v>1.17E-3</v>
      </c>
      <c r="R266" s="153">
        <f t="shared" si="42"/>
        <v>1.5210000000000001E-2</v>
      </c>
      <c r="S266" s="153">
        <v>0</v>
      </c>
      <c r="T266" s="154">
        <f t="shared" si="43"/>
        <v>0</v>
      </c>
      <c r="AR266" s="155" t="s">
        <v>850</v>
      </c>
      <c r="AT266" s="155" t="s">
        <v>332</v>
      </c>
      <c r="AU266" s="155" t="s">
        <v>88</v>
      </c>
      <c r="AY266" s="16" t="s">
        <v>173</v>
      </c>
      <c r="BE266" s="156">
        <f t="shared" si="44"/>
        <v>0</v>
      </c>
      <c r="BF266" s="156">
        <f t="shared" si="45"/>
        <v>0</v>
      </c>
      <c r="BG266" s="156">
        <f t="shared" si="46"/>
        <v>0</v>
      </c>
      <c r="BH266" s="156">
        <f t="shared" si="47"/>
        <v>0</v>
      </c>
      <c r="BI266" s="156">
        <f t="shared" si="48"/>
        <v>0</v>
      </c>
      <c r="BJ266" s="16" t="s">
        <v>88</v>
      </c>
      <c r="BK266" s="156">
        <f t="shared" si="49"/>
        <v>0</v>
      </c>
      <c r="BL266" s="16" t="s">
        <v>506</v>
      </c>
      <c r="BM266" s="155" t="s">
        <v>1878</v>
      </c>
    </row>
    <row r="267" spans="2:65" s="1" customFormat="1" ht="16.5" customHeight="1" x14ac:dyDescent="0.2">
      <c r="B267" s="142"/>
      <c r="C267" s="143" t="s">
        <v>1223</v>
      </c>
      <c r="D267" s="143" t="s">
        <v>175</v>
      </c>
      <c r="E267" s="144" t="s">
        <v>1224</v>
      </c>
      <c r="F267" s="145" t="s">
        <v>1225</v>
      </c>
      <c r="G267" s="146" t="s">
        <v>379</v>
      </c>
      <c r="H267" s="147">
        <v>16</v>
      </c>
      <c r="I267" s="148"/>
      <c r="J267" s="149">
        <f t="shared" si="40"/>
        <v>0</v>
      </c>
      <c r="K267" s="150"/>
      <c r="L267" s="31"/>
      <c r="M267" s="151" t="s">
        <v>1</v>
      </c>
      <c r="N267" s="152" t="s">
        <v>41</v>
      </c>
      <c r="P267" s="153">
        <f t="shared" si="41"/>
        <v>0</v>
      </c>
      <c r="Q267" s="153">
        <v>0</v>
      </c>
      <c r="R267" s="153">
        <f t="shared" si="42"/>
        <v>0</v>
      </c>
      <c r="S267" s="153">
        <v>0</v>
      </c>
      <c r="T267" s="154">
        <f t="shared" si="43"/>
        <v>0</v>
      </c>
      <c r="AR267" s="155" t="s">
        <v>506</v>
      </c>
      <c r="AT267" s="155" t="s">
        <v>175</v>
      </c>
      <c r="AU267" s="155" t="s">
        <v>88</v>
      </c>
      <c r="AY267" s="16" t="s">
        <v>173</v>
      </c>
      <c r="BE267" s="156">
        <f t="shared" si="44"/>
        <v>0</v>
      </c>
      <c r="BF267" s="156">
        <f t="shared" si="45"/>
        <v>0</v>
      </c>
      <c r="BG267" s="156">
        <f t="shared" si="46"/>
        <v>0</v>
      </c>
      <c r="BH267" s="156">
        <f t="shared" si="47"/>
        <v>0</v>
      </c>
      <c r="BI267" s="156">
        <f t="shared" si="48"/>
        <v>0</v>
      </c>
      <c r="BJ267" s="16" t="s">
        <v>88</v>
      </c>
      <c r="BK267" s="156">
        <f t="shared" si="49"/>
        <v>0</v>
      </c>
      <c r="BL267" s="16" t="s">
        <v>506</v>
      </c>
      <c r="BM267" s="155" t="s">
        <v>1879</v>
      </c>
    </row>
    <row r="268" spans="2:65" s="1" customFormat="1" ht="16.5" customHeight="1" x14ac:dyDescent="0.2">
      <c r="B268" s="142"/>
      <c r="C268" s="178" t="s">
        <v>1227</v>
      </c>
      <c r="D268" s="178" t="s">
        <v>332</v>
      </c>
      <c r="E268" s="179" t="s">
        <v>1228</v>
      </c>
      <c r="F268" s="180" t="s">
        <v>1229</v>
      </c>
      <c r="G268" s="181" t="s">
        <v>379</v>
      </c>
      <c r="H268" s="182">
        <v>16</v>
      </c>
      <c r="I268" s="183"/>
      <c r="J268" s="184">
        <f t="shared" si="40"/>
        <v>0</v>
      </c>
      <c r="K268" s="185"/>
      <c r="L268" s="186"/>
      <c r="M268" s="187" t="s">
        <v>1</v>
      </c>
      <c r="N268" s="188" t="s">
        <v>41</v>
      </c>
      <c r="P268" s="153">
        <f t="shared" si="41"/>
        <v>0</v>
      </c>
      <c r="Q268" s="153">
        <v>1.7000000000000001E-4</v>
      </c>
      <c r="R268" s="153">
        <f t="shared" si="42"/>
        <v>2.7200000000000002E-3</v>
      </c>
      <c r="S268" s="153">
        <v>0</v>
      </c>
      <c r="T268" s="154">
        <f t="shared" si="43"/>
        <v>0</v>
      </c>
      <c r="AR268" s="155" t="s">
        <v>850</v>
      </c>
      <c r="AT268" s="155" t="s">
        <v>332</v>
      </c>
      <c r="AU268" s="155" t="s">
        <v>88</v>
      </c>
      <c r="AY268" s="16" t="s">
        <v>173</v>
      </c>
      <c r="BE268" s="156">
        <f t="shared" si="44"/>
        <v>0</v>
      </c>
      <c r="BF268" s="156">
        <f t="shared" si="45"/>
        <v>0</v>
      </c>
      <c r="BG268" s="156">
        <f t="shared" si="46"/>
        <v>0</v>
      </c>
      <c r="BH268" s="156">
        <f t="shared" si="47"/>
        <v>0</v>
      </c>
      <c r="BI268" s="156">
        <f t="shared" si="48"/>
        <v>0</v>
      </c>
      <c r="BJ268" s="16" t="s">
        <v>88</v>
      </c>
      <c r="BK268" s="156">
        <f t="shared" si="49"/>
        <v>0</v>
      </c>
      <c r="BL268" s="16" t="s">
        <v>506</v>
      </c>
      <c r="BM268" s="155" t="s">
        <v>1880</v>
      </c>
    </row>
    <row r="269" spans="2:65" s="1" customFormat="1" ht="16.5" customHeight="1" x14ac:dyDescent="0.2">
      <c r="B269" s="142"/>
      <c r="C269" s="143" t="s">
        <v>1231</v>
      </c>
      <c r="D269" s="143" t="s">
        <v>175</v>
      </c>
      <c r="E269" s="144" t="s">
        <v>1232</v>
      </c>
      <c r="F269" s="145" t="s">
        <v>1233</v>
      </c>
      <c r="G269" s="146" t="s">
        <v>379</v>
      </c>
      <c r="H269" s="147">
        <v>16</v>
      </c>
      <c r="I269" s="148"/>
      <c r="J269" s="149">
        <f t="shared" si="40"/>
        <v>0</v>
      </c>
      <c r="K269" s="150"/>
      <c r="L269" s="31"/>
      <c r="M269" s="151" t="s">
        <v>1</v>
      </c>
      <c r="N269" s="152" t="s">
        <v>41</v>
      </c>
      <c r="P269" s="153">
        <f t="shared" si="41"/>
        <v>0</v>
      </c>
      <c r="Q269" s="153">
        <v>0</v>
      </c>
      <c r="R269" s="153">
        <f t="shared" si="42"/>
        <v>0</v>
      </c>
      <c r="S269" s="153">
        <v>0</v>
      </c>
      <c r="T269" s="154">
        <f t="shared" si="43"/>
        <v>0</v>
      </c>
      <c r="AR269" s="155" t="s">
        <v>506</v>
      </c>
      <c r="AT269" s="155" t="s">
        <v>175</v>
      </c>
      <c r="AU269" s="155" t="s">
        <v>88</v>
      </c>
      <c r="AY269" s="16" t="s">
        <v>173</v>
      </c>
      <c r="BE269" s="156">
        <f t="shared" si="44"/>
        <v>0</v>
      </c>
      <c r="BF269" s="156">
        <f t="shared" si="45"/>
        <v>0</v>
      </c>
      <c r="BG269" s="156">
        <f t="shared" si="46"/>
        <v>0</v>
      </c>
      <c r="BH269" s="156">
        <f t="shared" si="47"/>
        <v>0</v>
      </c>
      <c r="BI269" s="156">
        <f t="shared" si="48"/>
        <v>0</v>
      </c>
      <c r="BJ269" s="16" t="s">
        <v>88</v>
      </c>
      <c r="BK269" s="156">
        <f t="shared" si="49"/>
        <v>0</v>
      </c>
      <c r="BL269" s="16" t="s">
        <v>506</v>
      </c>
      <c r="BM269" s="155" t="s">
        <v>1881</v>
      </c>
    </row>
    <row r="270" spans="2:65" s="1" customFormat="1" ht="24.15" customHeight="1" x14ac:dyDescent="0.2">
      <c r="B270" s="142"/>
      <c r="C270" s="178" t="s">
        <v>1235</v>
      </c>
      <c r="D270" s="178" t="s">
        <v>332</v>
      </c>
      <c r="E270" s="179" t="s">
        <v>1236</v>
      </c>
      <c r="F270" s="180" t="s">
        <v>1237</v>
      </c>
      <c r="G270" s="181" t="s">
        <v>379</v>
      </c>
      <c r="H270" s="182">
        <v>16</v>
      </c>
      <c r="I270" s="183"/>
      <c r="J270" s="184">
        <f t="shared" si="40"/>
        <v>0</v>
      </c>
      <c r="K270" s="185"/>
      <c r="L270" s="186"/>
      <c r="M270" s="187" t="s">
        <v>1</v>
      </c>
      <c r="N270" s="188" t="s">
        <v>41</v>
      </c>
      <c r="P270" s="153">
        <f t="shared" si="41"/>
        <v>0</v>
      </c>
      <c r="Q270" s="153">
        <v>6.9999999999999994E-5</v>
      </c>
      <c r="R270" s="153">
        <f t="shared" si="42"/>
        <v>1.1199999999999999E-3</v>
      </c>
      <c r="S270" s="153">
        <v>0</v>
      </c>
      <c r="T270" s="154">
        <f t="shared" si="43"/>
        <v>0</v>
      </c>
      <c r="AR270" s="155" t="s">
        <v>850</v>
      </c>
      <c r="AT270" s="155" t="s">
        <v>332</v>
      </c>
      <c r="AU270" s="155" t="s">
        <v>88</v>
      </c>
      <c r="AY270" s="16" t="s">
        <v>173</v>
      </c>
      <c r="BE270" s="156">
        <f t="shared" si="44"/>
        <v>0</v>
      </c>
      <c r="BF270" s="156">
        <f t="shared" si="45"/>
        <v>0</v>
      </c>
      <c r="BG270" s="156">
        <f t="shared" si="46"/>
        <v>0</v>
      </c>
      <c r="BH270" s="156">
        <f t="shared" si="47"/>
        <v>0</v>
      </c>
      <c r="BI270" s="156">
        <f t="shared" si="48"/>
        <v>0</v>
      </c>
      <c r="BJ270" s="16" t="s">
        <v>88</v>
      </c>
      <c r="BK270" s="156">
        <f t="shared" si="49"/>
        <v>0</v>
      </c>
      <c r="BL270" s="16" t="s">
        <v>506</v>
      </c>
      <c r="BM270" s="155" t="s">
        <v>1882</v>
      </c>
    </row>
    <row r="271" spans="2:65" s="1" customFormat="1" ht="16.5" customHeight="1" x14ac:dyDescent="0.2">
      <c r="B271" s="142"/>
      <c r="C271" s="143" t="s">
        <v>1239</v>
      </c>
      <c r="D271" s="143" t="s">
        <v>175</v>
      </c>
      <c r="E271" s="144" t="s">
        <v>1240</v>
      </c>
      <c r="F271" s="145" t="s">
        <v>1241</v>
      </c>
      <c r="G271" s="146" t="s">
        <v>379</v>
      </c>
      <c r="H271" s="147">
        <v>16</v>
      </c>
      <c r="I271" s="148"/>
      <c r="J271" s="149">
        <f t="shared" si="40"/>
        <v>0</v>
      </c>
      <c r="K271" s="150"/>
      <c r="L271" s="31"/>
      <c r="M271" s="151" t="s">
        <v>1</v>
      </c>
      <c r="N271" s="152" t="s">
        <v>41</v>
      </c>
      <c r="P271" s="153">
        <f t="shared" si="41"/>
        <v>0</v>
      </c>
      <c r="Q271" s="153">
        <v>0</v>
      </c>
      <c r="R271" s="153">
        <f t="shared" si="42"/>
        <v>0</v>
      </c>
      <c r="S271" s="153">
        <v>0</v>
      </c>
      <c r="T271" s="154">
        <f t="shared" si="43"/>
        <v>0</v>
      </c>
      <c r="AR271" s="155" t="s">
        <v>506</v>
      </c>
      <c r="AT271" s="155" t="s">
        <v>175</v>
      </c>
      <c r="AU271" s="155" t="s">
        <v>88</v>
      </c>
      <c r="AY271" s="16" t="s">
        <v>173</v>
      </c>
      <c r="BE271" s="156">
        <f t="shared" si="44"/>
        <v>0</v>
      </c>
      <c r="BF271" s="156">
        <f t="shared" si="45"/>
        <v>0</v>
      </c>
      <c r="BG271" s="156">
        <f t="shared" si="46"/>
        <v>0</v>
      </c>
      <c r="BH271" s="156">
        <f t="shared" si="47"/>
        <v>0</v>
      </c>
      <c r="BI271" s="156">
        <f t="shared" si="48"/>
        <v>0</v>
      </c>
      <c r="BJ271" s="16" t="s">
        <v>88</v>
      </c>
      <c r="BK271" s="156">
        <f t="shared" si="49"/>
        <v>0</v>
      </c>
      <c r="BL271" s="16" t="s">
        <v>506</v>
      </c>
      <c r="BM271" s="155" t="s">
        <v>1883</v>
      </c>
    </row>
    <row r="272" spans="2:65" s="1" customFormat="1" ht="24.15" customHeight="1" x14ac:dyDescent="0.2">
      <c r="B272" s="142"/>
      <c r="C272" s="178" t="s">
        <v>1243</v>
      </c>
      <c r="D272" s="178" t="s">
        <v>332</v>
      </c>
      <c r="E272" s="179" t="s">
        <v>1244</v>
      </c>
      <c r="F272" s="180" t="s">
        <v>1245</v>
      </c>
      <c r="G272" s="181" t="s">
        <v>379</v>
      </c>
      <c r="H272" s="182">
        <v>16</v>
      </c>
      <c r="I272" s="183"/>
      <c r="J272" s="184">
        <f t="shared" si="40"/>
        <v>0</v>
      </c>
      <c r="K272" s="185"/>
      <c r="L272" s="186"/>
      <c r="M272" s="187" t="s">
        <v>1</v>
      </c>
      <c r="N272" s="188" t="s">
        <v>41</v>
      </c>
      <c r="P272" s="153">
        <f t="shared" si="41"/>
        <v>0</v>
      </c>
      <c r="Q272" s="153">
        <v>6.4000000000000005E-4</v>
      </c>
      <c r="R272" s="153">
        <f t="shared" si="42"/>
        <v>1.0240000000000001E-2</v>
      </c>
      <c r="S272" s="153">
        <v>0</v>
      </c>
      <c r="T272" s="154">
        <f t="shared" si="43"/>
        <v>0</v>
      </c>
      <c r="AR272" s="155" t="s">
        <v>850</v>
      </c>
      <c r="AT272" s="155" t="s">
        <v>332</v>
      </c>
      <c r="AU272" s="155" t="s">
        <v>88</v>
      </c>
      <c r="AY272" s="16" t="s">
        <v>173</v>
      </c>
      <c r="BE272" s="156">
        <f t="shared" si="44"/>
        <v>0</v>
      </c>
      <c r="BF272" s="156">
        <f t="shared" si="45"/>
        <v>0</v>
      </c>
      <c r="BG272" s="156">
        <f t="shared" si="46"/>
        <v>0</v>
      </c>
      <c r="BH272" s="156">
        <f t="shared" si="47"/>
        <v>0</v>
      </c>
      <c r="BI272" s="156">
        <f t="shared" si="48"/>
        <v>0</v>
      </c>
      <c r="BJ272" s="16" t="s">
        <v>88</v>
      </c>
      <c r="BK272" s="156">
        <f t="shared" si="49"/>
        <v>0</v>
      </c>
      <c r="BL272" s="16" t="s">
        <v>506</v>
      </c>
      <c r="BM272" s="155" t="s">
        <v>1884</v>
      </c>
    </row>
    <row r="273" spans="2:65" s="1" customFormat="1" ht="21.75" customHeight="1" x14ac:dyDescent="0.2">
      <c r="B273" s="142"/>
      <c r="C273" s="143" t="s">
        <v>1247</v>
      </c>
      <c r="D273" s="143" t="s">
        <v>175</v>
      </c>
      <c r="E273" s="144" t="s">
        <v>1248</v>
      </c>
      <c r="F273" s="145" t="s">
        <v>1249</v>
      </c>
      <c r="G273" s="146" t="s">
        <v>370</v>
      </c>
      <c r="H273" s="147">
        <v>45</v>
      </c>
      <c r="I273" s="148"/>
      <c r="J273" s="149">
        <f t="shared" si="40"/>
        <v>0</v>
      </c>
      <c r="K273" s="150"/>
      <c r="L273" s="31"/>
      <c r="M273" s="151" t="s">
        <v>1</v>
      </c>
      <c r="N273" s="152" t="s">
        <v>41</v>
      </c>
      <c r="P273" s="153">
        <f t="shared" si="41"/>
        <v>0</v>
      </c>
      <c r="Q273" s="153">
        <v>0</v>
      </c>
      <c r="R273" s="153">
        <f t="shared" si="42"/>
        <v>0</v>
      </c>
      <c r="S273" s="153">
        <v>0</v>
      </c>
      <c r="T273" s="154">
        <f t="shared" si="43"/>
        <v>0</v>
      </c>
      <c r="AR273" s="155" t="s">
        <v>506</v>
      </c>
      <c r="AT273" s="155" t="s">
        <v>175</v>
      </c>
      <c r="AU273" s="155" t="s">
        <v>88</v>
      </c>
      <c r="AY273" s="16" t="s">
        <v>173</v>
      </c>
      <c r="BE273" s="156">
        <f t="shared" si="44"/>
        <v>0</v>
      </c>
      <c r="BF273" s="156">
        <f t="shared" si="45"/>
        <v>0</v>
      </c>
      <c r="BG273" s="156">
        <f t="shared" si="46"/>
        <v>0</v>
      </c>
      <c r="BH273" s="156">
        <f t="shared" si="47"/>
        <v>0</v>
      </c>
      <c r="BI273" s="156">
        <f t="shared" si="48"/>
        <v>0</v>
      </c>
      <c r="BJ273" s="16" t="s">
        <v>88</v>
      </c>
      <c r="BK273" s="156">
        <f t="shared" si="49"/>
        <v>0</v>
      </c>
      <c r="BL273" s="16" t="s">
        <v>506</v>
      </c>
      <c r="BM273" s="155" t="s">
        <v>1885</v>
      </c>
    </row>
    <row r="274" spans="2:65" s="1" customFormat="1" ht="16.5" customHeight="1" x14ac:dyDescent="0.2">
      <c r="B274" s="142"/>
      <c r="C274" s="178" t="s">
        <v>1251</v>
      </c>
      <c r="D274" s="178" t="s">
        <v>332</v>
      </c>
      <c r="E274" s="179" t="s">
        <v>1252</v>
      </c>
      <c r="F274" s="180" t="s">
        <v>1253</v>
      </c>
      <c r="G274" s="181" t="s">
        <v>370</v>
      </c>
      <c r="H274" s="182">
        <v>45</v>
      </c>
      <c r="I274" s="183"/>
      <c r="J274" s="184">
        <f t="shared" si="40"/>
        <v>0</v>
      </c>
      <c r="K274" s="185"/>
      <c r="L274" s="186"/>
      <c r="M274" s="187" t="s">
        <v>1</v>
      </c>
      <c r="N274" s="188" t="s">
        <v>41</v>
      </c>
      <c r="P274" s="153">
        <f t="shared" si="41"/>
        <v>0</v>
      </c>
      <c r="Q274" s="153">
        <v>1.2E-4</v>
      </c>
      <c r="R274" s="153">
        <f t="shared" si="42"/>
        <v>5.4000000000000003E-3</v>
      </c>
      <c r="S274" s="153">
        <v>0</v>
      </c>
      <c r="T274" s="154">
        <f t="shared" si="43"/>
        <v>0</v>
      </c>
      <c r="AR274" s="155" t="s">
        <v>850</v>
      </c>
      <c r="AT274" s="155" t="s">
        <v>332</v>
      </c>
      <c r="AU274" s="155" t="s">
        <v>88</v>
      </c>
      <c r="AY274" s="16" t="s">
        <v>173</v>
      </c>
      <c r="BE274" s="156">
        <f t="shared" si="44"/>
        <v>0</v>
      </c>
      <c r="BF274" s="156">
        <f t="shared" si="45"/>
        <v>0</v>
      </c>
      <c r="BG274" s="156">
        <f t="shared" si="46"/>
        <v>0</v>
      </c>
      <c r="BH274" s="156">
        <f t="shared" si="47"/>
        <v>0</v>
      </c>
      <c r="BI274" s="156">
        <f t="shared" si="48"/>
        <v>0</v>
      </c>
      <c r="BJ274" s="16" t="s">
        <v>88</v>
      </c>
      <c r="BK274" s="156">
        <f t="shared" si="49"/>
        <v>0</v>
      </c>
      <c r="BL274" s="16" t="s">
        <v>506</v>
      </c>
      <c r="BM274" s="155" t="s">
        <v>1886</v>
      </c>
    </row>
    <row r="275" spans="2:65" s="1" customFormat="1" ht="21.75" customHeight="1" x14ac:dyDescent="0.2">
      <c r="B275" s="142"/>
      <c r="C275" s="143" t="s">
        <v>1255</v>
      </c>
      <c r="D275" s="143" t="s">
        <v>175</v>
      </c>
      <c r="E275" s="144" t="s">
        <v>1256</v>
      </c>
      <c r="F275" s="145" t="s">
        <v>1257</v>
      </c>
      <c r="G275" s="146" t="s">
        <v>370</v>
      </c>
      <c r="H275" s="147">
        <v>55</v>
      </c>
      <c r="I275" s="148"/>
      <c r="J275" s="149">
        <f t="shared" si="40"/>
        <v>0</v>
      </c>
      <c r="K275" s="150"/>
      <c r="L275" s="31"/>
      <c r="M275" s="151" t="s">
        <v>1</v>
      </c>
      <c r="N275" s="152" t="s">
        <v>41</v>
      </c>
      <c r="P275" s="153">
        <f t="shared" si="41"/>
        <v>0</v>
      </c>
      <c r="Q275" s="153">
        <v>0</v>
      </c>
      <c r="R275" s="153">
        <f t="shared" si="42"/>
        <v>0</v>
      </c>
      <c r="S275" s="153">
        <v>0</v>
      </c>
      <c r="T275" s="154">
        <f t="shared" si="43"/>
        <v>0</v>
      </c>
      <c r="AR275" s="155" t="s">
        <v>506</v>
      </c>
      <c r="AT275" s="155" t="s">
        <v>175</v>
      </c>
      <c r="AU275" s="155" t="s">
        <v>88</v>
      </c>
      <c r="AY275" s="16" t="s">
        <v>173</v>
      </c>
      <c r="BE275" s="156">
        <f t="shared" si="44"/>
        <v>0</v>
      </c>
      <c r="BF275" s="156">
        <f t="shared" si="45"/>
        <v>0</v>
      </c>
      <c r="BG275" s="156">
        <f t="shared" si="46"/>
        <v>0</v>
      </c>
      <c r="BH275" s="156">
        <f t="shared" si="47"/>
        <v>0</v>
      </c>
      <c r="BI275" s="156">
        <f t="shared" si="48"/>
        <v>0</v>
      </c>
      <c r="BJ275" s="16" t="s">
        <v>88</v>
      </c>
      <c r="BK275" s="156">
        <f t="shared" si="49"/>
        <v>0</v>
      </c>
      <c r="BL275" s="16" t="s">
        <v>506</v>
      </c>
      <c r="BM275" s="155" t="s">
        <v>1887</v>
      </c>
    </row>
    <row r="276" spans="2:65" s="1" customFormat="1" ht="16.5" customHeight="1" x14ac:dyDescent="0.2">
      <c r="B276" s="142"/>
      <c r="C276" s="178" t="s">
        <v>1259</v>
      </c>
      <c r="D276" s="178" t="s">
        <v>332</v>
      </c>
      <c r="E276" s="179" t="s">
        <v>1260</v>
      </c>
      <c r="F276" s="180" t="s">
        <v>1261</v>
      </c>
      <c r="G276" s="181" t="s">
        <v>370</v>
      </c>
      <c r="H276" s="182">
        <v>55</v>
      </c>
      <c r="I276" s="183"/>
      <c r="J276" s="184">
        <f t="shared" si="40"/>
        <v>0</v>
      </c>
      <c r="K276" s="185"/>
      <c r="L276" s="186"/>
      <c r="M276" s="187" t="s">
        <v>1</v>
      </c>
      <c r="N276" s="188" t="s">
        <v>41</v>
      </c>
      <c r="P276" s="153">
        <f t="shared" si="41"/>
        <v>0</v>
      </c>
      <c r="Q276" s="153">
        <v>1.3999999999999999E-4</v>
      </c>
      <c r="R276" s="153">
        <f t="shared" si="42"/>
        <v>7.6999999999999994E-3</v>
      </c>
      <c r="S276" s="153">
        <v>0</v>
      </c>
      <c r="T276" s="154">
        <f t="shared" si="43"/>
        <v>0</v>
      </c>
      <c r="AR276" s="155" t="s">
        <v>850</v>
      </c>
      <c r="AT276" s="155" t="s">
        <v>332</v>
      </c>
      <c r="AU276" s="155" t="s">
        <v>88</v>
      </c>
      <c r="AY276" s="16" t="s">
        <v>173</v>
      </c>
      <c r="BE276" s="156">
        <f t="shared" si="44"/>
        <v>0</v>
      </c>
      <c r="BF276" s="156">
        <f t="shared" si="45"/>
        <v>0</v>
      </c>
      <c r="BG276" s="156">
        <f t="shared" si="46"/>
        <v>0</v>
      </c>
      <c r="BH276" s="156">
        <f t="shared" si="47"/>
        <v>0</v>
      </c>
      <c r="BI276" s="156">
        <f t="shared" si="48"/>
        <v>0</v>
      </c>
      <c r="BJ276" s="16" t="s">
        <v>88</v>
      </c>
      <c r="BK276" s="156">
        <f t="shared" si="49"/>
        <v>0</v>
      </c>
      <c r="BL276" s="16" t="s">
        <v>506</v>
      </c>
      <c r="BM276" s="155" t="s">
        <v>1888</v>
      </c>
    </row>
    <row r="277" spans="2:65" s="1" customFormat="1" ht="21.75" customHeight="1" x14ac:dyDescent="0.2">
      <c r="B277" s="142"/>
      <c r="C277" s="143" t="s">
        <v>1263</v>
      </c>
      <c r="D277" s="143" t="s">
        <v>175</v>
      </c>
      <c r="E277" s="144" t="s">
        <v>1256</v>
      </c>
      <c r="F277" s="145" t="s">
        <v>1257</v>
      </c>
      <c r="G277" s="146" t="s">
        <v>370</v>
      </c>
      <c r="H277" s="147">
        <v>290</v>
      </c>
      <c r="I277" s="148"/>
      <c r="J277" s="149">
        <f t="shared" si="40"/>
        <v>0</v>
      </c>
      <c r="K277" s="150"/>
      <c r="L277" s="31"/>
      <c r="M277" s="151" t="s">
        <v>1</v>
      </c>
      <c r="N277" s="152" t="s">
        <v>41</v>
      </c>
      <c r="P277" s="153">
        <f t="shared" si="41"/>
        <v>0</v>
      </c>
      <c r="Q277" s="153">
        <v>0</v>
      </c>
      <c r="R277" s="153">
        <f t="shared" si="42"/>
        <v>0</v>
      </c>
      <c r="S277" s="153">
        <v>0</v>
      </c>
      <c r="T277" s="154">
        <f t="shared" si="43"/>
        <v>0</v>
      </c>
      <c r="AR277" s="155" t="s">
        <v>506</v>
      </c>
      <c r="AT277" s="155" t="s">
        <v>175</v>
      </c>
      <c r="AU277" s="155" t="s">
        <v>88</v>
      </c>
      <c r="AY277" s="16" t="s">
        <v>173</v>
      </c>
      <c r="BE277" s="156">
        <f t="shared" si="44"/>
        <v>0</v>
      </c>
      <c r="BF277" s="156">
        <f t="shared" si="45"/>
        <v>0</v>
      </c>
      <c r="BG277" s="156">
        <f t="shared" si="46"/>
        <v>0</v>
      </c>
      <c r="BH277" s="156">
        <f t="shared" si="47"/>
        <v>0</v>
      </c>
      <c r="BI277" s="156">
        <f t="shared" si="48"/>
        <v>0</v>
      </c>
      <c r="BJ277" s="16" t="s">
        <v>88</v>
      </c>
      <c r="BK277" s="156">
        <f t="shared" si="49"/>
        <v>0</v>
      </c>
      <c r="BL277" s="16" t="s">
        <v>506</v>
      </c>
      <c r="BM277" s="155" t="s">
        <v>1889</v>
      </c>
    </row>
    <row r="278" spans="2:65" s="1" customFormat="1" ht="16.5" customHeight="1" x14ac:dyDescent="0.2">
      <c r="B278" s="142"/>
      <c r="C278" s="178" t="s">
        <v>1265</v>
      </c>
      <c r="D278" s="178" t="s">
        <v>332</v>
      </c>
      <c r="E278" s="179" t="s">
        <v>1260</v>
      </c>
      <c r="F278" s="180" t="s">
        <v>1261</v>
      </c>
      <c r="G278" s="181" t="s">
        <v>370</v>
      </c>
      <c r="H278" s="182">
        <v>290</v>
      </c>
      <c r="I278" s="183"/>
      <c r="J278" s="184">
        <f t="shared" si="40"/>
        <v>0</v>
      </c>
      <c r="K278" s="185"/>
      <c r="L278" s="186"/>
      <c r="M278" s="187" t="s">
        <v>1</v>
      </c>
      <c r="N278" s="188" t="s">
        <v>41</v>
      </c>
      <c r="P278" s="153">
        <f t="shared" si="41"/>
        <v>0</v>
      </c>
      <c r="Q278" s="153">
        <v>1.3999999999999999E-4</v>
      </c>
      <c r="R278" s="153">
        <f t="shared" si="42"/>
        <v>4.0599999999999997E-2</v>
      </c>
      <c r="S278" s="153">
        <v>0</v>
      </c>
      <c r="T278" s="154">
        <f t="shared" si="43"/>
        <v>0</v>
      </c>
      <c r="AR278" s="155" t="s">
        <v>850</v>
      </c>
      <c r="AT278" s="155" t="s">
        <v>332</v>
      </c>
      <c r="AU278" s="155" t="s">
        <v>88</v>
      </c>
      <c r="AY278" s="16" t="s">
        <v>173</v>
      </c>
      <c r="BE278" s="156">
        <f t="shared" si="44"/>
        <v>0</v>
      </c>
      <c r="BF278" s="156">
        <f t="shared" si="45"/>
        <v>0</v>
      </c>
      <c r="BG278" s="156">
        <f t="shared" si="46"/>
        <v>0</v>
      </c>
      <c r="BH278" s="156">
        <f t="shared" si="47"/>
        <v>0</v>
      </c>
      <c r="BI278" s="156">
        <f t="shared" si="48"/>
        <v>0</v>
      </c>
      <c r="BJ278" s="16" t="s">
        <v>88</v>
      </c>
      <c r="BK278" s="156">
        <f t="shared" si="49"/>
        <v>0</v>
      </c>
      <c r="BL278" s="16" t="s">
        <v>506</v>
      </c>
      <c r="BM278" s="155" t="s">
        <v>1890</v>
      </c>
    </row>
    <row r="279" spans="2:65" s="1" customFormat="1" ht="21.75" customHeight="1" x14ac:dyDescent="0.2">
      <c r="B279" s="142"/>
      <c r="C279" s="143" t="s">
        <v>1267</v>
      </c>
      <c r="D279" s="143" t="s">
        <v>175</v>
      </c>
      <c r="E279" s="144" t="s">
        <v>1268</v>
      </c>
      <c r="F279" s="145" t="s">
        <v>1269</v>
      </c>
      <c r="G279" s="146" t="s">
        <v>370</v>
      </c>
      <c r="H279" s="147">
        <v>625</v>
      </c>
      <c r="I279" s="148"/>
      <c r="J279" s="149">
        <f t="shared" si="40"/>
        <v>0</v>
      </c>
      <c r="K279" s="150"/>
      <c r="L279" s="31"/>
      <c r="M279" s="151" t="s">
        <v>1</v>
      </c>
      <c r="N279" s="152" t="s">
        <v>41</v>
      </c>
      <c r="P279" s="153">
        <f t="shared" si="41"/>
        <v>0</v>
      </c>
      <c r="Q279" s="153">
        <v>0</v>
      </c>
      <c r="R279" s="153">
        <f t="shared" si="42"/>
        <v>0</v>
      </c>
      <c r="S279" s="153">
        <v>0</v>
      </c>
      <c r="T279" s="154">
        <f t="shared" si="43"/>
        <v>0</v>
      </c>
      <c r="AR279" s="155" t="s">
        <v>506</v>
      </c>
      <c r="AT279" s="155" t="s">
        <v>175</v>
      </c>
      <c r="AU279" s="155" t="s">
        <v>88</v>
      </c>
      <c r="AY279" s="16" t="s">
        <v>173</v>
      </c>
      <c r="BE279" s="156">
        <f t="shared" si="44"/>
        <v>0</v>
      </c>
      <c r="BF279" s="156">
        <f t="shared" si="45"/>
        <v>0</v>
      </c>
      <c r="BG279" s="156">
        <f t="shared" si="46"/>
        <v>0</v>
      </c>
      <c r="BH279" s="156">
        <f t="shared" si="47"/>
        <v>0</v>
      </c>
      <c r="BI279" s="156">
        <f t="shared" si="48"/>
        <v>0</v>
      </c>
      <c r="BJ279" s="16" t="s">
        <v>88</v>
      </c>
      <c r="BK279" s="156">
        <f t="shared" si="49"/>
        <v>0</v>
      </c>
      <c r="BL279" s="16" t="s">
        <v>506</v>
      </c>
      <c r="BM279" s="155" t="s">
        <v>1891</v>
      </c>
    </row>
    <row r="280" spans="2:65" s="1" customFormat="1" ht="16.5" customHeight="1" x14ac:dyDescent="0.2">
      <c r="B280" s="142"/>
      <c r="C280" s="178" t="s">
        <v>1271</v>
      </c>
      <c r="D280" s="178" t="s">
        <v>332</v>
      </c>
      <c r="E280" s="179" t="s">
        <v>1272</v>
      </c>
      <c r="F280" s="180" t="s">
        <v>1273</v>
      </c>
      <c r="G280" s="181" t="s">
        <v>370</v>
      </c>
      <c r="H280" s="182">
        <v>625</v>
      </c>
      <c r="I280" s="183"/>
      <c r="J280" s="184">
        <f t="shared" si="40"/>
        <v>0</v>
      </c>
      <c r="K280" s="185"/>
      <c r="L280" s="186"/>
      <c r="M280" s="187" t="s">
        <v>1</v>
      </c>
      <c r="N280" s="188" t="s">
        <v>41</v>
      </c>
      <c r="P280" s="153">
        <f t="shared" si="41"/>
        <v>0</v>
      </c>
      <c r="Q280" s="153">
        <v>1.9000000000000001E-4</v>
      </c>
      <c r="R280" s="153">
        <f t="shared" si="42"/>
        <v>0.11875000000000001</v>
      </c>
      <c r="S280" s="153">
        <v>0</v>
      </c>
      <c r="T280" s="154">
        <f t="shared" si="43"/>
        <v>0</v>
      </c>
      <c r="AR280" s="155" t="s">
        <v>850</v>
      </c>
      <c r="AT280" s="155" t="s">
        <v>332</v>
      </c>
      <c r="AU280" s="155" t="s">
        <v>88</v>
      </c>
      <c r="AY280" s="16" t="s">
        <v>173</v>
      </c>
      <c r="BE280" s="156">
        <f t="shared" si="44"/>
        <v>0</v>
      </c>
      <c r="BF280" s="156">
        <f t="shared" si="45"/>
        <v>0</v>
      </c>
      <c r="BG280" s="156">
        <f t="shared" si="46"/>
        <v>0</v>
      </c>
      <c r="BH280" s="156">
        <f t="shared" si="47"/>
        <v>0</v>
      </c>
      <c r="BI280" s="156">
        <f t="shared" si="48"/>
        <v>0</v>
      </c>
      <c r="BJ280" s="16" t="s">
        <v>88</v>
      </c>
      <c r="BK280" s="156">
        <f t="shared" si="49"/>
        <v>0</v>
      </c>
      <c r="BL280" s="16" t="s">
        <v>506</v>
      </c>
      <c r="BM280" s="155" t="s">
        <v>1892</v>
      </c>
    </row>
    <row r="281" spans="2:65" s="1" customFormat="1" ht="21.75" customHeight="1" x14ac:dyDescent="0.2">
      <c r="B281" s="142"/>
      <c r="C281" s="143" t="s">
        <v>1275</v>
      </c>
      <c r="D281" s="143" t="s">
        <v>175</v>
      </c>
      <c r="E281" s="144" t="s">
        <v>1268</v>
      </c>
      <c r="F281" s="145" t="s">
        <v>1269</v>
      </c>
      <c r="G281" s="146" t="s">
        <v>370</v>
      </c>
      <c r="H281" s="147">
        <v>230</v>
      </c>
      <c r="I281" s="148"/>
      <c r="J281" s="149">
        <f t="shared" si="40"/>
        <v>0</v>
      </c>
      <c r="K281" s="150"/>
      <c r="L281" s="31"/>
      <c r="M281" s="151" t="s">
        <v>1</v>
      </c>
      <c r="N281" s="152" t="s">
        <v>41</v>
      </c>
      <c r="P281" s="153">
        <f t="shared" si="41"/>
        <v>0</v>
      </c>
      <c r="Q281" s="153">
        <v>0</v>
      </c>
      <c r="R281" s="153">
        <f t="shared" si="42"/>
        <v>0</v>
      </c>
      <c r="S281" s="153">
        <v>0</v>
      </c>
      <c r="T281" s="154">
        <f t="shared" si="43"/>
        <v>0</v>
      </c>
      <c r="AR281" s="155" t="s">
        <v>506</v>
      </c>
      <c r="AT281" s="155" t="s">
        <v>175</v>
      </c>
      <c r="AU281" s="155" t="s">
        <v>88</v>
      </c>
      <c r="AY281" s="16" t="s">
        <v>173</v>
      </c>
      <c r="BE281" s="156">
        <f t="shared" si="44"/>
        <v>0</v>
      </c>
      <c r="BF281" s="156">
        <f t="shared" si="45"/>
        <v>0</v>
      </c>
      <c r="BG281" s="156">
        <f t="shared" si="46"/>
        <v>0</v>
      </c>
      <c r="BH281" s="156">
        <f t="shared" si="47"/>
        <v>0</v>
      </c>
      <c r="BI281" s="156">
        <f t="shared" si="48"/>
        <v>0</v>
      </c>
      <c r="BJ281" s="16" t="s">
        <v>88</v>
      </c>
      <c r="BK281" s="156">
        <f t="shared" si="49"/>
        <v>0</v>
      </c>
      <c r="BL281" s="16" t="s">
        <v>506</v>
      </c>
      <c r="BM281" s="155" t="s">
        <v>1893</v>
      </c>
    </row>
    <row r="282" spans="2:65" s="1" customFormat="1" ht="16.5" customHeight="1" x14ac:dyDescent="0.2">
      <c r="B282" s="142"/>
      <c r="C282" s="178" t="s">
        <v>1277</v>
      </c>
      <c r="D282" s="178" t="s">
        <v>332</v>
      </c>
      <c r="E282" s="179" t="s">
        <v>1272</v>
      </c>
      <c r="F282" s="180" t="s">
        <v>1273</v>
      </c>
      <c r="G282" s="181" t="s">
        <v>370</v>
      </c>
      <c r="H282" s="182">
        <v>230</v>
      </c>
      <c r="I282" s="183"/>
      <c r="J282" s="184">
        <f t="shared" si="40"/>
        <v>0</v>
      </c>
      <c r="K282" s="185"/>
      <c r="L282" s="186"/>
      <c r="M282" s="187" t="s">
        <v>1</v>
      </c>
      <c r="N282" s="188" t="s">
        <v>41</v>
      </c>
      <c r="P282" s="153">
        <f t="shared" si="41"/>
        <v>0</v>
      </c>
      <c r="Q282" s="153">
        <v>1.9000000000000001E-4</v>
      </c>
      <c r="R282" s="153">
        <f t="shared" si="42"/>
        <v>4.3700000000000003E-2</v>
      </c>
      <c r="S282" s="153">
        <v>0</v>
      </c>
      <c r="T282" s="154">
        <f t="shared" si="43"/>
        <v>0</v>
      </c>
      <c r="AR282" s="155" t="s">
        <v>850</v>
      </c>
      <c r="AT282" s="155" t="s">
        <v>332</v>
      </c>
      <c r="AU282" s="155" t="s">
        <v>88</v>
      </c>
      <c r="AY282" s="16" t="s">
        <v>173</v>
      </c>
      <c r="BE282" s="156">
        <f t="shared" si="44"/>
        <v>0</v>
      </c>
      <c r="BF282" s="156">
        <f t="shared" si="45"/>
        <v>0</v>
      </c>
      <c r="BG282" s="156">
        <f t="shared" si="46"/>
        <v>0</v>
      </c>
      <c r="BH282" s="156">
        <f t="shared" si="47"/>
        <v>0</v>
      </c>
      <c r="BI282" s="156">
        <f t="shared" si="48"/>
        <v>0</v>
      </c>
      <c r="BJ282" s="16" t="s">
        <v>88</v>
      </c>
      <c r="BK282" s="156">
        <f t="shared" si="49"/>
        <v>0</v>
      </c>
      <c r="BL282" s="16" t="s">
        <v>506</v>
      </c>
      <c r="BM282" s="155" t="s">
        <v>1894</v>
      </c>
    </row>
    <row r="283" spans="2:65" s="1" customFormat="1" ht="21.75" customHeight="1" x14ac:dyDescent="0.2">
      <c r="B283" s="142"/>
      <c r="C283" s="143" t="s">
        <v>1279</v>
      </c>
      <c r="D283" s="143" t="s">
        <v>175</v>
      </c>
      <c r="E283" s="144" t="s">
        <v>1268</v>
      </c>
      <c r="F283" s="145" t="s">
        <v>1269</v>
      </c>
      <c r="G283" s="146" t="s">
        <v>370</v>
      </c>
      <c r="H283" s="147">
        <v>55</v>
      </c>
      <c r="I283" s="148"/>
      <c r="J283" s="149">
        <f t="shared" si="40"/>
        <v>0</v>
      </c>
      <c r="K283" s="150"/>
      <c r="L283" s="31"/>
      <c r="M283" s="151" t="s">
        <v>1</v>
      </c>
      <c r="N283" s="152" t="s">
        <v>41</v>
      </c>
      <c r="P283" s="153">
        <f t="shared" si="41"/>
        <v>0</v>
      </c>
      <c r="Q283" s="153">
        <v>0</v>
      </c>
      <c r="R283" s="153">
        <f t="shared" si="42"/>
        <v>0</v>
      </c>
      <c r="S283" s="153">
        <v>0</v>
      </c>
      <c r="T283" s="154">
        <f t="shared" si="43"/>
        <v>0</v>
      </c>
      <c r="AR283" s="155" t="s">
        <v>506</v>
      </c>
      <c r="AT283" s="155" t="s">
        <v>175</v>
      </c>
      <c r="AU283" s="155" t="s">
        <v>88</v>
      </c>
      <c r="AY283" s="16" t="s">
        <v>173</v>
      </c>
      <c r="BE283" s="156">
        <f t="shared" si="44"/>
        <v>0</v>
      </c>
      <c r="BF283" s="156">
        <f t="shared" si="45"/>
        <v>0</v>
      </c>
      <c r="BG283" s="156">
        <f t="shared" si="46"/>
        <v>0</v>
      </c>
      <c r="BH283" s="156">
        <f t="shared" si="47"/>
        <v>0</v>
      </c>
      <c r="BI283" s="156">
        <f t="shared" si="48"/>
        <v>0</v>
      </c>
      <c r="BJ283" s="16" t="s">
        <v>88</v>
      </c>
      <c r="BK283" s="156">
        <f t="shared" si="49"/>
        <v>0</v>
      </c>
      <c r="BL283" s="16" t="s">
        <v>506</v>
      </c>
      <c r="BM283" s="155" t="s">
        <v>1895</v>
      </c>
    </row>
    <row r="284" spans="2:65" s="1" customFormat="1" ht="16.5" customHeight="1" x14ac:dyDescent="0.2">
      <c r="B284" s="142"/>
      <c r="C284" s="178" t="s">
        <v>1281</v>
      </c>
      <c r="D284" s="178" t="s">
        <v>332</v>
      </c>
      <c r="E284" s="179" t="s">
        <v>1272</v>
      </c>
      <c r="F284" s="180" t="s">
        <v>1273</v>
      </c>
      <c r="G284" s="181" t="s">
        <v>370</v>
      </c>
      <c r="H284" s="182">
        <v>55</v>
      </c>
      <c r="I284" s="183"/>
      <c r="J284" s="184">
        <f t="shared" si="40"/>
        <v>0</v>
      </c>
      <c r="K284" s="185"/>
      <c r="L284" s="186"/>
      <c r="M284" s="187" t="s">
        <v>1</v>
      </c>
      <c r="N284" s="188" t="s">
        <v>41</v>
      </c>
      <c r="P284" s="153">
        <f t="shared" si="41"/>
        <v>0</v>
      </c>
      <c r="Q284" s="153">
        <v>1.9000000000000001E-4</v>
      </c>
      <c r="R284" s="153">
        <f t="shared" si="42"/>
        <v>1.0450000000000001E-2</v>
      </c>
      <c r="S284" s="153">
        <v>0</v>
      </c>
      <c r="T284" s="154">
        <f t="shared" si="43"/>
        <v>0</v>
      </c>
      <c r="AR284" s="155" t="s">
        <v>850</v>
      </c>
      <c r="AT284" s="155" t="s">
        <v>332</v>
      </c>
      <c r="AU284" s="155" t="s">
        <v>88</v>
      </c>
      <c r="AY284" s="16" t="s">
        <v>173</v>
      </c>
      <c r="BE284" s="156">
        <f t="shared" si="44"/>
        <v>0</v>
      </c>
      <c r="BF284" s="156">
        <f t="shared" si="45"/>
        <v>0</v>
      </c>
      <c r="BG284" s="156">
        <f t="shared" si="46"/>
        <v>0</v>
      </c>
      <c r="BH284" s="156">
        <f t="shared" si="47"/>
        <v>0</v>
      </c>
      <c r="BI284" s="156">
        <f t="shared" si="48"/>
        <v>0</v>
      </c>
      <c r="BJ284" s="16" t="s">
        <v>88</v>
      </c>
      <c r="BK284" s="156">
        <f t="shared" si="49"/>
        <v>0</v>
      </c>
      <c r="BL284" s="16" t="s">
        <v>506</v>
      </c>
      <c r="BM284" s="155" t="s">
        <v>1896</v>
      </c>
    </row>
    <row r="285" spans="2:65" s="1" customFormat="1" ht="21.75" customHeight="1" x14ac:dyDescent="0.2">
      <c r="B285" s="142"/>
      <c r="C285" s="143" t="s">
        <v>1283</v>
      </c>
      <c r="D285" s="143" t="s">
        <v>175</v>
      </c>
      <c r="E285" s="144" t="s">
        <v>1284</v>
      </c>
      <c r="F285" s="145" t="s">
        <v>1285</v>
      </c>
      <c r="G285" s="146" t="s">
        <v>370</v>
      </c>
      <c r="H285" s="147">
        <v>665</v>
      </c>
      <c r="I285" s="148"/>
      <c r="J285" s="149">
        <f t="shared" si="40"/>
        <v>0</v>
      </c>
      <c r="K285" s="150"/>
      <c r="L285" s="31"/>
      <c r="M285" s="151" t="s">
        <v>1</v>
      </c>
      <c r="N285" s="152" t="s">
        <v>41</v>
      </c>
      <c r="P285" s="153">
        <f t="shared" si="41"/>
        <v>0</v>
      </c>
      <c r="Q285" s="153">
        <v>0</v>
      </c>
      <c r="R285" s="153">
        <f t="shared" si="42"/>
        <v>0</v>
      </c>
      <c r="S285" s="153">
        <v>0</v>
      </c>
      <c r="T285" s="154">
        <f t="shared" si="43"/>
        <v>0</v>
      </c>
      <c r="AR285" s="155" t="s">
        <v>506</v>
      </c>
      <c r="AT285" s="155" t="s">
        <v>175</v>
      </c>
      <c r="AU285" s="155" t="s">
        <v>88</v>
      </c>
      <c r="AY285" s="16" t="s">
        <v>173</v>
      </c>
      <c r="BE285" s="156">
        <f t="shared" si="44"/>
        <v>0</v>
      </c>
      <c r="BF285" s="156">
        <f t="shared" si="45"/>
        <v>0</v>
      </c>
      <c r="BG285" s="156">
        <f t="shared" si="46"/>
        <v>0</v>
      </c>
      <c r="BH285" s="156">
        <f t="shared" si="47"/>
        <v>0</v>
      </c>
      <c r="BI285" s="156">
        <f t="shared" si="48"/>
        <v>0</v>
      </c>
      <c r="BJ285" s="16" t="s">
        <v>88</v>
      </c>
      <c r="BK285" s="156">
        <f t="shared" si="49"/>
        <v>0</v>
      </c>
      <c r="BL285" s="16" t="s">
        <v>506</v>
      </c>
      <c r="BM285" s="155" t="s">
        <v>1897</v>
      </c>
    </row>
    <row r="286" spans="2:65" s="1" customFormat="1" ht="16.5" customHeight="1" x14ac:dyDescent="0.2">
      <c r="B286" s="142"/>
      <c r="C286" s="178" t="s">
        <v>1287</v>
      </c>
      <c r="D286" s="178" t="s">
        <v>332</v>
      </c>
      <c r="E286" s="179" t="s">
        <v>1288</v>
      </c>
      <c r="F286" s="180" t="s">
        <v>1289</v>
      </c>
      <c r="G286" s="181" t="s">
        <v>370</v>
      </c>
      <c r="H286" s="182">
        <v>665</v>
      </c>
      <c r="I286" s="183"/>
      <c r="J286" s="184">
        <f t="shared" si="40"/>
        <v>0</v>
      </c>
      <c r="K286" s="185"/>
      <c r="L286" s="186"/>
      <c r="M286" s="187" t="s">
        <v>1</v>
      </c>
      <c r="N286" s="188" t="s">
        <v>41</v>
      </c>
      <c r="P286" s="153">
        <f t="shared" si="41"/>
        <v>0</v>
      </c>
      <c r="Q286" s="153">
        <v>1.9000000000000001E-4</v>
      </c>
      <c r="R286" s="153">
        <f t="shared" si="42"/>
        <v>0.12635000000000002</v>
      </c>
      <c r="S286" s="153">
        <v>0</v>
      </c>
      <c r="T286" s="154">
        <f t="shared" si="43"/>
        <v>0</v>
      </c>
      <c r="AR286" s="155" t="s">
        <v>850</v>
      </c>
      <c r="AT286" s="155" t="s">
        <v>332</v>
      </c>
      <c r="AU286" s="155" t="s">
        <v>88</v>
      </c>
      <c r="AY286" s="16" t="s">
        <v>173</v>
      </c>
      <c r="BE286" s="156">
        <f t="shared" si="44"/>
        <v>0</v>
      </c>
      <c r="BF286" s="156">
        <f t="shared" si="45"/>
        <v>0</v>
      </c>
      <c r="BG286" s="156">
        <f t="shared" si="46"/>
        <v>0</v>
      </c>
      <c r="BH286" s="156">
        <f t="shared" si="47"/>
        <v>0</v>
      </c>
      <c r="BI286" s="156">
        <f t="shared" si="48"/>
        <v>0</v>
      </c>
      <c r="BJ286" s="16" t="s">
        <v>88</v>
      </c>
      <c r="BK286" s="156">
        <f t="shared" si="49"/>
        <v>0</v>
      </c>
      <c r="BL286" s="16" t="s">
        <v>506</v>
      </c>
      <c r="BM286" s="155" t="s">
        <v>1898</v>
      </c>
    </row>
    <row r="287" spans="2:65" s="1" customFormat="1" ht="21.75" customHeight="1" x14ac:dyDescent="0.2">
      <c r="B287" s="142"/>
      <c r="C287" s="143" t="s">
        <v>1291</v>
      </c>
      <c r="D287" s="143" t="s">
        <v>175</v>
      </c>
      <c r="E287" s="144" t="s">
        <v>1292</v>
      </c>
      <c r="F287" s="145" t="s">
        <v>1293</v>
      </c>
      <c r="G287" s="146" t="s">
        <v>370</v>
      </c>
      <c r="H287" s="147">
        <v>1370</v>
      </c>
      <c r="I287" s="148"/>
      <c r="J287" s="149">
        <f t="shared" ref="J287:J318" si="50">ROUND(I287*H287,2)</f>
        <v>0</v>
      </c>
      <c r="K287" s="150"/>
      <c r="L287" s="31"/>
      <c r="M287" s="151" t="s">
        <v>1</v>
      </c>
      <c r="N287" s="152" t="s">
        <v>41</v>
      </c>
      <c r="P287" s="153">
        <f t="shared" ref="P287:P318" si="51">O287*H287</f>
        <v>0</v>
      </c>
      <c r="Q287" s="153">
        <v>0</v>
      </c>
      <c r="R287" s="153">
        <f t="shared" ref="R287:R318" si="52">Q287*H287</f>
        <v>0</v>
      </c>
      <c r="S287" s="153">
        <v>0</v>
      </c>
      <c r="T287" s="154">
        <f t="shared" ref="T287:T318" si="53">S287*H287</f>
        <v>0</v>
      </c>
      <c r="AR287" s="155" t="s">
        <v>506</v>
      </c>
      <c r="AT287" s="155" t="s">
        <v>175</v>
      </c>
      <c r="AU287" s="155" t="s">
        <v>88</v>
      </c>
      <c r="AY287" s="16" t="s">
        <v>173</v>
      </c>
      <c r="BE287" s="156">
        <f t="shared" ref="BE287:BE304" si="54">IF(N287="základná",J287,0)</f>
        <v>0</v>
      </c>
      <c r="BF287" s="156">
        <f t="shared" ref="BF287:BF304" si="55">IF(N287="znížená",J287,0)</f>
        <v>0</v>
      </c>
      <c r="BG287" s="156">
        <f t="shared" ref="BG287:BG304" si="56">IF(N287="zákl. prenesená",J287,0)</f>
        <v>0</v>
      </c>
      <c r="BH287" s="156">
        <f t="shared" ref="BH287:BH304" si="57">IF(N287="zníž. prenesená",J287,0)</f>
        <v>0</v>
      </c>
      <c r="BI287" s="156">
        <f t="shared" ref="BI287:BI304" si="58">IF(N287="nulová",J287,0)</f>
        <v>0</v>
      </c>
      <c r="BJ287" s="16" t="s">
        <v>88</v>
      </c>
      <c r="BK287" s="156">
        <f t="shared" ref="BK287:BK304" si="59">ROUND(I287*H287,2)</f>
        <v>0</v>
      </c>
      <c r="BL287" s="16" t="s">
        <v>506</v>
      </c>
      <c r="BM287" s="155" t="s">
        <v>1899</v>
      </c>
    </row>
    <row r="288" spans="2:65" s="1" customFormat="1" ht="16.5" customHeight="1" x14ac:dyDescent="0.2">
      <c r="B288" s="142"/>
      <c r="C288" s="178" t="s">
        <v>1295</v>
      </c>
      <c r="D288" s="178" t="s">
        <v>332</v>
      </c>
      <c r="E288" s="179" t="s">
        <v>1296</v>
      </c>
      <c r="F288" s="180" t="s">
        <v>1297</v>
      </c>
      <c r="G288" s="181" t="s">
        <v>370</v>
      </c>
      <c r="H288" s="182">
        <v>1370</v>
      </c>
      <c r="I288" s="183"/>
      <c r="J288" s="184">
        <f t="shared" si="50"/>
        <v>0</v>
      </c>
      <c r="K288" s="185"/>
      <c r="L288" s="186"/>
      <c r="M288" s="187" t="s">
        <v>1</v>
      </c>
      <c r="N288" s="188" t="s">
        <v>41</v>
      </c>
      <c r="P288" s="153">
        <f t="shared" si="51"/>
        <v>0</v>
      </c>
      <c r="Q288" s="153">
        <v>2.7999999999999998E-4</v>
      </c>
      <c r="R288" s="153">
        <f t="shared" si="52"/>
        <v>0.38359999999999994</v>
      </c>
      <c r="S288" s="153">
        <v>0</v>
      </c>
      <c r="T288" s="154">
        <f t="shared" si="53"/>
        <v>0</v>
      </c>
      <c r="AR288" s="155" t="s">
        <v>850</v>
      </c>
      <c r="AT288" s="155" t="s">
        <v>332</v>
      </c>
      <c r="AU288" s="155" t="s">
        <v>88</v>
      </c>
      <c r="AY288" s="16" t="s">
        <v>173</v>
      </c>
      <c r="BE288" s="156">
        <f t="shared" si="54"/>
        <v>0</v>
      </c>
      <c r="BF288" s="156">
        <f t="shared" si="55"/>
        <v>0</v>
      </c>
      <c r="BG288" s="156">
        <f t="shared" si="56"/>
        <v>0</v>
      </c>
      <c r="BH288" s="156">
        <f t="shared" si="57"/>
        <v>0</v>
      </c>
      <c r="BI288" s="156">
        <f t="shared" si="58"/>
        <v>0</v>
      </c>
      <c r="BJ288" s="16" t="s">
        <v>88</v>
      </c>
      <c r="BK288" s="156">
        <f t="shared" si="59"/>
        <v>0</v>
      </c>
      <c r="BL288" s="16" t="s">
        <v>506</v>
      </c>
      <c r="BM288" s="155" t="s">
        <v>1900</v>
      </c>
    </row>
    <row r="289" spans="2:65" s="1" customFormat="1" ht="21.75" customHeight="1" x14ac:dyDescent="0.2">
      <c r="B289" s="142"/>
      <c r="C289" s="143" t="s">
        <v>1299</v>
      </c>
      <c r="D289" s="143" t="s">
        <v>175</v>
      </c>
      <c r="E289" s="144" t="s">
        <v>1292</v>
      </c>
      <c r="F289" s="145" t="s">
        <v>1293</v>
      </c>
      <c r="G289" s="146" t="s">
        <v>370</v>
      </c>
      <c r="H289" s="147">
        <v>450</v>
      </c>
      <c r="I289" s="148"/>
      <c r="J289" s="149">
        <f t="shared" si="50"/>
        <v>0</v>
      </c>
      <c r="K289" s="150"/>
      <c r="L289" s="31"/>
      <c r="M289" s="151" t="s">
        <v>1</v>
      </c>
      <c r="N289" s="152" t="s">
        <v>41</v>
      </c>
      <c r="P289" s="153">
        <f t="shared" si="51"/>
        <v>0</v>
      </c>
      <c r="Q289" s="153">
        <v>0</v>
      </c>
      <c r="R289" s="153">
        <f t="shared" si="52"/>
        <v>0</v>
      </c>
      <c r="S289" s="153">
        <v>0</v>
      </c>
      <c r="T289" s="154">
        <f t="shared" si="53"/>
        <v>0</v>
      </c>
      <c r="AR289" s="155" t="s">
        <v>506</v>
      </c>
      <c r="AT289" s="155" t="s">
        <v>175</v>
      </c>
      <c r="AU289" s="155" t="s">
        <v>88</v>
      </c>
      <c r="AY289" s="16" t="s">
        <v>173</v>
      </c>
      <c r="BE289" s="156">
        <f t="shared" si="54"/>
        <v>0</v>
      </c>
      <c r="BF289" s="156">
        <f t="shared" si="55"/>
        <v>0</v>
      </c>
      <c r="BG289" s="156">
        <f t="shared" si="56"/>
        <v>0</v>
      </c>
      <c r="BH289" s="156">
        <f t="shared" si="57"/>
        <v>0</v>
      </c>
      <c r="BI289" s="156">
        <f t="shared" si="58"/>
        <v>0</v>
      </c>
      <c r="BJ289" s="16" t="s">
        <v>88</v>
      </c>
      <c r="BK289" s="156">
        <f t="shared" si="59"/>
        <v>0</v>
      </c>
      <c r="BL289" s="16" t="s">
        <v>506</v>
      </c>
      <c r="BM289" s="155" t="s">
        <v>1901</v>
      </c>
    </row>
    <row r="290" spans="2:65" s="1" customFormat="1" ht="16.5" customHeight="1" x14ac:dyDescent="0.2">
      <c r="B290" s="142"/>
      <c r="C290" s="178" t="s">
        <v>1301</v>
      </c>
      <c r="D290" s="178" t="s">
        <v>332</v>
      </c>
      <c r="E290" s="179" t="s">
        <v>1296</v>
      </c>
      <c r="F290" s="180" t="s">
        <v>1297</v>
      </c>
      <c r="G290" s="181" t="s">
        <v>370</v>
      </c>
      <c r="H290" s="182">
        <v>450</v>
      </c>
      <c r="I290" s="183"/>
      <c r="J290" s="184">
        <f t="shared" si="50"/>
        <v>0</v>
      </c>
      <c r="K290" s="185"/>
      <c r="L290" s="186"/>
      <c r="M290" s="187" t="s">
        <v>1</v>
      </c>
      <c r="N290" s="188" t="s">
        <v>41</v>
      </c>
      <c r="P290" s="153">
        <f t="shared" si="51"/>
        <v>0</v>
      </c>
      <c r="Q290" s="153">
        <v>2.7999999999999998E-4</v>
      </c>
      <c r="R290" s="153">
        <f t="shared" si="52"/>
        <v>0.126</v>
      </c>
      <c r="S290" s="153">
        <v>0</v>
      </c>
      <c r="T290" s="154">
        <f t="shared" si="53"/>
        <v>0</v>
      </c>
      <c r="AR290" s="155" t="s">
        <v>850</v>
      </c>
      <c r="AT290" s="155" t="s">
        <v>332</v>
      </c>
      <c r="AU290" s="155" t="s">
        <v>88</v>
      </c>
      <c r="AY290" s="16" t="s">
        <v>173</v>
      </c>
      <c r="BE290" s="156">
        <f t="shared" si="54"/>
        <v>0</v>
      </c>
      <c r="BF290" s="156">
        <f t="shared" si="55"/>
        <v>0</v>
      </c>
      <c r="BG290" s="156">
        <f t="shared" si="56"/>
        <v>0</v>
      </c>
      <c r="BH290" s="156">
        <f t="shared" si="57"/>
        <v>0</v>
      </c>
      <c r="BI290" s="156">
        <f t="shared" si="58"/>
        <v>0</v>
      </c>
      <c r="BJ290" s="16" t="s">
        <v>88</v>
      </c>
      <c r="BK290" s="156">
        <f t="shared" si="59"/>
        <v>0</v>
      </c>
      <c r="BL290" s="16" t="s">
        <v>506</v>
      </c>
      <c r="BM290" s="155" t="s">
        <v>1902</v>
      </c>
    </row>
    <row r="291" spans="2:65" s="1" customFormat="1" ht="21.75" customHeight="1" x14ac:dyDescent="0.2">
      <c r="B291" s="142"/>
      <c r="C291" s="143" t="s">
        <v>1303</v>
      </c>
      <c r="D291" s="143" t="s">
        <v>175</v>
      </c>
      <c r="E291" s="144" t="s">
        <v>1304</v>
      </c>
      <c r="F291" s="145" t="s">
        <v>1305</v>
      </c>
      <c r="G291" s="146" t="s">
        <v>370</v>
      </c>
      <c r="H291" s="147">
        <v>15</v>
      </c>
      <c r="I291" s="148"/>
      <c r="J291" s="149">
        <f t="shared" si="50"/>
        <v>0</v>
      </c>
      <c r="K291" s="150"/>
      <c r="L291" s="31"/>
      <c r="M291" s="151" t="s">
        <v>1</v>
      </c>
      <c r="N291" s="152" t="s">
        <v>41</v>
      </c>
      <c r="P291" s="153">
        <f t="shared" si="51"/>
        <v>0</v>
      </c>
      <c r="Q291" s="153">
        <v>0</v>
      </c>
      <c r="R291" s="153">
        <f t="shared" si="52"/>
        <v>0</v>
      </c>
      <c r="S291" s="153">
        <v>0</v>
      </c>
      <c r="T291" s="154">
        <f t="shared" si="53"/>
        <v>0</v>
      </c>
      <c r="AR291" s="155" t="s">
        <v>506</v>
      </c>
      <c r="AT291" s="155" t="s">
        <v>175</v>
      </c>
      <c r="AU291" s="155" t="s">
        <v>88</v>
      </c>
      <c r="AY291" s="16" t="s">
        <v>173</v>
      </c>
      <c r="BE291" s="156">
        <f t="shared" si="54"/>
        <v>0</v>
      </c>
      <c r="BF291" s="156">
        <f t="shared" si="55"/>
        <v>0</v>
      </c>
      <c r="BG291" s="156">
        <f t="shared" si="56"/>
        <v>0</v>
      </c>
      <c r="BH291" s="156">
        <f t="shared" si="57"/>
        <v>0</v>
      </c>
      <c r="BI291" s="156">
        <f t="shared" si="58"/>
        <v>0</v>
      </c>
      <c r="BJ291" s="16" t="s">
        <v>88</v>
      </c>
      <c r="BK291" s="156">
        <f t="shared" si="59"/>
        <v>0</v>
      </c>
      <c r="BL291" s="16" t="s">
        <v>506</v>
      </c>
      <c r="BM291" s="155" t="s">
        <v>1903</v>
      </c>
    </row>
    <row r="292" spans="2:65" s="1" customFormat="1" ht="16.5" customHeight="1" x14ac:dyDescent="0.2">
      <c r="B292" s="142"/>
      <c r="C292" s="178" t="s">
        <v>1307</v>
      </c>
      <c r="D292" s="178" t="s">
        <v>332</v>
      </c>
      <c r="E292" s="179" t="s">
        <v>1308</v>
      </c>
      <c r="F292" s="180" t="s">
        <v>1309</v>
      </c>
      <c r="G292" s="181" t="s">
        <v>370</v>
      </c>
      <c r="H292" s="182">
        <v>15</v>
      </c>
      <c r="I292" s="183"/>
      <c r="J292" s="184">
        <f t="shared" si="50"/>
        <v>0</v>
      </c>
      <c r="K292" s="185"/>
      <c r="L292" s="186"/>
      <c r="M292" s="187" t="s">
        <v>1</v>
      </c>
      <c r="N292" s="188" t="s">
        <v>41</v>
      </c>
      <c r="P292" s="153">
        <f t="shared" si="51"/>
        <v>0</v>
      </c>
      <c r="Q292" s="153">
        <v>2.4000000000000001E-4</v>
      </c>
      <c r="R292" s="153">
        <f t="shared" si="52"/>
        <v>3.5999999999999999E-3</v>
      </c>
      <c r="S292" s="153">
        <v>0</v>
      </c>
      <c r="T292" s="154">
        <f t="shared" si="53"/>
        <v>0</v>
      </c>
      <c r="AR292" s="155" t="s">
        <v>850</v>
      </c>
      <c r="AT292" s="155" t="s">
        <v>332</v>
      </c>
      <c r="AU292" s="155" t="s">
        <v>88</v>
      </c>
      <c r="AY292" s="16" t="s">
        <v>173</v>
      </c>
      <c r="BE292" s="156">
        <f t="shared" si="54"/>
        <v>0</v>
      </c>
      <c r="BF292" s="156">
        <f t="shared" si="55"/>
        <v>0</v>
      </c>
      <c r="BG292" s="156">
        <f t="shared" si="56"/>
        <v>0</v>
      </c>
      <c r="BH292" s="156">
        <f t="shared" si="57"/>
        <v>0</v>
      </c>
      <c r="BI292" s="156">
        <f t="shared" si="58"/>
        <v>0</v>
      </c>
      <c r="BJ292" s="16" t="s">
        <v>88</v>
      </c>
      <c r="BK292" s="156">
        <f t="shared" si="59"/>
        <v>0</v>
      </c>
      <c r="BL292" s="16" t="s">
        <v>506</v>
      </c>
      <c r="BM292" s="155" t="s">
        <v>1904</v>
      </c>
    </row>
    <row r="293" spans="2:65" s="1" customFormat="1" ht="21.75" customHeight="1" x14ac:dyDescent="0.2">
      <c r="B293" s="142"/>
      <c r="C293" s="143" t="s">
        <v>1311</v>
      </c>
      <c r="D293" s="143" t="s">
        <v>175</v>
      </c>
      <c r="E293" s="144" t="s">
        <v>1312</v>
      </c>
      <c r="F293" s="145" t="s">
        <v>1313</v>
      </c>
      <c r="G293" s="146" t="s">
        <v>370</v>
      </c>
      <c r="H293" s="147">
        <v>15</v>
      </c>
      <c r="I293" s="148"/>
      <c r="J293" s="149">
        <f t="shared" si="50"/>
        <v>0</v>
      </c>
      <c r="K293" s="150"/>
      <c r="L293" s="31"/>
      <c r="M293" s="151" t="s">
        <v>1</v>
      </c>
      <c r="N293" s="152" t="s">
        <v>41</v>
      </c>
      <c r="P293" s="153">
        <f t="shared" si="51"/>
        <v>0</v>
      </c>
      <c r="Q293" s="153">
        <v>0</v>
      </c>
      <c r="R293" s="153">
        <f t="shared" si="52"/>
        <v>0</v>
      </c>
      <c r="S293" s="153">
        <v>0</v>
      </c>
      <c r="T293" s="154">
        <f t="shared" si="53"/>
        <v>0</v>
      </c>
      <c r="AR293" s="155" t="s">
        <v>506</v>
      </c>
      <c r="AT293" s="155" t="s">
        <v>175</v>
      </c>
      <c r="AU293" s="155" t="s">
        <v>88</v>
      </c>
      <c r="AY293" s="16" t="s">
        <v>173</v>
      </c>
      <c r="BE293" s="156">
        <f t="shared" si="54"/>
        <v>0</v>
      </c>
      <c r="BF293" s="156">
        <f t="shared" si="55"/>
        <v>0</v>
      </c>
      <c r="BG293" s="156">
        <f t="shared" si="56"/>
        <v>0</v>
      </c>
      <c r="BH293" s="156">
        <f t="shared" si="57"/>
        <v>0</v>
      </c>
      <c r="BI293" s="156">
        <f t="shared" si="58"/>
        <v>0</v>
      </c>
      <c r="BJ293" s="16" t="s">
        <v>88</v>
      </c>
      <c r="BK293" s="156">
        <f t="shared" si="59"/>
        <v>0</v>
      </c>
      <c r="BL293" s="16" t="s">
        <v>506</v>
      </c>
      <c r="BM293" s="155" t="s">
        <v>1905</v>
      </c>
    </row>
    <row r="294" spans="2:65" s="1" customFormat="1" ht="16.5" customHeight="1" x14ac:dyDescent="0.2">
      <c r="B294" s="142"/>
      <c r="C294" s="178" t="s">
        <v>1315</v>
      </c>
      <c r="D294" s="178" t="s">
        <v>332</v>
      </c>
      <c r="E294" s="179" t="s">
        <v>1316</v>
      </c>
      <c r="F294" s="180" t="s">
        <v>1317</v>
      </c>
      <c r="G294" s="181" t="s">
        <v>370</v>
      </c>
      <c r="H294" s="182">
        <v>15</v>
      </c>
      <c r="I294" s="183"/>
      <c r="J294" s="184">
        <f t="shared" si="50"/>
        <v>0</v>
      </c>
      <c r="K294" s="185"/>
      <c r="L294" s="186"/>
      <c r="M294" s="187" t="s">
        <v>1</v>
      </c>
      <c r="N294" s="188" t="s">
        <v>41</v>
      </c>
      <c r="P294" s="153">
        <f t="shared" si="51"/>
        <v>0</v>
      </c>
      <c r="Q294" s="153">
        <v>5.9000000000000003E-4</v>
      </c>
      <c r="R294" s="153">
        <f t="shared" si="52"/>
        <v>8.8500000000000002E-3</v>
      </c>
      <c r="S294" s="153">
        <v>0</v>
      </c>
      <c r="T294" s="154">
        <f t="shared" si="53"/>
        <v>0</v>
      </c>
      <c r="AR294" s="155" t="s">
        <v>850</v>
      </c>
      <c r="AT294" s="155" t="s">
        <v>332</v>
      </c>
      <c r="AU294" s="155" t="s">
        <v>88</v>
      </c>
      <c r="AY294" s="16" t="s">
        <v>173</v>
      </c>
      <c r="BE294" s="156">
        <f t="shared" si="54"/>
        <v>0</v>
      </c>
      <c r="BF294" s="156">
        <f t="shared" si="55"/>
        <v>0</v>
      </c>
      <c r="BG294" s="156">
        <f t="shared" si="56"/>
        <v>0</v>
      </c>
      <c r="BH294" s="156">
        <f t="shared" si="57"/>
        <v>0</v>
      </c>
      <c r="BI294" s="156">
        <f t="shared" si="58"/>
        <v>0</v>
      </c>
      <c r="BJ294" s="16" t="s">
        <v>88</v>
      </c>
      <c r="BK294" s="156">
        <f t="shared" si="59"/>
        <v>0</v>
      </c>
      <c r="BL294" s="16" t="s">
        <v>506</v>
      </c>
      <c r="BM294" s="155" t="s">
        <v>1906</v>
      </c>
    </row>
    <row r="295" spans="2:65" s="1" customFormat="1" ht="24.15" customHeight="1" x14ac:dyDescent="0.2">
      <c r="B295" s="142"/>
      <c r="C295" s="143" t="s">
        <v>1319</v>
      </c>
      <c r="D295" s="143" t="s">
        <v>175</v>
      </c>
      <c r="E295" s="144" t="s">
        <v>1320</v>
      </c>
      <c r="F295" s="145" t="s">
        <v>1321</v>
      </c>
      <c r="G295" s="146" t="s">
        <v>370</v>
      </c>
      <c r="H295" s="147">
        <v>350</v>
      </c>
      <c r="I295" s="148"/>
      <c r="J295" s="149">
        <f t="shared" si="50"/>
        <v>0</v>
      </c>
      <c r="K295" s="150"/>
      <c r="L295" s="31"/>
      <c r="M295" s="151" t="s">
        <v>1</v>
      </c>
      <c r="N295" s="152" t="s">
        <v>41</v>
      </c>
      <c r="P295" s="153">
        <f t="shared" si="51"/>
        <v>0</v>
      </c>
      <c r="Q295" s="153">
        <v>0</v>
      </c>
      <c r="R295" s="153">
        <f t="shared" si="52"/>
        <v>0</v>
      </c>
      <c r="S295" s="153">
        <v>0</v>
      </c>
      <c r="T295" s="154">
        <f t="shared" si="53"/>
        <v>0</v>
      </c>
      <c r="AR295" s="155" t="s">
        <v>506</v>
      </c>
      <c r="AT295" s="155" t="s">
        <v>175</v>
      </c>
      <c r="AU295" s="155" t="s">
        <v>88</v>
      </c>
      <c r="AY295" s="16" t="s">
        <v>173</v>
      </c>
      <c r="BE295" s="156">
        <f t="shared" si="54"/>
        <v>0</v>
      </c>
      <c r="BF295" s="156">
        <f t="shared" si="55"/>
        <v>0</v>
      </c>
      <c r="BG295" s="156">
        <f t="shared" si="56"/>
        <v>0</v>
      </c>
      <c r="BH295" s="156">
        <f t="shared" si="57"/>
        <v>0</v>
      </c>
      <c r="BI295" s="156">
        <f t="shared" si="58"/>
        <v>0</v>
      </c>
      <c r="BJ295" s="16" t="s">
        <v>88</v>
      </c>
      <c r="BK295" s="156">
        <f t="shared" si="59"/>
        <v>0</v>
      </c>
      <c r="BL295" s="16" t="s">
        <v>506</v>
      </c>
      <c r="BM295" s="155" t="s">
        <v>1907</v>
      </c>
    </row>
    <row r="296" spans="2:65" s="1" customFormat="1" ht="16.5" customHeight="1" x14ac:dyDescent="0.2">
      <c r="B296" s="142"/>
      <c r="C296" s="178" t="s">
        <v>1323</v>
      </c>
      <c r="D296" s="178" t="s">
        <v>332</v>
      </c>
      <c r="E296" s="179" t="s">
        <v>1324</v>
      </c>
      <c r="F296" s="180" t="s">
        <v>1325</v>
      </c>
      <c r="G296" s="181" t="s">
        <v>370</v>
      </c>
      <c r="H296" s="182">
        <v>350</v>
      </c>
      <c r="I296" s="183"/>
      <c r="J296" s="184">
        <f t="shared" si="50"/>
        <v>0</v>
      </c>
      <c r="K296" s="185"/>
      <c r="L296" s="186"/>
      <c r="M296" s="187" t="s">
        <v>1</v>
      </c>
      <c r="N296" s="188" t="s">
        <v>41</v>
      </c>
      <c r="P296" s="153">
        <f t="shared" si="51"/>
        <v>0</v>
      </c>
      <c r="Q296" s="153">
        <v>8.0000000000000007E-5</v>
      </c>
      <c r="R296" s="153">
        <f t="shared" si="52"/>
        <v>2.8000000000000001E-2</v>
      </c>
      <c r="S296" s="153">
        <v>0</v>
      </c>
      <c r="T296" s="154">
        <f t="shared" si="53"/>
        <v>0</v>
      </c>
      <c r="AR296" s="155" t="s">
        <v>850</v>
      </c>
      <c r="AT296" s="155" t="s">
        <v>332</v>
      </c>
      <c r="AU296" s="155" t="s">
        <v>88</v>
      </c>
      <c r="AY296" s="16" t="s">
        <v>173</v>
      </c>
      <c r="BE296" s="156">
        <f t="shared" si="54"/>
        <v>0</v>
      </c>
      <c r="BF296" s="156">
        <f t="shared" si="55"/>
        <v>0</v>
      </c>
      <c r="BG296" s="156">
        <f t="shared" si="56"/>
        <v>0</v>
      </c>
      <c r="BH296" s="156">
        <f t="shared" si="57"/>
        <v>0</v>
      </c>
      <c r="BI296" s="156">
        <f t="shared" si="58"/>
        <v>0</v>
      </c>
      <c r="BJ296" s="16" t="s">
        <v>88</v>
      </c>
      <c r="BK296" s="156">
        <f t="shared" si="59"/>
        <v>0</v>
      </c>
      <c r="BL296" s="16" t="s">
        <v>506</v>
      </c>
      <c r="BM296" s="155" t="s">
        <v>1908</v>
      </c>
    </row>
    <row r="297" spans="2:65" s="1" customFormat="1" ht="24.15" customHeight="1" x14ac:dyDescent="0.2">
      <c r="B297" s="142"/>
      <c r="C297" s="143" t="s">
        <v>1327</v>
      </c>
      <c r="D297" s="143" t="s">
        <v>175</v>
      </c>
      <c r="E297" s="144" t="s">
        <v>1328</v>
      </c>
      <c r="F297" s="145" t="s">
        <v>1329</v>
      </c>
      <c r="G297" s="146" t="s">
        <v>370</v>
      </c>
      <c r="H297" s="147">
        <v>50</v>
      </c>
      <c r="I297" s="148"/>
      <c r="J297" s="149">
        <f t="shared" si="50"/>
        <v>0</v>
      </c>
      <c r="K297" s="150"/>
      <c r="L297" s="31"/>
      <c r="M297" s="151" t="s">
        <v>1</v>
      </c>
      <c r="N297" s="152" t="s">
        <v>41</v>
      </c>
      <c r="P297" s="153">
        <f t="shared" si="51"/>
        <v>0</v>
      </c>
      <c r="Q297" s="153">
        <v>0</v>
      </c>
      <c r="R297" s="153">
        <f t="shared" si="52"/>
        <v>0</v>
      </c>
      <c r="S297" s="153">
        <v>0</v>
      </c>
      <c r="T297" s="154">
        <f t="shared" si="53"/>
        <v>0</v>
      </c>
      <c r="AR297" s="155" t="s">
        <v>506</v>
      </c>
      <c r="AT297" s="155" t="s">
        <v>175</v>
      </c>
      <c r="AU297" s="155" t="s">
        <v>88</v>
      </c>
      <c r="AY297" s="16" t="s">
        <v>173</v>
      </c>
      <c r="BE297" s="156">
        <f t="shared" si="54"/>
        <v>0</v>
      </c>
      <c r="BF297" s="156">
        <f t="shared" si="55"/>
        <v>0</v>
      </c>
      <c r="BG297" s="156">
        <f t="shared" si="56"/>
        <v>0</v>
      </c>
      <c r="BH297" s="156">
        <f t="shared" si="57"/>
        <v>0</v>
      </c>
      <c r="BI297" s="156">
        <f t="shared" si="58"/>
        <v>0</v>
      </c>
      <c r="BJ297" s="16" t="s">
        <v>88</v>
      </c>
      <c r="BK297" s="156">
        <f t="shared" si="59"/>
        <v>0</v>
      </c>
      <c r="BL297" s="16" t="s">
        <v>506</v>
      </c>
      <c r="BM297" s="155" t="s">
        <v>1909</v>
      </c>
    </row>
    <row r="298" spans="2:65" s="1" customFormat="1" ht="16.5" customHeight="1" x14ac:dyDescent="0.2">
      <c r="B298" s="142"/>
      <c r="C298" s="178" t="s">
        <v>1331</v>
      </c>
      <c r="D298" s="178" t="s">
        <v>332</v>
      </c>
      <c r="E298" s="179" t="s">
        <v>1332</v>
      </c>
      <c r="F298" s="180" t="s">
        <v>1333</v>
      </c>
      <c r="G298" s="181" t="s">
        <v>370</v>
      </c>
      <c r="H298" s="182">
        <v>50</v>
      </c>
      <c r="I298" s="183"/>
      <c r="J298" s="184">
        <f t="shared" si="50"/>
        <v>0</v>
      </c>
      <c r="K298" s="185"/>
      <c r="L298" s="186"/>
      <c r="M298" s="187" t="s">
        <v>1</v>
      </c>
      <c r="N298" s="188" t="s">
        <v>41</v>
      </c>
      <c r="P298" s="153">
        <f t="shared" si="51"/>
        <v>0</v>
      </c>
      <c r="Q298" s="153">
        <v>2.0000000000000001E-4</v>
      </c>
      <c r="R298" s="153">
        <f t="shared" si="52"/>
        <v>0.01</v>
      </c>
      <c r="S298" s="153">
        <v>0</v>
      </c>
      <c r="T298" s="154">
        <f t="shared" si="53"/>
        <v>0</v>
      </c>
      <c r="AR298" s="155" t="s">
        <v>850</v>
      </c>
      <c r="AT298" s="155" t="s">
        <v>332</v>
      </c>
      <c r="AU298" s="155" t="s">
        <v>88</v>
      </c>
      <c r="AY298" s="16" t="s">
        <v>173</v>
      </c>
      <c r="BE298" s="156">
        <f t="shared" si="54"/>
        <v>0</v>
      </c>
      <c r="BF298" s="156">
        <f t="shared" si="55"/>
        <v>0</v>
      </c>
      <c r="BG298" s="156">
        <f t="shared" si="56"/>
        <v>0</v>
      </c>
      <c r="BH298" s="156">
        <f t="shared" si="57"/>
        <v>0</v>
      </c>
      <c r="BI298" s="156">
        <f t="shared" si="58"/>
        <v>0</v>
      </c>
      <c r="BJ298" s="16" t="s">
        <v>88</v>
      </c>
      <c r="BK298" s="156">
        <f t="shared" si="59"/>
        <v>0</v>
      </c>
      <c r="BL298" s="16" t="s">
        <v>506</v>
      </c>
      <c r="BM298" s="155" t="s">
        <v>1910</v>
      </c>
    </row>
    <row r="299" spans="2:65" s="1" customFormat="1" ht="16.5" customHeight="1" x14ac:dyDescent="0.2">
      <c r="B299" s="142"/>
      <c r="C299" s="143" t="s">
        <v>1335</v>
      </c>
      <c r="D299" s="143" t="s">
        <v>175</v>
      </c>
      <c r="E299" s="144" t="s">
        <v>1336</v>
      </c>
      <c r="F299" s="145" t="s">
        <v>1337</v>
      </c>
      <c r="G299" s="146" t="s">
        <v>370</v>
      </c>
      <c r="H299" s="147">
        <v>230</v>
      </c>
      <c r="I299" s="148"/>
      <c r="J299" s="149">
        <f t="shared" si="50"/>
        <v>0</v>
      </c>
      <c r="K299" s="150"/>
      <c r="L299" s="31"/>
      <c r="M299" s="151" t="s">
        <v>1</v>
      </c>
      <c r="N299" s="152" t="s">
        <v>41</v>
      </c>
      <c r="P299" s="153">
        <f t="shared" si="51"/>
        <v>0</v>
      </c>
      <c r="Q299" s="153">
        <v>0</v>
      </c>
      <c r="R299" s="153">
        <f t="shared" si="52"/>
        <v>0</v>
      </c>
      <c r="S299" s="153">
        <v>0</v>
      </c>
      <c r="T299" s="154">
        <f t="shared" si="53"/>
        <v>0</v>
      </c>
      <c r="AR299" s="155" t="s">
        <v>506</v>
      </c>
      <c r="AT299" s="155" t="s">
        <v>175</v>
      </c>
      <c r="AU299" s="155" t="s">
        <v>88</v>
      </c>
      <c r="AY299" s="16" t="s">
        <v>173</v>
      </c>
      <c r="BE299" s="156">
        <f t="shared" si="54"/>
        <v>0</v>
      </c>
      <c r="BF299" s="156">
        <f t="shared" si="55"/>
        <v>0</v>
      </c>
      <c r="BG299" s="156">
        <f t="shared" si="56"/>
        <v>0</v>
      </c>
      <c r="BH299" s="156">
        <f t="shared" si="57"/>
        <v>0</v>
      </c>
      <c r="BI299" s="156">
        <f t="shared" si="58"/>
        <v>0</v>
      </c>
      <c r="BJ299" s="16" t="s">
        <v>88</v>
      </c>
      <c r="BK299" s="156">
        <f t="shared" si="59"/>
        <v>0</v>
      </c>
      <c r="BL299" s="16" t="s">
        <v>506</v>
      </c>
      <c r="BM299" s="155" t="s">
        <v>1911</v>
      </c>
    </row>
    <row r="300" spans="2:65" s="1" customFormat="1" ht="16.5" customHeight="1" x14ac:dyDescent="0.2">
      <c r="B300" s="142"/>
      <c r="C300" s="178" t="s">
        <v>1339</v>
      </c>
      <c r="D300" s="178" t="s">
        <v>332</v>
      </c>
      <c r="E300" s="179" t="s">
        <v>1340</v>
      </c>
      <c r="F300" s="180" t="s">
        <v>1341</v>
      </c>
      <c r="G300" s="181" t="s">
        <v>370</v>
      </c>
      <c r="H300" s="182">
        <v>230</v>
      </c>
      <c r="I300" s="183"/>
      <c r="J300" s="184">
        <f t="shared" si="50"/>
        <v>0</v>
      </c>
      <c r="K300" s="185"/>
      <c r="L300" s="186"/>
      <c r="M300" s="187" t="s">
        <v>1</v>
      </c>
      <c r="N300" s="188" t="s">
        <v>41</v>
      </c>
      <c r="P300" s="153">
        <f t="shared" si="51"/>
        <v>0</v>
      </c>
      <c r="Q300" s="153">
        <v>1E-4</v>
      </c>
      <c r="R300" s="153">
        <f t="shared" si="52"/>
        <v>2.3E-2</v>
      </c>
      <c r="S300" s="153">
        <v>0</v>
      </c>
      <c r="T300" s="154">
        <f t="shared" si="53"/>
        <v>0</v>
      </c>
      <c r="AR300" s="155" t="s">
        <v>850</v>
      </c>
      <c r="AT300" s="155" t="s">
        <v>332</v>
      </c>
      <c r="AU300" s="155" t="s">
        <v>88</v>
      </c>
      <c r="AY300" s="16" t="s">
        <v>173</v>
      </c>
      <c r="BE300" s="156">
        <f t="shared" si="54"/>
        <v>0</v>
      </c>
      <c r="BF300" s="156">
        <f t="shared" si="55"/>
        <v>0</v>
      </c>
      <c r="BG300" s="156">
        <f t="shared" si="56"/>
        <v>0</v>
      </c>
      <c r="BH300" s="156">
        <f t="shared" si="57"/>
        <v>0</v>
      </c>
      <c r="BI300" s="156">
        <f t="shared" si="58"/>
        <v>0</v>
      </c>
      <c r="BJ300" s="16" t="s">
        <v>88</v>
      </c>
      <c r="BK300" s="156">
        <f t="shared" si="59"/>
        <v>0</v>
      </c>
      <c r="BL300" s="16" t="s">
        <v>506</v>
      </c>
      <c r="BM300" s="155" t="s">
        <v>1912</v>
      </c>
    </row>
    <row r="301" spans="2:65" s="1" customFormat="1" ht="33" customHeight="1" x14ac:dyDescent="0.2">
      <c r="B301" s="142"/>
      <c r="C301" s="143" t="s">
        <v>1343</v>
      </c>
      <c r="D301" s="143" t="s">
        <v>175</v>
      </c>
      <c r="E301" s="144" t="s">
        <v>1344</v>
      </c>
      <c r="F301" s="145" t="s">
        <v>1345</v>
      </c>
      <c r="G301" s="146" t="s">
        <v>257</v>
      </c>
      <c r="H301" s="147">
        <v>21</v>
      </c>
      <c r="I301" s="148"/>
      <c r="J301" s="149">
        <f t="shared" si="50"/>
        <v>0</v>
      </c>
      <c r="K301" s="150"/>
      <c r="L301" s="31"/>
      <c r="M301" s="151" t="s">
        <v>1</v>
      </c>
      <c r="N301" s="152" t="s">
        <v>41</v>
      </c>
      <c r="P301" s="153">
        <f t="shared" si="51"/>
        <v>0</v>
      </c>
      <c r="Q301" s="153">
        <v>0</v>
      </c>
      <c r="R301" s="153">
        <f t="shared" si="52"/>
        <v>0</v>
      </c>
      <c r="S301" s="153">
        <v>0</v>
      </c>
      <c r="T301" s="154">
        <f t="shared" si="53"/>
        <v>0</v>
      </c>
      <c r="AR301" s="155" t="s">
        <v>506</v>
      </c>
      <c r="AT301" s="155" t="s">
        <v>175</v>
      </c>
      <c r="AU301" s="155" t="s">
        <v>88</v>
      </c>
      <c r="AY301" s="16" t="s">
        <v>173</v>
      </c>
      <c r="BE301" s="156">
        <f t="shared" si="54"/>
        <v>0</v>
      </c>
      <c r="BF301" s="156">
        <f t="shared" si="55"/>
        <v>0</v>
      </c>
      <c r="BG301" s="156">
        <f t="shared" si="56"/>
        <v>0</v>
      </c>
      <c r="BH301" s="156">
        <f t="shared" si="57"/>
        <v>0</v>
      </c>
      <c r="BI301" s="156">
        <f t="shared" si="58"/>
        <v>0</v>
      </c>
      <c r="BJ301" s="16" t="s">
        <v>88</v>
      </c>
      <c r="BK301" s="156">
        <f t="shared" si="59"/>
        <v>0</v>
      </c>
      <c r="BL301" s="16" t="s">
        <v>506</v>
      </c>
      <c r="BM301" s="155" t="s">
        <v>1913</v>
      </c>
    </row>
    <row r="302" spans="2:65" s="1" customFormat="1" ht="16.5" customHeight="1" x14ac:dyDescent="0.2">
      <c r="B302" s="142"/>
      <c r="C302" s="143" t="s">
        <v>1347</v>
      </c>
      <c r="D302" s="143" t="s">
        <v>175</v>
      </c>
      <c r="E302" s="144" t="s">
        <v>1348</v>
      </c>
      <c r="F302" s="145" t="s">
        <v>1349</v>
      </c>
      <c r="G302" s="146" t="s">
        <v>363</v>
      </c>
      <c r="H302" s="189"/>
      <c r="I302" s="148"/>
      <c r="J302" s="149">
        <f t="shared" si="50"/>
        <v>0</v>
      </c>
      <c r="K302" s="150"/>
      <c r="L302" s="31"/>
      <c r="M302" s="151" t="s">
        <v>1</v>
      </c>
      <c r="N302" s="152" t="s">
        <v>41</v>
      </c>
      <c r="P302" s="153">
        <f t="shared" si="51"/>
        <v>0</v>
      </c>
      <c r="Q302" s="153">
        <v>0</v>
      </c>
      <c r="R302" s="153">
        <f t="shared" si="52"/>
        <v>0</v>
      </c>
      <c r="S302" s="153">
        <v>0</v>
      </c>
      <c r="T302" s="154">
        <f t="shared" si="53"/>
        <v>0</v>
      </c>
      <c r="AR302" s="155" t="s">
        <v>506</v>
      </c>
      <c r="AT302" s="155" t="s">
        <v>175</v>
      </c>
      <c r="AU302" s="155" t="s">
        <v>88</v>
      </c>
      <c r="AY302" s="16" t="s">
        <v>173</v>
      </c>
      <c r="BE302" s="156">
        <f t="shared" si="54"/>
        <v>0</v>
      </c>
      <c r="BF302" s="156">
        <f t="shared" si="55"/>
        <v>0</v>
      </c>
      <c r="BG302" s="156">
        <f t="shared" si="56"/>
        <v>0</v>
      </c>
      <c r="BH302" s="156">
        <f t="shared" si="57"/>
        <v>0</v>
      </c>
      <c r="BI302" s="156">
        <f t="shared" si="58"/>
        <v>0</v>
      </c>
      <c r="BJ302" s="16" t="s">
        <v>88</v>
      </c>
      <c r="BK302" s="156">
        <f t="shared" si="59"/>
        <v>0</v>
      </c>
      <c r="BL302" s="16" t="s">
        <v>506</v>
      </c>
      <c r="BM302" s="155" t="s">
        <v>1914</v>
      </c>
    </row>
    <row r="303" spans="2:65" s="1" customFormat="1" ht="16.5" customHeight="1" x14ac:dyDescent="0.2">
      <c r="B303" s="142"/>
      <c r="C303" s="143" t="s">
        <v>1351</v>
      </c>
      <c r="D303" s="143" t="s">
        <v>175</v>
      </c>
      <c r="E303" s="144" t="s">
        <v>1352</v>
      </c>
      <c r="F303" s="145" t="s">
        <v>1353</v>
      </c>
      <c r="G303" s="146" t="s">
        <v>363</v>
      </c>
      <c r="H303" s="189"/>
      <c r="I303" s="148"/>
      <c r="J303" s="149">
        <f t="shared" si="50"/>
        <v>0</v>
      </c>
      <c r="K303" s="150"/>
      <c r="L303" s="31"/>
      <c r="M303" s="151" t="s">
        <v>1</v>
      </c>
      <c r="N303" s="152" t="s">
        <v>41</v>
      </c>
      <c r="P303" s="153">
        <f t="shared" si="51"/>
        <v>0</v>
      </c>
      <c r="Q303" s="153">
        <v>0</v>
      </c>
      <c r="R303" s="153">
        <f t="shared" si="52"/>
        <v>0</v>
      </c>
      <c r="S303" s="153">
        <v>0</v>
      </c>
      <c r="T303" s="154">
        <f t="shared" si="53"/>
        <v>0</v>
      </c>
      <c r="AR303" s="155" t="s">
        <v>506</v>
      </c>
      <c r="AT303" s="155" t="s">
        <v>175</v>
      </c>
      <c r="AU303" s="155" t="s">
        <v>88</v>
      </c>
      <c r="AY303" s="16" t="s">
        <v>173</v>
      </c>
      <c r="BE303" s="156">
        <f t="shared" si="54"/>
        <v>0</v>
      </c>
      <c r="BF303" s="156">
        <f t="shared" si="55"/>
        <v>0</v>
      </c>
      <c r="BG303" s="156">
        <f t="shared" si="56"/>
        <v>0</v>
      </c>
      <c r="BH303" s="156">
        <f t="shared" si="57"/>
        <v>0</v>
      </c>
      <c r="BI303" s="156">
        <f t="shared" si="58"/>
        <v>0</v>
      </c>
      <c r="BJ303" s="16" t="s">
        <v>88</v>
      </c>
      <c r="BK303" s="156">
        <f t="shared" si="59"/>
        <v>0</v>
      </c>
      <c r="BL303" s="16" t="s">
        <v>506</v>
      </c>
      <c r="BM303" s="155" t="s">
        <v>1915</v>
      </c>
    </row>
    <row r="304" spans="2:65" s="1" customFormat="1" ht="16.5" customHeight="1" x14ac:dyDescent="0.2">
      <c r="B304" s="142"/>
      <c r="C304" s="143" t="s">
        <v>1355</v>
      </c>
      <c r="D304" s="143" t="s">
        <v>175</v>
      </c>
      <c r="E304" s="144" t="s">
        <v>1356</v>
      </c>
      <c r="F304" s="145" t="s">
        <v>1357</v>
      </c>
      <c r="G304" s="146" t="s">
        <v>363</v>
      </c>
      <c r="H304" s="189"/>
      <c r="I304" s="148"/>
      <c r="J304" s="149">
        <f t="shared" si="50"/>
        <v>0</v>
      </c>
      <c r="K304" s="150"/>
      <c r="L304" s="31"/>
      <c r="M304" s="151" t="s">
        <v>1</v>
      </c>
      <c r="N304" s="152" t="s">
        <v>41</v>
      </c>
      <c r="P304" s="153">
        <f t="shared" si="51"/>
        <v>0</v>
      </c>
      <c r="Q304" s="153">
        <v>0</v>
      </c>
      <c r="R304" s="153">
        <f t="shared" si="52"/>
        <v>0</v>
      </c>
      <c r="S304" s="153">
        <v>0</v>
      </c>
      <c r="T304" s="154">
        <f t="shared" si="53"/>
        <v>0</v>
      </c>
      <c r="AR304" s="155" t="s">
        <v>506</v>
      </c>
      <c r="AT304" s="155" t="s">
        <v>175</v>
      </c>
      <c r="AU304" s="155" t="s">
        <v>88</v>
      </c>
      <c r="AY304" s="16" t="s">
        <v>173</v>
      </c>
      <c r="BE304" s="156">
        <f t="shared" si="54"/>
        <v>0</v>
      </c>
      <c r="BF304" s="156">
        <f t="shared" si="55"/>
        <v>0</v>
      </c>
      <c r="BG304" s="156">
        <f t="shared" si="56"/>
        <v>0</v>
      </c>
      <c r="BH304" s="156">
        <f t="shared" si="57"/>
        <v>0</v>
      </c>
      <c r="BI304" s="156">
        <f t="shared" si="58"/>
        <v>0</v>
      </c>
      <c r="BJ304" s="16" t="s">
        <v>88</v>
      </c>
      <c r="BK304" s="156">
        <f t="shared" si="59"/>
        <v>0</v>
      </c>
      <c r="BL304" s="16" t="s">
        <v>506</v>
      </c>
      <c r="BM304" s="155" t="s">
        <v>1916</v>
      </c>
    </row>
    <row r="305" spans="2:65" s="11" customFormat="1" ht="20.9" customHeight="1" x14ac:dyDescent="0.25">
      <c r="B305" s="130"/>
      <c r="D305" s="131" t="s">
        <v>74</v>
      </c>
      <c r="E305" s="140" t="s">
        <v>1359</v>
      </c>
      <c r="F305" s="140" t="s">
        <v>1360</v>
      </c>
      <c r="I305" s="133"/>
      <c r="J305" s="141">
        <f>BK305</f>
        <v>0</v>
      </c>
      <c r="L305" s="130"/>
      <c r="M305" s="135"/>
      <c r="P305" s="136">
        <f>SUM(P306:P308)</f>
        <v>0</v>
      </c>
      <c r="R305" s="136">
        <f>SUM(R306:R308)</f>
        <v>0</v>
      </c>
      <c r="T305" s="137">
        <f>SUM(T306:T308)</f>
        <v>0</v>
      </c>
      <c r="AR305" s="131" t="s">
        <v>187</v>
      </c>
      <c r="AT305" s="138" t="s">
        <v>74</v>
      </c>
      <c r="AU305" s="138" t="s">
        <v>88</v>
      </c>
      <c r="AY305" s="131" t="s">
        <v>173</v>
      </c>
      <c r="BK305" s="139">
        <f>SUM(BK306:BK308)</f>
        <v>0</v>
      </c>
    </row>
    <row r="306" spans="2:65" s="1" customFormat="1" ht="24.15" customHeight="1" x14ac:dyDescent="0.2">
      <c r="B306" s="142"/>
      <c r="C306" s="143" t="s">
        <v>1361</v>
      </c>
      <c r="D306" s="143" t="s">
        <v>175</v>
      </c>
      <c r="E306" s="144" t="s">
        <v>1362</v>
      </c>
      <c r="F306" s="145" t="s">
        <v>1363</v>
      </c>
      <c r="G306" s="146" t="s">
        <v>370</v>
      </c>
      <c r="H306" s="147">
        <v>60</v>
      </c>
      <c r="I306" s="148"/>
      <c r="J306" s="149">
        <f>ROUND(I306*H306,2)</f>
        <v>0</v>
      </c>
      <c r="K306" s="150"/>
      <c r="L306" s="31"/>
      <c r="M306" s="151" t="s">
        <v>1</v>
      </c>
      <c r="N306" s="152" t="s">
        <v>41</v>
      </c>
      <c r="P306" s="153">
        <f>O306*H306</f>
        <v>0</v>
      </c>
      <c r="Q306" s="153">
        <v>0</v>
      </c>
      <c r="R306" s="153">
        <f>Q306*H306</f>
        <v>0</v>
      </c>
      <c r="S306" s="153">
        <v>0</v>
      </c>
      <c r="T306" s="154">
        <f>S306*H306</f>
        <v>0</v>
      </c>
      <c r="AR306" s="155" t="s">
        <v>506</v>
      </c>
      <c r="AT306" s="155" t="s">
        <v>175</v>
      </c>
      <c r="AU306" s="155" t="s">
        <v>187</v>
      </c>
      <c r="AY306" s="16" t="s">
        <v>173</v>
      </c>
      <c r="BE306" s="156">
        <f>IF(N306="základná",J306,0)</f>
        <v>0</v>
      </c>
      <c r="BF306" s="156">
        <f>IF(N306="znížená",J306,0)</f>
        <v>0</v>
      </c>
      <c r="BG306" s="156">
        <f>IF(N306="zákl. prenesená",J306,0)</f>
        <v>0</v>
      </c>
      <c r="BH306" s="156">
        <f>IF(N306="zníž. prenesená",J306,0)</f>
        <v>0</v>
      </c>
      <c r="BI306" s="156">
        <f>IF(N306="nulová",J306,0)</f>
        <v>0</v>
      </c>
      <c r="BJ306" s="16" t="s">
        <v>88</v>
      </c>
      <c r="BK306" s="156">
        <f>ROUND(I306*H306,2)</f>
        <v>0</v>
      </c>
      <c r="BL306" s="16" t="s">
        <v>506</v>
      </c>
      <c r="BM306" s="155" t="s">
        <v>1917</v>
      </c>
    </row>
    <row r="307" spans="2:65" s="1" customFormat="1" ht="24.15" customHeight="1" x14ac:dyDescent="0.2">
      <c r="B307" s="142"/>
      <c r="C307" s="143" t="s">
        <v>1365</v>
      </c>
      <c r="D307" s="143" t="s">
        <v>175</v>
      </c>
      <c r="E307" s="144" t="s">
        <v>1366</v>
      </c>
      <c r="F307" s="145" t="s">
        <v>1367</v>
      </c>
      <c r="G307" s="146" t="s">
        <v>178</v>
      </c>
      <c r="H307" s="147">
        <v>16.8</v>
      </c>
      <c r="I307" s="148"/>
      <c r="J307" s="149">
        <f>ROUND(I307*H307,2)</f>
        <v>0</v>
      </c>
      <c r="K307" s="150"/>
      <c r="L307" s="31"/>
      <c r="M307" s="151" t="s">
        <v>1</v>
      </c>
      <c r="N307" s="152" t="s">
        <v>41</v>
      </c>
      <c r="P307" s="153">
        <f>O307*H307</f>
        <v>0</v>
      </c>
      <c r="Q307" s="153">
        <v>0</v>
      </c>
      <c r="R307" s="153">
        <f>Q307*H307</f>
        <v>0</v>
      </c>
      <c r="S307" s="153">
        <v>0</v>
      </c>
      <c r="T307" s="154">
        <f>S307*H307</f>
        <v>0</v>
      </c>
      <c r="AR307" s="155" t="s">
        <v>506</v>
      </c>
      <c r="AT307" s="155" t="s">
        <v>175</v>
      </c>
      <c r="AU307" s="155" t="s">
        <v>187</v>
      </c>
      <c r="AY307" s="16" t="s">
        <v>173</v>
      </c>
      <c r="BE307" s="156">
        <f>IF(N307="základná",J307,0)</f>
        <v>0</v>
      </c>
      <c r="BF307" s="156">
        <f>IF(N307="znížená",J307,0)</f>
        <v>0</v>
      </c>
      <c r="BG307" s="156">
        <f>IF(N307="zákl. prenesená",J307,0)</f>
        <v>0</v>
      </c>
      <c r="BH307" s="156">
        <f>IF(N307="zníž. prenesená",J307,0)</f>
        <v>0</v>
      </c>
      <c r="BI307" s="156">
        <f>IF(N307="nulová",J307,0)</f>
        <v>0</v>
      </c>
      <c r="BJ307" s="16" t="s">
        <v>88</v>
      </c>
      <c r="BK307" s="156">
        <f>ROUND(I307*H307,2)</f>
        <v>0</v>
      </c>
      <c r="BL307" s="16" t="s">
        <v>506</v>
      </c>
      <c r="BM307" s="155" t="s">
        <v>1918</v>
      </c>
    </row>
    <row r="308" spans="2:65" s="1" customFormat="1" ht="33" customHeight="1" x14ac:dyDescent="0.2">
      <c r="B308" s="142"/>
      <c r="C308" s="143" t="s">
        <v>1369</v>
      </c>
      <c r="D308" s="143" t="s">
        <v>175</v>
      </c>
      <c r="E308" s="144" t="s">
        <v>1370</v>
      </c>
      <c r="F308" s="145" t="s">
        <v>1371</v>
      </c>
      <c r="G308" s="146" t="s">
        <v>370</v>
      </c>
      <c r="H308" s="147">
        <v>60</v>
      </c>
      <c r="I308" s="148"/>
      <c r="J308" s="149">
        <f>ROUND(I308*H308,2)</f>
        <v>0</v>
      </c>
      <c r="K308" s="150"/>
      <c r="L308" s="31"/>
      <c r="M308" s="151" t="s">
        <v>1</v>
      </c>
      <c r="N308" s="152" t="s">
        <v>41</v>
      </c>
      <c r="P308" s="153">
        <f>O308*H308</f>
        <v>0</v>
      </c>
      <c r="Q308" s="153">
        <v>0</v>
      </c>
      <c r="R308" s="153">
        <f>Q308*H308</f>
        <v>0</v>
      </c>
      <c r="S308" s="153">
        <v>0</v>
      </c>
      <c r="T308" s="154">
        <f>S308*H308</f>
        <v>0</v>
      </c>
      <c r="AR308" s="155" t="s">
        <v>506</v>
      </c>
      <c r="AT308" s="155" t="s">
        <v>175</v>
      </c>
      <c r="AU308" s="155" t="s">
        <v>187</v>
      </c>
      <c r="AY308" s="16" t="s">
        <v>173</v>
      </c>
      <c r="BE308" s="156">
        <f>IF(N308="základná",J308,0)</f>
        <v>0</v>
      </c>
      <c r="BF308" s="156">
        <f>IF(N308="znížená",J308,0)</f>
        <v>0</v>
      </c>
      <c r="BG308" s="156">
        <f>IF(N308="zákl. prenesená",J308,0)</f>
        <v>0</v>
      </c>
      <c r="BH308" s="156">
        <f>IF(N308="zníž. prenesená",J308,0)</f>
        <v>0</v>
      </c>
      <c r="BI308" s="156">
        <f>IF(N308="nulová",J308,0)</f>
        <v>0</v>
      </c>
      <c r="BJ308" s="16" t="s">
        <v>88</v>
      </c>
      <c r="BK308" s="156">
        <f>ROUND(I308*H308,2)</f>
        <v>0</v>
      </c>
      <c r="BL308" s="16" t="s">
        <v>506</v>
      </c>
      <c r="BM308" s="155" t="s">
        <v>1919</v>
      </c>
    </row>
    <row r="309" spans="2:65" s="11" customFormat="1" ht="25.9" customHeight="1" x14ac:dyDescent="0.35">
      <c r="B309" s="130"/>
      <c r="D309" s="131" t="s">
        <v>74</v>
      </c>
      <c r="E309" s="132" t="s">
        <v>1373</v>
      </c>
      <c r="F309" s="132" t="s">
        <v>1374</v>
      </c>
      <c r="I309" s="133"/>
      <c r="J309" s="134">
        <f>BK309</f>
        <v>0</v>
      </c>
      <c r="L309" s="130"/>
      <c r="M309" s="135"/>
      <c r="P309" s="136">
        <f>SUM(P310:P312)</f>
        <v>0</v>
      </c>
      <c r="R309" s="136">
        <f>SUM(R310:R312)</f>
        <v>0</v>
      </c>
      <c r="T309" s="137">
        <f>SUM(T310:T312)</f>
        <v>0</v>
      </c>
      <c r="AR309" s="131" t="s">
        <v>179</v>
      </c>
      <c r="AT309" s="138" t="s">
        <v>74</v>
      </c>
      <c r="AU309" s="138" t="s">
        <v>75</v>
      </c>
      <c r="AY309" s="131" t="s">
        <v>173</v>
      </c>
      <c r="BK309" s="139">
        <f>SUM(BK310:BK312)</f>
        <v>0</v>
      </c>
    </row>
    <row r="310" spans="2:65" s="1" customFormat="1" ht="37.75" customHeight="1" x14ac:dyDescent="0.2">
      <c r="B310" s="142"/>
      <c r="C310" s="143" t="s">
        <v>1375</v>
      </c>
      <c r="D310" s="143" t="s">
        <v>175</v>
      </c>
      <c r="E310" s="144" t="s">
        <v>1376</v>
      </c>
      <c r="F310" s="145" t="s">
        <v>1377</v>
      </c>
      <c r="G310" s="146" t="s">
        <v>315</v>
      </c>
      <c r="H310" s="147">
        <v>10</v>
      </c>
      <c r="I310" s="148"/>
      <c r="J310" s="149">
        <f>ROUND(I310*H310,2)</f>
        <v>0</v>
      </c>
      <c r="K310" s="150"/>
      <c r="L310" s="31"/>
      <c r="M310" s="151" t="s">
        <v>1</v>
      </c>
      <c r="N310" s="152" t="s">
        <v>41</v>
      </c>
      <c r="P310" s="153">
        <f>O310*H310</f>
        <v>0</v>
      </c>
      <c r="Q310" s="153">
        <v>0</v>
      </c>
      <c r="R310" s="153">
        <f>Q310*H310</f>
        <v>0</v>
      </c>
      <c r="S310" s="153">
        <v>0</v>
      </c>
      <c r="T310" s="154">
        <f>S310*H310</f>
        <v>0</v>
      </c>
      <c r="AR310" s="155" t="s">
        <v>1378</v>
      </c>
      <c r="AT310" s="155" t="s">
        <v>175</v>
      </c>
      <c r="AU310" s="155" t="s">
        <v>82</v>
      </c>
      <c r="AY310" s="16" t="s">
        <v>173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6" t="s">
        <v>88</v>
      </c>
      <c r="BK310" s="156">
        <f>ROUND(I310*H310,2)</f>
        <v>0</v>
      </c>
      <c r="BL310" s="16" t="s">
        <v>1378</v>
      </c>
      <c r="BM310" s="155" t="s">
        <v>1920</v>
      </c>
    </row>
    <row r="311" spans="2:65" s="1" customFormat="1" ht="37.75" customHeight="1" x14ac:dyDescent="0.2">
      <c r="B311" s="142"/>
      <c r="C311" s="143" t="s">
        <v>1380</v>
      </c>
      <c r="D311" s="143" t="s">
        <v>175</v>
      </c>
      <c r="E311" s="144" t="s">
        <v>1381</v>
      </c>
      <c r="F311" s="145" t="s">
        <v>1382</v>
      </c>
      <c r="G311" s="146" t="s">
        <v>315</v>
      </c>
      <c r="H311" s="147">
        <v>9</v>
      </c>
      <c r="I311" s="148"/>
      <c r="J311" s="149">
        <f>ROUND(I311*H311,2)</f>
        <v>0</v>
      </c>
      <c r="K311" s="150"/>
      <c r="L311" s="31"/>
      <c r="M311" s="151" t="s">
        <v>1</v>
      </c>
      <c r="N311" s="152" t="s">
        <v>41</v>
      </c>
      <c r="P311" s="153">
        <f>O311*H311</f>
        <v>0</v>
      </c>
      <c r="Q311" s="153">
        <v>0</v>
      </c>
      <c r="R311" s="153">
        <f>Q311*H311</f>
        <v>0</v>
      </c>
      <c r="S311" s="153">
        <v>0</v>
      </c>
      <c r="T311" s="154">
        <f>S311*H311</f>
        <v>0</v>
      </c>
      <c r="AR311" s="155" t="s">
        <v>1378</v>
      </c>
      <c r="AT311" s="155" t="s">
        <v>175</v>
      </c>
      <c r="AU311" s="155" t="s">
        <v>82</v>
      </c>
      <c r="AY311" s="16" t="s">
        <v>173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6" t="s">
        <v>88</v>
      </c>
      <c r="BK311" s="156">
        <f>ROUND(I311*H311,2)</f>
        <v>0</v>
      </c>
      <c r="BL311" s="16" t="s">
        <v>1378</v>
      </c>
      <c r="BM311" s="155" t="s">
        <v>1921</v>
      </c>
    </row>
    <row r="312" spans="2:65" s="1" customFormat="1" ht="37.75" customHeight="1" x14ac:dyDescent="0.2">
      <c r="B312" s="142"/>
      <c r="C312" s="143" t="s">
        <v>1384</v>
      </c>
      <c r="D312" s="143" t="s">
        <v>175</v>
      </c>
      <c r="E312" s="144" t="s">
        <v>1385</v>
      </c>
      <c r="F312" s="145" t="s">
        <v>1386</v>
      </c>
      <c r="G312" s="146" t="s">
        <v>315</v>
      </c>
      <c r="H312" s="147">
        <v>25</v>
      </c>
      <c r="I312" s="148"/>
      <c r="J312" s="149">
        <f>ROUND(I312*H312,2)</f>
        <v>0</v>
      </c>
      <c r="K312" s="150"/>
      <c r="L312" s="31"/>
      <c r="M312" s="191" t="s">
        <v>1</v>
      </c>
      <c r="N312" s="192" t="s">
        <v>41</v>
      </c>
      <c r="O312" s="193"/>
      <c r="P312" s="194">
        <f>O312*H312</f>
        <v>0</v>
      </c>
      <c r="Q312" s="194">
        <v>0</v>
      </c>
      <c r="R312" s="194">
        <f>Q312*H312</f>
        <v>0</v>
      </c>
      <c r="S312" s="194">
        <v>0</v>
      </c>
      <c r="T312" s="195">
        <f>S312*H312</f>
        <v>0</v>
      </c>
      <c r="AR312" s="155" t="s">
        <v>1378</v>
      </c>
      <c r="AT312" s="155" t="s">
        <v>175</v>
      </c>
      <c r="AU312" s="155" t="s">
        <v>82</v>
      </c>
      <c r="AY312" s="16" t="s">
        <v>173</v>
      </c>
      <c r="BE312" s="156">
        <f>IF(N312="základná",J312,0)</f>
        <v>0</v>
      </c>
      <c r="BF312" s="156">
        <f>IF(N312="znížená",J312,0)</f>
        <v>0</v>
      </c>
      <c r="BG312" s="156">
        <f>IF(N312="zákl. prenesená",J312,0)</f>
        <v>0</v>
      </c>
      <c r="BH312" s="156">
        <f>IF(N312="zníž. prenesená",J312,0)</f>
        <v>0</v>
      </c>
      <c r="BI312" s="156">
        <f>IF(N312="nulová",J312,0)</f>
        <v>0</v>
      </c>
      <c r="BJ312" s="16" t="s">
        <v>88</v>
      </c>
      <c r="BK312" s="156">
        <f>ROUND(I312*H312,2)</f>
        <v>0</v>
      </c>
      <c r="BL312" s="16" t="s">
        <v>1378</v>
      </c>
      <c r="BM312" s="155" t="s">
        <v>1922</v>
      </c>
    </row>
    <row r="313" spans="2:65" s="1" customFormat="1" ht="7" customHeight="1" x14ac:dyDescent="0.2">
      <c r="B313" s="46"/>
      <c r="C313" s="47"/>
      <c r="D313" s="47"/>
      <c r="E313" s="47"/>
      <c r="F313" s="47"/>
      <c r="G313" s="47"/>
      <c r="H313" s="47"/>
      <c r="I313" s="47"/>
      <c r="J313" s="47"/>
      <c r="K313" s="47"/>
      <c r="L313" s="31"/>
    </row>
  </sheetData>
  <autoFilter ref="C124:K312" xr:uid="{00000000-0009-0000-0000-000008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1.1 - Stavebná časť</vt:lpstr>
      <vt:lpstr>1.2 - Zdravotechnika</vt:lpstr>
      <vt:lpstr>1.3 - Elektroinštalácia</vt:lpstr>
      <vt:lpstr>1.4 - Fotovoltaická elekt...</vt:lpstr>
      <vt:lpstr>1.5 - Technológia</vt:lpstr>
      <vt:lpstr>2.1 - Stavebná časť</vt:lpstr>
      <vt:lpstr>2.2 - Zdravotechnika</vt:lpstr>
      <vt:lpstr>2.3 - Elektroinštalácia</vt:lpstr>
      <vt:lpstr>2.4 - Fotovoltaická elekt...</vt:lpstr>
      <vt:lpstr>2.5 - Technológia</vt:lpstr>
      <vt:lpstr>SO 3 - Žumpa 20 m3</vt:lpstr>
      <vt:lpstr>SO 4 - Rozšírenie spevnen...</vt:lpstr>
      <vt:lpstr>SO 5 - Protipožiarna nádrž</vt:lpstr>
      <vt:lpstr>SO 06 1 - STL distrbučný ...</vt:lpstr>
      <vt:lpstr>SO 06 2 - NTL rozvod plynu</vt:lpstr>
      <vt:lpstr>SO 07 - Elektrická prípojka</vt:lpstr>
      <vt:lpstr>'1.1 - Stavebná časť'!Názvy_tlače</vt:lpstr>
      <vt:lpstr>'1.2 - Zdravotechnika'!Názvy_tlače</vt:lpstr>
      <vt:lpstr>'1.3 - Elektroinštalácia'!Názvy_tlače</vt:lpstr>
      <vt:lpstr>'1.4 - Fotovoltaická elekt...'!Názvy_tlače</vt:lpstr>
      <vt:lpstr>'1.5 - Technológia'!Názvy_tlače</vt:lpstr>
      <vt:lpstr>'2.1 - Stavebná časť'!Názvy_tlače</vt:lpstr>
      <vt:lpstr>'2.2 - Zdravotechnika'!Názvy_tlače</vt:lpstr>
      <vt:lpstr>'2.3 - Elektroinštalácia'!Názvy_tlače</vt:lpstr>
      <vt:lpstr>'2.4 - Fotovoltaická elekt...'!Názvy_tlače</vt:lpstr>
      <vt:lpstr>'2.5 - Technológia'!Názvy_tlače</vt:lpstr>
      <vt:lpstr>'Rekapitulácia stavby'!Názvy_tlače</vt:lpstr>
      <vt:lpstr>'SO 06 1 - STL distrbučný ...'!Názvy_tlače</vt:lpstr>
      <vt:lpstr>'SO 06 2 - NTL rozvod plynu'!Názvy_tlače</vt:lpstr>
      <vt:lpstr>'SO 07 - Elektrická prípojka'!Názvy_tlače</vt:lpstr>
      <vt:lpstr>'SO 3 - Žumpa 20 m3'!Názvy_tlače</vt:lpstr>
      <vt:lpstr>'SO 4 - Rozšírenie spevnen...'!Názvy_tlače</vt:lpstr>
      <vt:lpstr>'SO 5 - Protipožiarna nádrž'!Názvy_tlače</vt:lpstr>
      <vt:lpstr>'1.1 - Stavebná časť'!Oblasť_tlače</vt:lpstr>
      <vt:lpstr>'1.2 - Zdravotechnika'!Oblasť_tlače</vt:lpstr>
      <vt:lpstr>'1.3 - Elektroinštalácia'!Oblasť_tlače</vt:lpstr>
      <vt:lpstr>'1.4 - Fotovoltaická elekt...'!Oblasť_tlače</vt:lpstr>
      <vt:lpstr>'1.5 - Technológia'!Oblasť_tlače</vt:lpstr>
      <vt:lpstr>'2.1 - Stavebná časť'!Oblasť_tlače</vt:lpstr>
      <vt:lpstr>'2.2 - Zdravotechnika'!Oblasť_tlače</vt:lpstr>
      <vt:lpstr>'2.3 - Elektroinštalácia'!Oblasť_tlače</vt:lpstr>
      <vt:lpstr>'2.4 - Fotovoltaická elekt...'!Oblasť_tlače</vt:lpstr>
      <vt:lpstr>'2.5 - Technológia'!Oblasť_tlače</vt:lpstr>
      <vt:lpstr>'Rekapitulácia stavby'!Oblasť_tlače</vt:lpstr>
      <vt:lpstr>'SO 06 1 - STL distrbučný ...'!Oblasť_tlače</vt:lpstr>
      <vt:lpstr>'SO 06 2 - NTL rozvod plynu'!Oblasť_tlače</vt:lpstr>
      <vt:lpstr>'SO 07 - Elektrická prípojka'!Oblasť_tlače</vt:lpstr>
      <vt:lpstr>'SO 3 - Žumpa 20 m3'!Oblasť_tlače</vt:lpstr>
      <vt:lpstr>'SO 4 - Rozšírenie spevnen...'!Oblasť_tlače</vt:lpstr>
      <vt:lpstr>'SO 5 - Protipožiarna nádrž'!Oblasť_tlače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PC-JANOSIKOVAG\uzivatel</dc:creator>
  <cp:lastModifiedBy>Zuzana Pálovicsová</cp:lastModifiedBy>
  <dcterms:created xsi:type="dcterms:W3CDTF">2024-01-25T08:44:35Z</dcterms:created>
  <dcterms:modified xsi:type="dcterms:W3CDTF">2024-03-05T11:39:34Z</dcterms:modified>
</cp:coreProperties>
</file>