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rteco\Desktop\"/>
    </mc:Choice>
  </mc:AlternateContent>
  <bookViews>
    <workbookView xWindow="0" yWindow="0" windowWidth="0" windowHeight="0"/>
  </bookViews>
  <sheets>
    <sheet name="Rekapitulácia stavby" sheetId="1" r:id="rId1"/>
    <sheet name="E1.1.a) 01.1 - Zateplenie..." sheetId="2" r:id="rId2"/>
    <sheet name="E1.1.b) 01.1 - Strop pod ..." sheetId="3" r:id="rId3"/>
    <sheet name="E1.1.c) 01.1 - Zateplenie..." sheetId="4" r:id="rId4"/>
    <sheet name="E1.1.d) 01.1 - Výmena otv..." sheetId="5" r:id="rId5"/>
    <sheet name="E1.2. 01.1 - Stavebná čas..." sheetId="6" r:id="rId6"/>
    <sheet name="E1.4. 01.1 - Zdravotechni..." sheetId="7" r:id="rId7"/>
    <sheet name="E1.5. 01.1 - Ústredné vyk..." sheetId="8" r:id="rId8"/>
    <sheet name="E1.7. 01.1 - Elektroinšta..." sheetId="9" r:id="rId9"/>
    <sheet name="E1.1 01.2 - Stavebná časť..." sheetId="10" r:id="rId10"/>
    <sheet name="E1.4. 01.2 - Zdravotechnika" sheetId="11" r:id="rId11"/>
    <sheet name="E1.7 01.2 - Elektroinštal..." sheetId="12" r:id="rId12"/>
  </sheets>
  <definedNames>
    <definedName name="_xlnm.Print_Area" localSheetId="0">'Rekapitulácia stavby'!$D$4:$AO$76,'Rekapitulácia stavby'!$C$82:$AQ$110</definedName>
    <definedName name="_xlnm.Print_Titles" localSheetId="0">'Rekapitulácia stavby'!$92:$92</definedName>
    <definedName name="_xlnm._FilterDatabase" localSheetId="1" hidden="1">'E1.1.a) 01.1 - Zateplenie...'!$C$133:$K$442</definedName>
    <definedName name="_xlnm.Print_Area" localSheetId="1">'E1.1.a) 01.1 - Zateplenie...'!$C$4:$J$76,'E1.1.a) 01.1 - Zateplenie...'!$C$82:$J$111,'E1.1.a) 01.1 - Zateplenie...'!$C$117:$J$442</definedName>
    <definedName name="_xlnm.Print_Titles" localSheetId="1">'E1.1.a) 01.1 - Zateplenie...'!$133:$133</definedName>
    <definedName name="_xlnm._FilterDatabase" localSheetId="2" hidden="1">'E1.1.b) 01.1 - Strop pod ...'!$C$131:$K$191</definedName>
    <definedName name="_xlnm.Print_Area" localSheetId="2">'E1.1.b) 01.1 - Strop pod ...'!$C$4:$J$76,'E1.1.b) 01.1 - Strop pod ...'!$C$82:$J$109,'E1.1.b) 01.1 - Strop pod ...'!$C$115:$J$191</definedName>
    <definedName name="_xlnm.Print_Titles" localSheetId="2">'E1.1.b) 01.1 - Strop pod ...'!$131:$131</definedName>
    <definedName name="_xlnm._FilterDatabase" localSheetId="3" hidden="1">'E1.1.c) 01.1 - Zateplenie...'!$C$131:$K$210</definedName>
    <definedName name="_xlnm.Print_Area" localSheetId="3">'E1.1.c) 01.1 - Zateplenie...'!$C$4:$J$76,'E1.1.c) 01.1 - Zateplenie...'!$C$82:$J$109,'E1.1.c) 01.1 - Zateplenie...'!$C$115:$J$210</definedName>
    <definedName name="_xlnm.Print_Titles" localSheetId="3">'E1.1.c) 01.1 - Zateplenie...'!$131:$131</definedName>
    <definedName name="_xlnm._FilterDatabase" localSheetId="4" hidden="1">'E1.1.d) 01.1 - Výmena otv...'!$C$131:$K$210</definedName>
    <definedName name="_xlnm.Print_Area" localSheetId="4">'E1.1.d) 01.1 - Výmena otv...'!$C$4:$J$76,'E1.1.d) 01.1 - Výmena otv...'!$C$82:$J$109,'E1.1.d) 01.1 - Výmena otv...'!$C$115:$J$210</definedName>
    <definedName name="_xlnm.Print_Titles" localSheetId="4">'E1.1.d) 01.1 - Výmena otv...'!$131:$131</definedName>
    <definedName name="_xlnm._FilterDatabase" localSheetId="5" hidden="1">'E1.2. 01.1 - Stavebná čas...'!$C$145:$K$612</definedName>
    <definedName name="_xlnm.Print_Area" localSheetId="5">'E1.2. 01.1 - Stavebná čas...'!$C$4:$J$76,'E1.2. 01.1 - Stavebná čas...'!$C$82:$J$123,'E1.2. 01.1 - Stavebná čas...'!$C$129:$J$612</definedName>
    <definedName name="_xlnm.Print_Titles" localSheetId="5">'E1.2. 01.1 - Stavebná čas...'!$145:$145</definedName>
    <definedName name="_xlnm._FilterDatabase" localSheetId="6" hidden="1">'E1.4. 01.1 - Zdravotechni...'!$C$133:$K$258</definedName>
    <definedName name="_xlnm.Print_Area" localSheetId="6">'E1.4. 01.1 - Zdravotechni...'!$C$4:$J$76,'E1.4. 01.1 - Zdravotechni...'!$C$82:$J$111,'E1.4. 01.1 - Zdravotechni...'!$C$117:$J$258</definedName>
    <definedName name="_xlnm.Print_Titles" localSheetId="6">'E1.4. 01.1 - Zdravotechni...'!$133:$133</definedName>
    <definedName name="_xlnm._FilterDatabase" localSheetId="7" hidden="1">'E1.5. 01.1 - Ústredné vyk...'!$C$136:$K$261</definedName>
    <definedName name="_xlnm.Print_Area" localSheetId="7">'E1.5. 01.1 - Ústredné vyk...'!$C$4:$J$76,'E1.5. 01.1 - Ústredné vyk...'!$C$82:$J$114,'E1.5. 01.1 - Ústredné vyk...'!$C$120:$J$261</definedName>
    <definedName name="_xlnm.Print_Titles" localSheetId="7">'E1.5. 01.1 - Ústredné vyk...'!$136:$136</definedName>
    <definedName name="_xlnm._FilterDatabase" localSheetId="8" hidden="1">'E1.7. 01.1 - Elektroinšta...'!$C$127:$K$168</definedName>
    <definedName name="_xlnm.Print_Area" localSheetId="8">'E1.7. 01.1 - Elektroinšta...'!$C$4:$J$76,'E1.7. 01.1 - Elektroinšta...'!$C$82:$J$105,'E1.7. 01.1 - Elektroinšta...'!$C$111:$J$168</definedName>
    <definedName name="_xlnm.Print_Titles" localSheetId="8">'E1.7. 01.1 - Elektroinšta...'!$127:$127</definedName>
    <definedName name="_xlnm._FilterDatabase" localSheetId="9" hidden="1">'E1.1 01.2 - Stavebná časť...'!$C$147:$K$937</definedName>
    <definedName name="_xlnm.Print_Area" localSheetId="9">'E1.1 01.2 - Stavebná časť...'!$C$4:$J$76,'E1.1 01.2 - Stavebná časť...'!$C$82:$J$125,'E1.1 01.2 - Stavebná časť...'!$C$131:$J$937</definedName>
    <definedName name="_xlnm.Print_Titles" localSheetId="9">'E1.1 01.2 - Stavebná časť...'!$147:$147</definedName>
    <definedName name="_xlnm._FilterDatabase" localSheetId="10" hidden="1">'E1.4. 01.2 - Zdravotechnika'!$C$126:$K$147</definedName>
    <definedName name="_xlnm.Print_Area" localSheetId="10">'E1.4. 01.2 - Zdravotechnika'!$C$4:$J$76,'E1.4. 01.2 - Zdravotechnika'!$C$82:$J$104,'E1.4. 01.2 - Zdravotechnika'!$C$110:$J$147</definedName>
    <definedName name="_xlnm.Print_Titles" localSheetId="10">'E1.4. 01.2 - Zdravotechnika'!$126:$126</definedName>
    <definedName name="_xlnm._FilterDatabase" localSheetId="11" hidden="1">'E1.7 01.2 - Elektroinštal...'!$C$131:$K$240</definedName>
    <definedName name="_xlnm.Print_Area" localSheetId="11">'E1.7 01.2 - Elektroinštal...'!$C$4:$J$76,'E1.7 01.2 - Elektroinštal...'!$C$82:$J$109,'E1.7 01.2 - Elektroinštal...'!$C$115:$J$240</definedName>
    <definedName name="_xlnm.Print_Titles" localSheetId="11">'E1.7 01.2 - Elektroinštal...'!$131:$131</definedName>
  </definedNames>
  <calcPr/>
</workbook>
</file>

<file path=xl/calcChain.xml><?xml version="1.0" encoding="utf-8"?>
<calcChain xmlns="http://schemas.openxmlformats.org/spreadsheetml/2006/main">
  <c i="12" l="1" r="J41"/>
  <c r="J40"/>
  <c i="1" r="AY109"/>
  <c i="12" r="J39"/>
  <c i="1" r="AX109"/>
  <c i="12"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T236"/>
  <c r="R237"/>
  <c r="R236"/>
  <c r="P237"/>
  <c r="P236"/>
  <c r="BI235"/>
  <c r="BH235"/>
  <c r="BG235"/>
  <c r="BE235"/>
  <c r="T235"/>
  <c r="T234"/>
  <c r="R235"/>
  <c r="R234"/>
  <c r="P235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T134"/>
  <c r="T133"/>
  <c r="R135"/>
  <c r="R134"/>
  <c r="R133"/>
  <c r="P135"/>
  <c r="P134"/>
  <c r="P133"/>
  <c r="J129"/>
  <c r="J128"/>
  <c r="F128"/>
  <c r="F126"/>
  <c r="E124"/>
  <c r="J96"/>
  <c r="J95"/>
  <c r="F95"/>
  <c r="F93"/>
  <c r="E91"/>
  <c r="J22"/>
  <c r="E22"/>
  <c r="F129"/>
  <c r="J21"/>
  <c r="J16"/>
  <c r="J126"/>
  <c r="E7"/>
  <c r="E118"/>
  <c i="11" r="J41"/>
  <c r="J40"/>
  <c i="1" r="AY108"/>
  <c i="11" r="J39"/>
  <c i="1" r="AX108"/>
  <c i="11"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6"/>
  <c r="J95"/>
  <c r="F95"/>
  <c r="F93"/>
  <c r="E91"/>
  <c r="J22"/>
  <c r="E22"/>
  <c r="F96"/>
  <c r="J21"/>
  <c r="J16"/>
  <c r="J121"/>
  <c r="E7"/>
  <c r="E85"/>
  <c i="10" r="J41"/>
  <c r="J40"/>
  <c i="1" r="AY107"/>
  <c i="10" r="J39"/>
  <c i="1" r="AX107"/>
  <c i="10" r="BI935"/>
  <c r="BH935"/>
  <c r="BG935"/>
  <c r="BE935"/>
  <c r="T935"/>
  <c r="R935"/>
  <c r="P935"/>
  <c r="BI931"/>
  <c r="BH931"/>
  <c r="BG931"/>
  <c r="BE931"/>
  <c r="T931"/>
  <c r="R931"/>
  <c r="P931"/>
  <c r="BI929"/>
  <c r="BH929"/>
  <c r="BG929"/>
  <c r="BE929"/>
  <c r="T929"/>
  <c r="R929"/>
  <c r="P929"/>
  <c r="BI928"/>
  <c r="BH928"/>
  <c r="BG928"/>
  <c r="BE928"/>
  <c r="T928"/>
  <c r="R928"/>
  <c r="P928"/>
  <c r="BI924"/>
  <c r="BH924"/>
  <c r="BG924"/>
  <c r="BE924"/>
  <c r="T924"/>
  <c r="R924"/>
  <c r="P924"/>
  <c r="BI909"/>
  <c r="BH909"/>
  <c r="BG909"/>
  <c r="BE909"/>
  <c r="T909"/>
  <c r="R909"/>
  <c r="P909"/>
  <c r="BI897"/>
  <c r="BH897"/>
  <c r="BG897"/>
  <c r="BE897"/>
  <c r="T897"/>
  <c r="R897"/>
  <c r="P897"/>
  <c r="BI894"/>
  <c r="BH894"/>
  <c r="BG894"/>
  <c r="BE894"/>
  <c r="T894"/>
  <c r="R894"/>
  <c r="P894"/>
  <c r="BI893"/>
  <c r="BH893"/>
  <c r="BG893"/>
  <c r="BE893"/>
  <c r="T893"/>
  <c r="R893"/>
  <c r="P893"/>
  <c r="BI885"/>
  <c r="BH885"/>
  <c r="BG885"/>
  <c r="BE885"/>
  <c r="T885"/>
  <c r="R885"/>
  <c r="P885"/>
  <c r="BI883"/>
  <c r="BH883"/>
  <c r="BG883"/>
  <c r="BE883"/>
  <c r="T883"/>
  <c r="R883"/>
  <c r="P883"/>
  <c r="BI882"/>
  <c r="BH882"/>
  <c r="BG882"/>
  <c r="BE882"/>
  <c r="T882"/>
  <c r="R882"/>
  <c r="P882"/>
  <c r="BI881"/>
  <c r="BH881"/>
  <c r="BG881"/>
  <c r="BE881"/>
  <c r="T881"/>
  <c r="R881"/>
  <c r="P881"/>
  <c r="BI877"/>
  <c r="BH877"/>
  <c r="BG877"/>
  <c r="BE877"/>
  <c r="T877"/>
  <c r="R877"/>
  <c r="P877"/>
  <c r="BI874"/>
  <c r="BH874"/>
  <c r="BG874"/>
  <c r="BE874"/>
  <c r="T874"/>
  <c r="R874"/>
  <c r="P874"/>
  <c r="BI871"/>
  <c r="BH871"/>
  <c r="BG871"/>
  <c r="BE871"/>
  <c r="T871"/>
  <c r="R871"/>
  <c r="P871"/>
  <c r="BI869"/>
  <c r="BH869"/>
  <c r="BG869"/>
  <c r="BE869"/>
  <c r="T869"/>
  <c r="R869"/>
  <c r="P869"/>
  <c r="BI863"/>
  <c r="BH863"/>
  <c r="BG863"/>
  <c r="BE863"/>
  <c r="T863"/>
  <c r="R863"/>
  <c r="P863"/>
  <c r="BI861"/>
  <c r="BH861"/>
  <c r="BG861"/>
  <c r="BE861"/>
  <c r="T861"/>
  <c r="R861"/>
  <c r="P861"/>
  <c r="BI857"/>
  <c r="BH857"/>
  <c r="BG857"/>
  <c r="BE857"/>
  <c r="T857"/>
  <c r="R857"/>
  <c r="P857"/>
  <c r="BI853"/>
  <c r="BH853"/>
  <c r="BG853"/>
  <c r="BE853"/>
  <c r="T853"/>
  <c r="R853"/>
  <c r="P853"/>
  <c r="BI849"/>
  <c r="BH849"/>
  <c r="BG849"/>
  <c r="BE849"/>
  <c r="T849"/>
  <c r="R849"/>
  <c r="P849"/>
  <c r="BI821"/>
  <c r="BH821"/>
  <c r="BG821"/>
  <c r="BE821"/>
  <c r="T821"/>
  <c r="R821"/>
  <c r="P821"/>
  <c r="BI817"/>
  <c r="BH817"/>
  <c r="BG817"/>
  <c r="BE817"/>
  <c r="T817"/>
  <c r="R817"/>
  <c r="P817"/>
  <c r="BI811"/>
  <c r="BH811"/>
  <c r="BG811"/>
  <c r="BE811"/>
  <c r="T811"/>
  <c r="R811"/>
  <c r="P811"/>
  <c r="BI808"/>
  <c r="BH808"/>
  <c r="BG808"/>
  <c r="BE808"/>
  <c r="T808"/>
  <c r="R808"/>
  <c r="P808"/>
  <c r="BI804"/>
  <c r="BH804"/>
  <c r="BG804"/>
  <c r="BE804"/>
  <c r="T804"/>
  <c r="R804"/>
  <c r="P804"/>
  <c r="BI801"/>
  <c r="BH801"/>
  <c r="BG801"/>
  <c r="BE801"/>
  <c r="T801"/>
  <c r="R801"/>
  <c r="P801"/>
  <c r="BI797"/>
  <c r="BH797"/>
  <c r="BG797"/>
  <c r="BE797"/>
  <c r="T797"/>
  <c r="R797"/>
  <c r="P797"/>
  <c r="BI792"/>
  <c r="BH792"/>
  <c r="BG792"/>
  <c r="BE792"/>
  <c r="T792"/>
  <c r="R792"/>
  <c r="P792"/>
  <c r="BI790"/>
  <c r="BH790"/>
  <c r="BG790"/>
  <c r="BE790"/>
  <c r="T790"/>
  <c r="R790"/>
  <c r="P790"/>
  <c r="BI787"/>
  <c r="BH787"/>
  <c r="BG787"/>
  <c r="BE787"/>
  <c r="T787"/>
  <c r="R787"/>
  <c r="P787"/>
  <c r="BI784"/>
  <c r="BH784"/>
  <c r="BG784"/>
  <c r="BE784"/>
  <c r="T784"/>
  <c r="R784"/>
  <c r="P784"/>
  <c r="BI781"/>
  <c r="BH781"/>
  <c r="BG781"/>
  <c r="BE781"/>
  <c r="T781"/>
  <c r="R781"/>
  <c r="P781"/>
  <c r="BI779"/>
  <c r="BH779"/>
  <c r="BG779"/>
  <c r="BE779"/>
  <c r="T779"/>
  <c r="R779"/>
  <c r="P779"/>
  <c r="BI776"/>
  <c r="BH776"/>
  <c r="BG776"/>
  <c r="BE776"/>
  <c r="T776"/>
  <c r="R776"/>
  <c r="P776"/>
  <c r="BI773"/>
  <c r="BH773"/>
  <c r="BG773"/>
  <c r="BE773"/>
  <c r="T773"/>
  <c r="R773"/>
  <c r="P773"/>
  <c r="BI770"/>
  <c r="BH770"/>
  <c r="BG770"/>
  <c r="BE770"/>
  <c r="T770"/>
  <c r="R770"/>
  <c r="P770"/>
  <c r="BI767"/>
  <c r="BH767"/>
  <c r="BG767"/>
  <c r="BE767"/>
  <c r="T767"/>
  <c r="R767"/>
  <c r="P767"/>
  <c r="BI764"/>
  <c r="BH764"/>
  <c r="BG764"/>
  <c r="BE764"/>
  <c r="T764"/>
  <c r="R764"/>
  <c r="P764"/>
  <c r="BI761"/>
  <c r="BH761"/>
  <c r="BG761"/>
  <c r="BE761"/>
  <c r="T761"/>
  <c r="R761"/>
  <c r="P761"/>
  <c r="BI755"/>
  <c r="BH755"/>
  <c r="BG755"/>
  <c r="BE755"/>
  <c r="T755"/>
  <c r="R755"/>
  <c r="P755"/>
  <c r="BI754"/>
  <c r="BH754"/>
  <c r="BG754"/>
  <c r="BE754"/>
  <c r="T754"/>
  <c r="R754"/>
  <c r="P754"/>
  <c r="BI751"/>
  <c r="BH751"/>
  <c r="BG751"/>
  <c r="BE751"/>
  <c r="T751"/>
  <c r="R751"/>
  <c r="P751"/>
  <c r="BI748"/>
  <c r="BH748"/>
  <c r="BG748"/>
  <c r="BE748"/>
  <c r="T748"/>
  <c r="R748"/>
  <c r="P748"/>
  <c r="BI747"/>
  <c r="BH747"/>
  <c r="BG747"/>
  <c r="BE747"/>
  <c r="T747"/>
  <c r="R747"/>
  <c r="P747"/>
  <c r="BI744"/>
  <c r="BH744"/>
  <c r="BG744"/>
  <c r="BE744"/>
  <c r="T744"/>
  <c r="R744"/>
  <c r="P744"/>
  <c r="BI741"/>
  <c r="BH741"/>
  <c r="BG741"/>
  <c r="BE741"/>
  <c r="T741"/>
  <c r="R741"/>
  <c r="P741"/>
  <c r="BI738"/>
  <c r="BH738"/>
  <c r="BG738"/>
  <c r="BE738"/>
  <c r="T738"/>
  <c r="R738"/>
  <c r="P738"/>
  <c r="BI735"/>
  <c r="BH735"/>
  <c r="BG735"/>
  <c r="BE735"/>
  <c r="T735"/>
  <c r="R735"/>
  <c r="P735"/>
  <c r="BI734"/>
  <c r="BH734"/>
  <c r="BG734"/>
  <c r="BE734"/>
  <c r="T734"/>
  <c r="R734"/>
  <c r="P734"/>
  <c r="BI732"/>
  <c r="BH732"/>
  <c r="BG732"/>
  <c r="BE732"/>
  <c r="T732"/>
  <c r="R732"/>
  <c r="P732"/>
  <c r="BI728"/>
  <c r="BH728"/>
  <c r="BG728"/>
  <c r="BE728"/>
  <c r="T728"/>
  <c r="R728"/>
  <c r="P728"/>
  <c r="BI727"/>
  <c r="BH727"/>
  <c r="BG727"/>
  <c r="BE727"/>
  <c r="T727"/>
  <c r="R727"/>
  <c r="P727"/>
  <c r="BI726"/>
  <c r="BH726"/>
  <c r="BG726"/>
  <c r="BE726"/>
  <c r="T726"/>
  <c r="R726"/>
  <c r="P726"/>
  <c r="BI725"/>
  <c r="BH725"/>
  <c r="BG725"/>
  <c r="BE725"/>
  <c r="T725"/>
  <c r="R725"/>
  <c r="P725"/>
  <c r="BI723"/>
  <c r="BH723"/>
  <c r="BG723"/>
  <c r="BE723"/>
  <c r="T723"/>
  <c r="R723"/>
  <c r="P723"/>
  <c r="BI719"/>
  <c r="BH719"/>
  <c r="BG719"/>
  <c r="BE719"/>
  <c r="T719"/>
  <c r="R719"/>
  <c r="P719"/>
  <c r="BI716"/>
  <c r="BH716"/>
  <c r="BG716"/>
  <c r="BE716"/>
  <c r="T716"/>
  <c r="R716"/>
  <c r="P716"/>
  <c r="BI712"/>
  <c r="BH712"/>
  <c r="BG712"/>
  <c r="BE712"/>
  <c r="T712"/>
  <c r="R712"/>
  <c r="P712"/>
  <c r="BI709"/>
  <c r="BH709"/>
  <c r="BG709"/>
  <c r="BE709"/>
  <c r="T709"/>
  <c r="R709"/>
  <c r="P709"/>
  <c r="BI704"/>
  <c r="BH704"/>
  <c r="BG704"/>
  <c r="BE704"/>
  <c r="T704"/>
  <c r="R704"/>
  <c r="P704"/>
  <c r="BI701"/>
  <c r="BH701"/>
  <c r="BG701"/>
  <c r="BE701"/>
  <c r="T701"/>
  <c r="R701"/>
  <c r="P701"/>
  <c r="BI698"/>
  <c r="BH698"/>
  <c r="BG698"/>
  <c r="BE698"/>
  <c r="T698"/>
  <c r="R698"/>
  <c r="P698"/>
  <c r="BI695"/>
  <c r="BH695"/>
  <c r="BG695"/>
  <c r="BE695"/>
  <c r="T695"/>
  <c r="R695"/>
  <c r="P695"/>
  <c r="BI692"/>
  <c r="BH692"/>
  <c r="BG692"/>
  <c r="BE692"/>
  <c r="T692"/>
  <c r="R692"/>
  <c r="P692"/>
  <c r="BI689"/>
  <c r="BH689"/>
  <c r="BG689"/>
  <c r="BE689"/>
  <c r="T689"/>
  <c r="R689"/>
  <c r="P689"/>
  <c r="BI686"/>
  <c r="BH686"/>
  <c r="BG686"/>
  <c r="BE686"/>
  <c r="T686"/>
  <c r="R686"/>
  <c r="P686"/>
  <c r="BI683"/>
  <c r="BH683"/>
  <c r="BG683"/>
  <c r="BE683"/>
  <c r="T683"/>
  <c r="R683"/>
  <c r="P683"/>
  <c r="BI680"/>
  <c r="BH680"/>
  <c r="BG680"/>
  <c r="BE680"/>
  <c r="T680"/>
  <c r="R680"/>
  <c r="P680"/>
  <c r="BI677"/>
  <c r="BH677"/>
  <c r="BG677"/>
  <c r="BE677"/>
  <c r="T677"/>
  <c r="R677"/>
  <c r="P677"/>
  <c r="BI674"/>
  <c r="BH674"/>
  <c r="BG674"/>
  <c r="BE674"/>
  <c r="T674"/>
  <c r="R674"/>
  <c r="P674"/>
  <c r="BI670"/>
  <c r="BH670"/>
  <c r="BG670"/>
  <c r="BE670"/>
  <c r="T670"/>
  <c r="R670"/>
  <c r="P670"/>
  <c r="BI666"/>
  <c r="BH666"/>
  <c r="BG666"/>
  <c r="BE666"/>
  <c r="T666"/>
  <c r="R666"/>
  <c r="P666"/>
  <c r="BI664"/>
  <c r="BH664"/>
  <c r="BG664"/>
  <c r="BE664"/>
  <c r="T664"/>
  <c r="R664"/>
  <c r="P664"/>
  <c r="BI661"/>
  <c r="BH661"/>
  <c r="BG661"/>
  <c r="BE661"/>
  <c r="T661"/>
  <c r="R661"/>
  <c r="P661"/>
  <c r="BI658"/>
  <c r="BH658"/>
  <c r="BG658"/>
  <c r="BE658"/>
  <c r="T658"/>
  <c r="R658"/>
  <c r="P658"/>
  <c r="BI655"/>
  <c r="BH655"/>
  <c r="BG655"/>
  <c r="BE655"/>
  <c r="T655"/>
  <c r="R655"/>
  <c r="P655"/>
  <c r="BI652"/>
  <c r="BH652"/>
  <c r="BG652"/>
  <c r="BE652"/>
  <c r="T652"/>
  <c r="R652"/>
  <c r="P652"/>
  <c r="BI649"/>
  <c r="BH649"/>
  <c r="BG649"/>
  <c r="BE649"/>
  <c r="T649"/>
  <c r="R649"/>
  <c r="P649"/>
  <c r="BI646"/>
  <c r="BH646"/>
  <c r="BG646"/>
  <c r="BE646"/>
  <c r="T646"/>
  <c r="R646"/>
  <c r="P646"/>
  <c r="BI643"/>
  <c r="BH643"/>
  <c r="BG643"/>
  <c r="BE643"/>
  <c r="T643"/>
  <c r="R643"/>
  <c r="P643"/>
  <c r="BI639"/>
  <c r="BH639"/>
  <c r="BG639"/>
  <c r="BE639"/>
  <c r="T639"/>
  <c r="R639"/>
  <c r="P639"/>
  <c r="BI636"/>
  <c r="BH636"/>
  <c r="BG636"/>
  <c r="BE636"/>
  <c r="T636"/>
  <c r="R636"/>
  <c r="P636"/>
  <c r="BI635"/>
  <c r="BH635"/>
  <c r="BG635"/>
  <c r="BE635"/>
  <c r="T635"/>
  <c r="R635"/>
  <c r="P635"/>
  <c r="BI632"/>
  <c r="BH632"/>
  <c r="BG632"/>
  <c r="BE632"/>
  <c r="T632"/>
  <c r="R632"/>
  <c r="P632"/>
  <c r="BI629"/>
  <c r="BH629"/>
  <c r="BG629"/>
  <c r="BE629"/>
  <c r="T629"/>
  <c r="R629"/>
  <c r="P629"/>
  <c r="BI627"/>
  <c r="BH627"/>
  <c r="BG627"/>
  <c r="BE627"/>
  <c r="T627"/>
  <c r="R627"/>
  <c r="P627"/>
  <c r="BI624"/>
  <c r="BH624"/>
  <c r="BG624"/>
  <c r="BE624"/>
  <c r="T624"/>
  <c r="R624"/>
  <c r="P624"/>
  <c r="BI621"/>
  <c r="BH621"/>
  <c r="BG621"/>
  <c r="BE621"/>
  <c r="T621"/>
  <c r="R621"/>
  <c r="P621"/>
  <c r="BI614"/>
  <c r="BH614"/>
  <c r="BG614"/>
  <c r="BE614"/>
  <c r="T614"/>
  <c r="R614"/>
  <c r="P614"/>
  <c r="BI613"/>
  <c r="BH613"/>
  <c r="BG613"/>
  <c r="BE613"/>
  <c r="T613"/>
  <c r="R613"/>
  <c r="P613"/>
  <c r="BI608"/>
  <c r="BH608"/>
  <c r="BG608"/>
  <c r="BE608"/>
  <c r="T608"/>
  <c r="R608"/>
  <c r="P608"/>
  <c r="BI605"/>
  <c r="BH605"/>
  <c r="BG605"/>
  <c r="BE605"/>
  <c r="T605"/>
  <c r="R605"/>
  <c r="P605"/>
  <c r="BI597"/>
  <c r="BH597"/>
  <c r="BG597"/>
  <c r="BE597"/>
  <c r="T597"/>
  <c r="R597"/>
  <c r="P597"/>
  <c r="BI593"/>
  <c r="BH593"/>
  <c r="BG593"/>
  <c r="BE593"/>
  <c r="T593"/>
  <c r="R593"/>
  <c r="P593"/>
  <c r="BI588"/>
  <c r="BH588"/>
  <c r="BG588"/>
  <c r="BE588"/>
  <c r="T588"/>
  <c r="R588"/>
  <c r="P588"/>
  <c r="BI585"/>
  <c r="BH585"/>
  <c r="BG585"/>
  <c r="BE585"/>
  <c r="T585"/>
  <c r="R585"/>
  <c r="P585"/>
  <c r="BI582"/>
  <c r="BH582"/>
  <c r="BG582"/>
  <c r="BE582"/>
  <c r="T582"/>
  <c r="R582"/>
  <c r="P582"/>
  <c r="BI580"/>
  <c r="BH580"/>
  <c r="BG580"/>
  <c r="BE580"/>
  <c r="T580"/>
  <c r="R580"/>
  <c r="P580"/>
  <c r="BI576"/>
  <c r="BH576"/>
  <c r="BG576"/>
  <c r="BE576"/>
  <c r="T576"/>
  <c r="R576"/>
  <c r="P576"/>
  <c r="BI575"/>
  <c r="BH575"/>
  <c r="BG575"/>
  <c r="BE575"/>
  <c r="T575"/>
  <c r="R575"/>
  <c r="P575"/>
  <c r="BI574"/>
  <c r="BH574"/>
  <c r="BG574"/>
  <c r="BE574"/>
  <c r="T574"/>
  <c r="R574"/>
  <c r="P574"/>
  <c r="BI573"/>
  <c r="BH573"/>
  <c r="BG573"/>
  <c r="BE573"/>
  <c r="T573"/>
  <c r="R573"/>
  <c r="P573"/>
  <c r="BI571"/>
  <c r="BH571"/>
  <c r="BG571"/>
  <c r="BE571"/>
  <c r="T571"/>
  <c r="R571"/>
  <c r="P571"/>
  <c r="BI568"/>
  <c r="BH568"/>
  <c r="BG568"/>
  <c r="BE568"/>
  <c r="T568"/>
  <c r="R568"/>
  <c r="P568"/>
  <c r="BI565"/>
  <c r="BH565"/>
  <c r="BG565"/>
  <c r="BE565"/>
  <c r="T565"/>
  <c r="R565"/>
  <c r="P565"/>
  <c r="BI562"/>
  <c r="BH562"/>
  <c r="BG562"/>
  <c r="BE562"/>
  <c r="T562"/>
  <c r="R562"/>
  <c r="P562"/>
  <c r="BI560"/>
  <c r="BH560"/>
  <c r="BG560"/>
  <c r="BE560"/>
  <c r="T560"/>
  <c r="R560"/>
  <c r="P560"/>
  <c r="BI559"/>
  <c r="BH559"/>
  <c r="BG559"/>
  <c r="BE559"/>
  <c r="T559"/>
  <c r="R559"/>
  <c r="P559"/>
  <c r="BI555"/>
  <c r="BH555"/>
  <c r="BG555"/>
  <c r="BE555"/>
  <c r="T555"/>
  <c r="R555"/>
  <c r="P555"/>
  <c r="BI554"/>
  <c r="BH554"/>
  <c r="BG554"/>
  <c r="BE554"/>
  <c r="T554"/>
  <c r="R554"/>
  <c r="P554"/>
  <c r="BI553"/>
  <c r="BH553"/>
  <c r="BG553"/>
  <c r="BE553"/>
  <c r="T553"/>
  <c r="R553"/>
  <c r="P553"/>
  <c r="BI552"/>
  <c r="BH552"/>
  <c r="BG552"/>
  <c r="BE552"/>
  <c r="T552"/>
  <c r="R552"/>
  <c r="P552"/>
  <c r="BI551"/>
  <c r="BH551"/>
  <c r="BG551"/>
  <c r="BE551"/>
  <c r="T551"/>
  <c r="R551"/>
  <c r="P551"/>
  <c r="BI550"/>
  <c r="BH550"/>
  <c r="BG550"/>
  <c r="BE550"/>
  <c r="T550"/>
  <c r="R550"/>
  <c r="P550"/>
  <c r="BI549"/>
  <c r="BH549"/>
  <c r="BG549"/>
  <c r="BE549"/>
  <c r="T549"/>
  <c r="R549"/>
  <c r="P549"/>
  <c r="BI548"/>
  <c r="BH548"/>
  <c r="BG548"/>
  <c r="BE548"/>
  <c r="T548"/>
  <c r="R548"/>
  <c r="P548"/>
  <c r="BI547"/>
  <c r="BH547"/>
  <c r="BG547"/>
  <c r="BE547"/>
  <c r="T547"/>
  <c r="R547"/>
  <c r="P547"/>
  <c r="BI542"/>
  <c r="BH542"/>
  <c r="BG542"/>
  <c r="BE542"/>
  <c r="T542"/>
  <c r="R542"/>
  <c r="P542"/>
  <c r="BI533"/>
  <c r="BH533"/>
  <c r="BG533"/>
  <c r="BE533"/>
  <c r="T533"/>
  <c r="R533"/>
  <c r="P533"/>
  <c r="BI530"/>
  <c r="BH530"/>
  <c r="BG530"/>
  <c r="BE530"/>
  <c r="T530"/>
  <c r="T529"/>
  <c r="R530"/>
  <c r="R529"/>
  <c r="P530"/>
  <c r="P529"/>
  <c r="BI526"/>
  <c r="BH526"/>
  <c r="BG526"/>
  <c r="BE526"/>
  <c r="T526"/>
  <c r="R526"/>
  <c r="P526"/>
  <c r="BI525"/>
  <c r="BH525"/>
  <c r="BG525"/>
  <c r="BE525"/>
  <c r="T525"/>
  <c r="R525"/>
  <c r="P525"/>
  <c r="BI522"/>
  <c r="BH522"/>
  <c r="BG522"/>
  <c r="BE522"/>
  <c r="T522"/>
  <c r="R522"/>
  <c r="P522"/>
  <c r="BI521"/>
  <c r="BH521"/>
  <c r="BG521"/>
  <c r="BE521"/>
  <c r="T521"/>
  <c r="R521"/>
  <c r="P521"/>
  <c r="BI518"/>
  <c r="BH518"/>
  <c r="BG518"/>
  <c r="BE518"/>
  <c r="T518"/>
  <c r="R518"/>
  <c r="P518"/>
  <c r="BI517"/>
  <c r="BH517"/>
  <c r="BG517"/>
  <c r="BE517"/>
  <c r="T517"/>
  <c r="R517"/>
  <c r="P517"/>
  <c r="BI516"/>
  <c r="BH516"/>
  <c r="BG516"/>
  <c r="BE516"/>
  <c r="T516"/>
  <c r="R516"/>
  <c r="P516"/>
  <c r="BI513"/>
  <c r="BH513"/>
  <c r="BG513"/>
  <c r="BE513"/>
  <c r="T513"/>
  <c r="R513"/>
  <c r="P513"/>
  <c r="BI512"/>
  <c r="BH512"/>
  <c r="BG512"/>
  <c r="BE512"/>
  <c r="T512"/>
  <c r="R512"/>
  <c r="P512"/>
  <c r="BI477"/>
  <c r="BH477"/>
  <c r="BG477"/>
  <c r="BE477"/>
  <c r="T477"/>
  <c r="R477"/>
  <c r="P477"/>
  <c r="BI474"/>
  <c r="BH474"/>
  <c r="BG474"/>
  <c r="BE474"/>
  <c r="T474"/>
  <c r="R474"/>
  <c r="P474"/>
  <c r="BI471"/>
  <c r="BH471"/>
  <c r="BG471"/>
  <c r="BE471"/>
  <c r="T471"/>
  <c r="R471"/>
  <c r="P471"/>
  <c r="BI466"/>
  <c r="BH466"/>
  <c r="BG466"/>
  <c r="BE466"/>
  <c r="T466"/>
  <c r="R466"/>
  <c r="P466"/>
  <c r="BI463"/>
  <c r="BH463"/>
  <c r="BG463"/>
  <c r="BE463"/>
  <c r="T463"/>
  <c r="R463"/>
  <c r="P463"/>
  <c r="BI460"/>
  <c r="BH460"/>
  <c r="BG460"/>
  <c r="BE460"/>
  <c r="T460"/>
  <c r="R460"/>
  <c r="P460"/>
  <c r="BI457"/>
  <c r="BH457"/>
  <c r="BG457"/>
  <c r="BE457"/>
  <c r="T457"/>
  <c r="R457"/>
  <c r="P457"/>
  <c r="BI454"/>
  <c r="BH454"/>
  <c r="BG454"/>
  <c r="BE454"/>
  <c r="T454"/>
  <c r="R454"/>
  <c r="P454"/>
  <c r="BI450"/>
  <c r="BH450"/>
  <c r="BG450"/>
  <c r="BE450"/>
  <c r="T450"/>
  <c r="R450"/>
  <c r="P450"/>
  <c r="BI446"/>
  <c r="BH446"/>
  <c r="BG446"/>
  <c r="BE446"/>
  <c r="T446"/>
  <c r="R446"/>
  <c r="P446"/>
  <c r="BI443"/>
  <c r="BH443"/>
  <c r="BG443"/>
  <c r="BE443"/>
  <c r="T443"/>
  <c r="R443"/>
  <c r="P443"/>
  <c r="BI439"/>
  <c r="BH439"/>
  <c r="BG439"/>
  <c r="BE439"/>
  <c r="T439"/>
  <c r="R439"/>
  <c r="P439"/>
  <c r="BI435"/>
  <c r="BH435"/>
  <c r="BG435"/>
  <c r="BE435"/>
  <c r="T435"/>
  <c r="R435"/>
  <c r="P435"/>
  <c r="BI431"/>
  <c r="BH431"/>
  <c r="BG431"/>
  <c r="BE431"/>
  <c r="T431"/>
  <c r="R431"/>
  <c r="P431"/>
  <c r="BI428"/>
  <c r="BH428"/>
  <c r="BG428"/>
  <c r="BE428"/>
  <c r="T428"/>
  <c r="R428"/>
  <c r="P428"/>
  <c r="BI425"/>
  <c r="BH425"/>
  <c r="BG425"/>
  <c r="BE425"/>
  <c r="T425"/>
  <c r="R425"/>
  <c r="P425"/>
  <c r="BI421"/>
  <c r="BH421"/>
  <c r="BG421"/>
  <c r="BE421"/>
  <c r="T421"/>
  <c r="R421"/>
  <c r="P421"/>
  <c r="BI418"/>
  <c r="BH418"/>
  <c r="BG418"/>
  <c r="BE418"/>
  <c r="T418"/>
  <c r="R418"/>
  <c r="P418"/>
  <c r="BI414"/>
  <c r="BH414"/>
  <c r="BG414"/>
  <c r="BE414"/>
  <c r="T414"/>
  <c r="R414"/>
  <c r="P414"/>
  <c r="BI411"/>
  <c r="BH411"/>
  <c r="BG411"/>
  <c r="BE411"/>
  <c r="T411"/>
  <c r="R411"/>
  <c r="P411"/>
  <c r="BI406"/>
  <c r="BH406"/>
  <c r="BG406"/>
  <c r="BE406"/>
  <c r="T406"/>
  <c r="R406"/>
  <c r="P406"/>
  <c r="BI403"/>
  <c r="BH403"/>
  <c r="BG403"/>
  <c r="BE403"/>
  <c r="T403"/>
  <c r="R403"/>
  <c r="P403"/>
  <c r="BI399"/>
  <c r="BH399"/>
  <c r="BG399"/>
  <c r="BE399"/>
  <c r="T399"/>
  <c r="R399"/>
  <c r="P399"/>
  <c r="BI396"/>
  <c r="BH396"/>
  <c r="BG396"/>
  <c r="BE396"/>
  <c r="T396"/>
  <c r="R396"/>
  <c r="P396"/>
  <c r="BI393"/>
  <c r="BH393"/>
  <c r="BG393"/>
  <c r="BE393"/>
  <c r="T393"/>
  <c r="R393"/>
  <c r="P393"/>
  <c r="BI392"/>
  <c r="BH392"/>
  <c r="BG392"/>
  <c r="BE392"/>
  <c r="T392"/>
  <c r="R392"/>
  <c r="P392"/>
  <c r="BI389"/>
  <c r="BH389"/>
  <c r="BG389"/>
  <c r="BE389"/>
  <c r="T389"/>
  <c r="R389"/>
  <c r="P389"/>
  <c r="BI386"/>
  <c r="BH386"/>
  <c r="BG386"/>
  <c r="BE386"/>
  <c r="T386"/>
  <c r="R386"/>
  <c r="P386"/>
  <c r="BI383"/>
  <c r="BH383"/>
  <c r="BG383"/>
  <c r="BE383"/>
  <c r="T383"/>
  <c r="R383"/>
  <c r="P383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1"/>
  <c r="BH371"/>
  <c r="BG371"/>
  <c r="BE371"/>
  <c r="T371"/>
  <c r="R371"/>
  <c r="P371"/>
  <c r="BI370"/>
  <c r="BH370"/>
  <c r="BG370"/>
  <c r="BE370"/>
  <c r="T370"/>
  <c r="R370"/>
  <c r="P370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0"/>
  <c r="BH350"/>
  <c r="BG350"/>
  <c r="BE350"/>
  <c r="T350"/>
  <c r="R350"/>
  <c r="P350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1"/>
  <c r="BH341"/>
  <c r="BG341"/>
  <c r="BE341"/>
  <c r="T341"/>
  <c r="R341"/>
  <c r="P341"/>
  <c r="BI335"/>
  <c r="BH335"/>
  <c r="BG335"/>
  <c r="BE335"/>
  <c r="T335"/>
  <c r="R335"/>
  <c r="P335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5"/>
  <c r="BH325"/>
  <c r="BG325"/>
  <c r="BE325"/>
  <c r="T325"/>
  <c r="R325"/>
  <c r="P325"/>
  <c r="BI324"/>
  <c r="BH324"/>
  <c r="BG324"/>
  <c r="BE324"/>
  <c r="T324"/>
  <c r="R324"/>
  <c r="P324"/>
  <c r="BI320"/>
  <c r="BH320"/>
  <c r="BG320"/>
  <c r="BE320"/>
  <c r="T320"/>
  <c r="R320"/>
  <c r="P320"/>
  <c r="BI319"/>
  <c r="BH319"/>
  <c r="BG319"/>
  <c r="BE319"/>
  <c r="T319"/>
  <c r="R319"/>
  <c r="P319"/>
  <c r="BI316"/>
  <c r="BH316"/>
  <c r="BG316"/>
  <c r="BE316"/>
  <c r="T316"/>
  <c r="R316"/>
  <c r="P316"/>
  <c r="BI315"/>
  <c r="BH315"/>
  <c r="BG315"/>
  <c r="BE315"/>
  <c r="T315"/>
  <c r="R315"/>
  <c r="P315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19"/>
  <c r="BH219"/>
  <c r="BG219"/>
  <c r="BE219"/>
  <c r="T219"/>
  <c r="R219"/>
  <c r="P219"/>
  <c r="BI216"/>
  <c r="BH216"/>
  <c r="BG216"/>
  <c r="BE216"/>
  <c r="T216"/>
  <c r="R216"/>
  <c r="P216"/>
  <c r="BI215"/>
  <c r="BH215"/>
  <c r="BG215"/>
  <c r="BE215"/>
  <c r="T215"/>
  <c r="R215"/>
  <c r="P215"/>
  <c r="BI211"/>
  <c r="BH211"/>
  <c r="BG211"/>
  <c r="BE211"/>
  <c r="T211"/>
  <c r="R211"/>
  <c r="P211"/>
  <c r="BI207"/>
  <c r="BH207"/>
  <c r="BG207"/>
  <c r="BE207"/>
  <c r="T207"/>
  <c r="R207"/>
  <c r="P207"/>
  <c r="BI205"/>
  <c r="BH205"/>
  <c r="BG205"/>
  <c r="BE205"/>
  <c r="T205"/>
  <c r="R205"/>
  <c r="P205"/>
  <c r="BI201"/>
  <c r="BH201"/>
  <c r="BG201"/>
  <c r="BE201"/>
  <c r="T201"/>
  <c r="R201"/>
  <c r="P201"/>
  <c r="BI197"/>
  <c r="BH197"/>
  <c r="BG197"/>
  <c r="BE197"/>
  <c r="T197"/>
  <c r="R197"/>
  <c r="P197"/>
  <c r="BI194"/>
  <c r="BH194"/>
  <c r="BG194"/>
  <c r="BE194"/>
  <c r="T194"/>
  <c r="R194"/>
  <c r="P194"/>
  <c r="BI193"/>
  <c r="BH193"/>
  <c r="BG193"/>
  <c r="BE193"/>
  <c r="T193"/>
  <c r="R193"/>
  <c r="P193"/>
  <c r="BI188"/>
  <c r="BH188"/>
  <c r="BG188"/>
  <c r="BE188"/>
  <c r="T188"/>
  <c r="R188"/>
  <c r="P188"/>
  <c r="BI184"/>
  <c r="BH184"/>
  <c r="BG184"/>
  <c r="BE184"/>
  <c r="T184"/>
  <c r="R184"/>
  <c r="P184"/>
  <c r="BI181"/>
  <c r="BH181"/>
  <c r="BG181"/>
  <c r="BE181"/>
  <c r="T181"/>
  <c r="R181"/>
  <c r="P181"/>
  <c r="BI178"/>
  <c r="BH178"/>
  <c r="BG178"/>
  <c r="BE178"/>
  <c r="T178"/>
  <c r="R178"/>
  <c r="P178"/>
  <c r="BI174"/>
  <c r="BH174"/>
  <c r="BG174"/>
  <c r="BE174"/>
  <c r="T174"/>
  <c r="R174"/>
  <c r="P174"/>
  <c r="BI173"/>
  <c r="BH173"/>
  <c r="BG173"/>
  <c r="BE173"/>
  <c r="T173"/>
  <c r="R173"/>
  <c r="P173"/>
  <c r="BI169"/>
  <c r="BH169"/>
  <c r="BG169"/>
  <c r="BE169"/>
  <c r="T169"/>
  <c r="R169"/>
  <c r="P169"/>
  <c r="BI165"/>
  <c r="BH165"/>
  <c r="BG165"/>
  <c r="BE165"/>
  <c r="T165"/>
  <c r="R165"/>
  <c r="P165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1"/>
  <c r="BH151"/>
  <c r="BG151"/>
  <c r="BE151"/>
  <c r="T151"/>
  <c r="R151"/>
  <c r="P151"/>
  <c r="J145"/>
  <c r="J144"/>
  <c r="F144"/>
  <c r="F142"/>
  <c r="E140"/>
  <c r="J96"/>
  <c r="J95"/>
  <c r="F95"/>
  <c r="F93"/>
  <c r="E91"/>
  <c r="J22"/>
  <c r="E22"/>
  <c r="F145"/>
  <c r="J21"/>
  <c r="J16"/>
  <c r="J142"/>
  <c r="E7"/>
  <c r="E134"/>
  <c i="9" r="J41"/>
  <c r="J40"/>
  <c i="1" r="AY105"/>
  <c i="9" r="J39"/>
  <c i="1" r="AX105"/>
  <c i="9"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6"/>
  <c r="J95"/>
  <c r="F95"/>
  <c r="F93"/>
  <c r="E91"/>
  <c r="J22"/>
  <c r="E22"/>
  <c r="F96"/>
  <c r="J21"/>
  <c r="J16"/>
  <c r="J122"/>
  <c r="E7"/>
  <c r="E85"/>
  <c i="8" r="J41"/>
  <c r="J40"/>
  <c i="1" r="AY104"/>
  <c i="8" r="J39"/>
  <c i="1" r="AX104"/>
  <c i="8"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J96"/>
  <c r="J95"/>
  <c r="F95"/>
  <c r="F93"/>
  <c r="E91"/>
  <c r="J22"/>
  <c r="E22"/>
  <c r="F134"/>
  <c r="J21"/>
  <c r="J16"/>
  <c r="J93"/>
  <c r="E7"/>
  <c r="E123"/>
  <c i="7" r="J41"/>
  <c r="J40"/>
  <c i="1" r="AY103"/>
  <c i="7" r="J39"/>
  <c i="1" r="AX103"/>
  <c i="7"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J131"/>
  <c r="J130"/>
  <c r="F130"/>
  <c r="F128"/>
  <c r="E126"/>
  <c r="J96"/>
  <c r="J95"/>
  <c r="F95"/>
  <c r="F93"/>
  <c r="E91"/>
  <c r="J22"/>
  <c r="E22"/>
  <c r="F96"/>
  <c r="J21"/>
  <c r="J16"/>
  <c r="J128"/>
  <c r="E7"/>
  <c r="E120"/>
  <c i="6" r="J41"/>
  <c r="J40"/>
  <c i="1" r="AY102"/>
  <c i="6" r="J39"/>
  <c i="1" r="AX102"/>
  <c i="6" r="BI608"/>
  <c r="BH608"/>
  <c r="BG608"/>
  <c r="BE608"/>
  <c r="T608"/>
  <c r="T607"/>
  <c r="R608"/>
  <c r="R607"/>
  <c r="P608"/>
  <c r="P607"/>
  <c r="BI606"/>
  <c r="BH606"/>
  <c r="BG606"/>
  <c r="BE606"/>
  <c r="T606"/>
  <c r="R606"/>
  <c r="P606"/>
  <c r="BI601"/>
  <c r="BH601"/>
  <c r="BG601"/>
  <c r="BE601"/>
  <c r="T601"/>
  <c r="R601"/>
  <c r="P601"/>
  <c r="BI599"/>
  <c r="BH599"/>
  <c r="BG599"/>
  <c r="BE599"/>
  <c r="T599"/>
  <c r="T598"/>
  <c r="R599"/>
  <c r="R598"/>
  <c r="P599"/>
  <c r="P598"/>
  <c r="BI597"/>
  <c r="BH597"/>
  <c r="BG597"/>
  <c r="BE597"/>
  <c r="T597"/>
  <c r="R597"/>
  <c r="P597"/>
  <c r="BI594"/>
  <c r="BH594"/>
  <c r="BG594"/>
  <c r="BE594"/>
  <c r="T594"/>
  <c r="R594"/>
  <c r="P594"/>
  <c r="BI591"/>
  <c r="BH591"/>
  <c r="BG591"/>
  <c r="BE591"/>
  <c r="T591"/>
  <c r="R591"/>
  <c r="P591"/>
  <c r="BI589"/>
  <c r="BH589"/>
  <c r="BG589"/>
  <c r="BE589"/>
  <c r="T589"/>
  <c r="R589"/>
  <c r="P589"/>
  <c r="BI585"/>
  <c r="BH585"/>
  <c r="BG585"/>
  <c r="BE585"/>
  <c r="T585"/>
  <c r="R585"/>
  <c r="P585"/>
  <c r="BI583"/>
  <c r="BH583"/>
  <c r="BG583"/>
  <c r="BE583"/>
  <c r="T583"/>
  <c r="R583"/>
  <c r="P583"/>
  <c r="BI582"/>
  <c r="BH582"/>
  <c r="BG582"/>
  <c r="BE582"/>
  <c r="T582"/>
  <c r="R582"/>
  <c r="P582"/>
  <c r="BI581"/>
  <c r="BH581"/>
  <c r="BG581"/>
  <c r="BE581"/>
  <c r="T581"/>
  <c r="R581"/>
  <c r="P581"/>
  <c r="BI577"/>
  <c r="BH577"/>
  <c r="BG577"/>
  <c r="BE577"/>
  <c r="T577"/>
  <c r="R577"/>
  <c r="P577"/>
  <c r="BI563"/>
  <c r="BH563"/>
  <c r="BG563"/>
  <c r="BE563"/>
  <c r="T563"/>
  <c r="R563"/>
  <c r="P563"/>
  <c r="BI559"/>
  <c r="BH559"/>
  <c r="BG559"/>
  <c r="BE559"/>
  <c r="T559"/>
  <c r="R559"/>
  <c r="P559"/>
  <c r="BI555"/>
  <c r="BH555"/>
  <c r="BG555"/>
  <c r="BE555"/>
  <c r="T555"/>
  <c r="R555"/>
  <c r="P555"/>
  <c r="BI547"/>
  <c r="BH547"/>
  <c r="BG547"/>
  <c r="BE547"/>
  <c r="T547"/>
  <c r="R547"/>
  <c r="P547"/>
  <c r="BI543"/>
  <c r="BH543"/>
  <c r="BG543"/>
  <c r="BE543"/>
  <c r="T543"/>
  <c r="R543"/>
  <c r="P543"/>
  <c r="BI541"/>
  <c r="BH541"/>
  <c r="BG541"/>
  <c r="BE541"/>
  <c r="T541"/>
  <c r="R541"/>
  <c r="P541"/>
  <c r="BI538"/>
  <c r="BH538"/>
  <c r="BG538"/>
  <c r="BE538"/>
  <c r="T538"/>
  <c r="R538"/>
  <c r="P538"/>
  <c r="BI535"/>
  <c r="BH535"/>
  <c r="BG535"/>
  <c r="BE535"/>
  <c r="T535"/>
  <c r="R535"/>
  <c r="P535"/>
  <c r="BI532"/>
  <c r="BH532"/>
  <c r="BG532"/>
  <c r="BE532"/>
  <c r="T532"/>
  <c r="R532"/>
  <c r="P532"/>
  <c r="BI531"/>
  <c r="BH531"/>
  <c r="BG531"/>
  <c r="BE531"/>
  <c r="T531"/>
  <c r="R531"/>
  <c r="P531"/>
  <c r="BI529"/>
  <c r="BH529"/>
  <c r="BG529"/>
  <c r="BE529"/>
  <c r="T529"/>
  <c r="R529"/>
  <c r="P529"/>
  <c r="BI525"/>
  <c r="BH525"/>
  <c r="BG525"/>
  <c r="BE525"/>
  <c r="T525"/>
  <c r="R525"/>
  <c r="P525"/>
  <c r="BI522"/>
  <c r="BH522"/>
  <c r="BG522"/>
  <c r="BE522"/>
  <c r="T522"/>
  <c r="R522"/>
  <c r="P522"/>
  <c r="BI519"/>
  <c r="BH519"/>
  <c r="BG519"/>
  <c r="BE519"/>
  <c r="T519"/>
  <c r="R519"/>
  <c r="P519"/>
  <c r="BI516"/>
  <c r="BH516"/>
  <c r="BG516"/>
  <c r="BE516"/>
  <c r="T516"/>
  <c r="R516"/>
  <c r="P516"/>
  <c r="BI512"/>
  <c r="BH512"/>
  <c r="BG512"/>
  <c r="BE512"/>
  <c r="T512"/>
  <c r="R512"/>
  <c r="P512"/>
  <c r="BI509"/>
  <c r="BH509"/>
  <c r="BG509"/>
  <c r="BE509"/>
  <c r="T509"/>
  <c r="R509"/>
  <c r="P509"/>
  <c r="BI506"/>
  <c r="BH506"/>
  <c r="BG506"/>
  <c r="BE506"/>
  <c r="T506"/>
  <c r="R506"/>
  <c r="P506"/>
  <c r="BI503"/>
  <c r="BH503"/>
  <c r="BG503"/>
  <c r="BE503"/>
  <c r="T503"/>
  <c r="R503"/>
  <c r="P503"/>
  <c r="BI500"/>
  <c r="BH500"/>
  <c r="BG500"/>
  <c r="BE500"/>
  <c r="T500"/>
  <c r="R500"/>
  <c r="P500"/>
  <c r="BI497"/>
  <c r="BH497"/>
  <c r="BG497"/>
  <c r="BE497"/>
  <c r="T497"/>
  <c r="R497"/>
  <c r="P497"/>
  <c r="BI494"/>
  <c r="BH494"/>
  <c r="BG494"/>
  <c r="BE494"/>
  <c r="T494"/>
  <c r="R494"/>
  <c r="P494"/>
  <c r="BI492"/>
  <c r="BH492"/>
  <c r="BG492"/>
  <c r="BE492"/>
  <c r="T492"/>
  <c r="R492"/>
  <c r="P492"/>
  <c r="BI491"/>
  <c r="BH491"/>
  <c r="BG491"/>
  <c r="BE491"/>
  <c r="T491"/>
  <c r="R491"/>
  <c r="P491"/>
  <c r="BI488"/>
  <c r="BH488"/>
  <c r="BG488"/>
  <c r="BE488"/>
  <c r="T488"/>
  <c r="R488"/>
  <c r="P488"/>
  <c r="BI484"/>
  <c r="BH484"/>
  <c r="BG484"/>
  <c r="BE484"/>
  <c r="T484"/>
  <c r="R484"/>
  <c r="P484"/>
  <c r="BI480"/>
  <c r="BH480"/>
  <c r="BG480"/>
  <c r="BE480"/>
  <c r="T480"/>
  <c r="R480"/>
  <c r="P480"/>
  <c r="BI476"/>
  <c r="BH476"/>
  <c r="BG476"/>
  <c r="BE476"/>
  <c r="T476"/>
  <c r="R476"/>
  <c r="P476"/>
  <c r="BI472"/>
  <c r="BH472"/>
  <c r="BG472"/>
  <c r="BE472"/>
  <c r="T472"/>
  <c r="R472"/>
  <c r="P472"/>
  <c r="BI470"/>
  <c r="BH470"/>
  <c r="BG470"/>
  <c r="BE470"/>
  <c r="T470"/>
  <c r="R470"/>
  <c r="P470"/>
  <c r="BI467"/>
  <c r="BH467"/>
  <c r="BG467"/>
  <c r="BE467"/>
  <c r="T467"/>
  <c r="R467"/>
  <c r="P467"/>
  <c r="BI466"/>
  <c r="BH466"/>
  <c r="BG466"/>
  <c r="BE466"/>
  <c r="T466"/>
  <c r="R466"/>
  <c r="P466"/>
  <c r="BI463"/>
  <c r="BH463"/>
  <c r="BG463"/>
  <c r="BE463"/>
  <c r="T463"/>
  <c r="R463"/>
  <c r="P463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4"/>
  <c r="BH454"/>
  <c r="BG454"/>
  <c r="BE454"/>
  <c r="T454"/>
  <c r="R454"/>
  <c r="P454"/>
  <c r="BI453"/>
  <c r="BH453"/>
  <c r="BG453"/>
  <c r="BE453"/>
  <c r="T453"/>
  <c r="R453"/>
  <c r="P453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5"/>
  <c r="BH445"/>
  <c r="BG445"/>
  <c r="BE445"/>
  <c r="T445"/>
  <c r="T444"/>
  <c r="R445"/>
  <c r="R444"/>
  <c r="P445"/>
  <c r="P444"/>
  <c r="BI443"/>
  <c r="BH443"/>
  <c r="BG443"/>
  <c r="BE443"/>
  <c r="T443"/>
  <c r="R443"/>
  <c r="P443"/>
  <c r="BI440"/>
  <c r="BH440"/>
  <c r="BG440"/>
  <c r="BE440"/>
  <c r="T440"/>
  <c r="R440"/>
  <c r="P440"/>
  <c r="BI439"/>
  <c r="BH439"/>
  <c r="BG439"/>
  <c r="BE439"/>
  <c r="T439"/>
  <c r="R439"/>
  <c r="P439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1"/>
  <c r="BH431"/>
  <c r="BG431"/>
  <c r="BE431"/>
  <c r="T431"/>
  <c r="R431"/>
  <c r="P431"/>
  <c r="BI427"/>
  <c r="BH427"/>
  <c r="BG427"/>
  <c r="BE427"/>
  <c r="T427"/>
  <c r="R427"/>
  <c r="P427"/>
  <c r="BI424"/>
  <c r="BH424"/>
  <c r="BG424"/>
  <c r="BE424"/>
  <c r="T424"/>
  <c r="R424"/>
  <c r="P424"/>
  <c r="BI421"/>
  <c r="BH421"/>
  <c r="BG421"/>
  <c r="BE421"/>
  <c r="T421"/>
  <c r="R421"/>
  <c r="P421"/>
  <c r="BI418"/>
  <c r="BH418"/>
  <c r="BG418"/>
  <c r="BE418"/>
  <c r="T418"/>
  <c r="R418"/>
  <c r="P418"/>
  <c r="BI415"/>
  <c r="BH415"/>
  <c r="BG415"/>
  <c r="BE415"/>
  <c r="T415"/>
  <c r="R415"/>
  <c r="P415"/>
  <c r="BI411"/>
  <c r="BH411"/>
  <c r="BG411"/>
  <c r="BE411"/>
  <c r="T411"/>
  <c r="R411"/>
  <c r="P411"/>
  <c r="BI407"/>
  <c r="BH407"/>
  <c r="BG407"/>
  <c r="BE407"/>
  <c r="T407"/>
  <c r="R407"/>
  <c r="P407"/>
  <c r="BI404"/>
  <c r="BH404"/>
  <c r="BG404"/>
  <c r="BE404"/>
  <c r="T404"/>
  <c r="R404"/>
  <c r="P404"/>
  <c r="BI401"/>
  <c r="BH401"/>
  <c r="BG401"/>
  <c r="BE401"/>
  <c r="T401"/>
  <c r="R401"/>
  <c r="P401"/>
  <c r="BI398"/>
  <c r="BH398"/>
  <c r="BG398"/>
  <c r="BE398"/>
  <c r="T398"/>
  <c r="R398"/>
  <c r="P398"/>
  <c r="BI395"/>
  <c r="BH395"/>
  <c r="BG395"/>
  <c r="BE395"/>
  <c r="T395"/>
  <c r="R395"/>
  <c r="P395"/>
  <c r="BI392"/>
  <c r="BH392"/>
  <c r="BG392"/>
  <c r="BE392"/>
  <c r="T392"/>
  <c r="R392"/>
  <c r="P392"/>
  <c r="BI389"/>
  <c r="BH389"/>
  <c r="BG389"/>
  <c r="BE389"/>
  <c r="T389"/>
  <c r="R389"/>
  <c r="P389"/>
  <c r="BI386"/>
  <c r="BH386"/>
  <c r="BG386"/>
  <c r="BE386"/>
  <c r="T386"/>
  <c r="R386"/>
  <c r="P386"/>
  <c r="BI383"/>
  <c r="BH383"/>
  <c r="BG383"/>
  <c r="BE383"/>
  <c r="T383"/>
  <c r="R383"/>
  <c r="P383"/>
  <c r="BI380"/>
  <c r="BH380"/>
  <c r="BG380"/>
  <c r="BE380"/>
  <c r="T380"/>
  <c r="R380"/>
  <c r="P380"/>
  <c r="BI376"/>
  <c r="BH376"/>
  <c r="BG376"/>
  <c r="BE376"/>
  <c r="T376"/>
  <c r="R376"/>
  <c r="P376"/>
  <c r="BI372"/>
  <c r="BH372"/>
  <c r="BG372"/>
  <c r="BE372"/>
  <c r="T372"/>
  <c r="R372"/>
  <c r="P372"/>
  <c r="BI369"/>
  <c r="BH369"/>
  <c r="BG369"/>
  <c r="BE369"/>
  <c r="T369"/>
  <c r="R369"/>
  <c r="P369"/>
  <c r="BI364"/>
  <c r="BH364"/>
  <c r="BG364"/>
  <c r="BE364"/>
  <c r="T364"/>
  <c r="R364"/>
  <c r="P364"/>
  <c r="BI361"/>
  <c r="BH361"/>
  <c r="BG361"/>
  <c r="BE361"/>
  <c r="T361"/>
  <c r="R361"/>
  <c r="P361"/>
  <c r="BI357"/>
  <c r="BH357"/>
  <c r="BG357"/>
  <c r="BE357"/>
  <c r="T357"/>
  <c r="R357"/>
  <c r="P357"/>
  <c r="BI352"/>
  <c r="BH352"/>
  <c r="BG352"/>
  <c r="BE352"/>
  <c r="T352"/>
  <c r="R352"/>
  <c r="P352"/>
  <c r="BI349"/>
  <c r="BH349"/>
  <c r="BG349"/>
  <c r="BE349"/>
  <c r="T349"/>
  <c r="R349"/>
  <c r="P349"/>
  <c r="BI346"/>
  <c r="BH346"/>
  <c r="BG346"/>
  <c r="BE346"/>
  <c r="T346"/>
  <c r="R346"/>
  <c r="P346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5"/>
  <c r="BH335"/>
  <c r="BG335"/>
  <c r="BE335"/>
  <c r="T335"/>
  <c r="R335"/>
  <c r="P335"/>
  <c r="BI331"/>
  <c r="BH331"/>
  <c r="BG331"/>
  <c r="BE331"/>
  <c r="T331"/>
  <c r="R331"/>
  <c r="P331"/>
  <c r="BI330"/>
  <c r="BH330"/>
  <c r="BG330"/>
  <c r="BE330"/>
  <c r="T330"/>
  <c r="R330"/>
  <c r="P330"/>
  <c r="BI327"/>
  <c r="BH327"/>
  <c r="BG327"/>
  <c r="BE327"/>
  <c r="T327"/>
  <c r="R327"/>
  <c r="P327"/>
  <c r="BI323"/>
  <c r="BH323"/>
  <c r="BG323"/>
  <c r="BE323"/>
  <c r="T323"/>
  <c r="R323"/>
  <c r="P323"/>
  <c r="BI320"/>
  <c r="BH320"/>
  <c r="BG320"/>
  <c r="BE320"/>
  <c r="T320"/>
  <c r="R320"/>
  <c r="P320"/>
  <c r="BI319"/>
  <c r="BH319"/>
  <c r="BG319"/>
  <c r="BE319"/>
  <c r="T319"/>
  <c r="R319"/>
  <c r="P319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1"/>
  <c r="BH311"/>
  <c r="BG311"/>
  <c r="BE311"/>
  <c r="T311"/>
  <c r="R311"/>
  <c r="P311"/>
  <c r="BI308"/>
  <c r="BH308"/>
  <c r="BG308"/>
  <c r="BE308"/>
  <c r="T308"/>
  <c r="R308"/>
  <c r="P308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6"/>
  <c r="BH296"/>
  <c r="BG296"/>
  <c r="BE296"/>
  <c r="T296"/>
  <c r="R296"/>
  <c r="P296"/>
  <c r="BI295"/>
  <c r="BH295"/>
  <c r="BG295"/>
  <c r="BE295"/>
  <c r="T295"/>
  <c r="R295"/>
  <c r="P295"/>
  <c r="BI292"/>
  <c r="BH292"/>
  <c r="BG292"/>
  <c r="BE292"/>
  <c r="T292"/>
  <c r="R292"/>
  <c r="P292"/>
  <c r="BI288"/>
  <c r="BH288"/>
  <c r="BG288"/>
  <c r="BE288"/>
  <c r="T288"/>
  <c r="R288"/>
  <c r="P288"/>
  <c r="BI285"/>
  <c r="BH285"/>
  <c r="BG285"/>
  <c r="BE285"/>
  <c r="T285"/>
  <c r="R285"/>
  <c r="P285"/>
  <c r="BI283"/>
  <c r="BH283"/>
  <c r="BG283"/>
  <c r="BE283"/>
  <c r="T283"/>
  <c r="R283"/>
  <c r="P283"/>
  <c r="BI282"/>
  <c r="BH282"/>
  <c r="BG282"/>
  <c r="BE282"/>
  <c r="T282"/>
  <c r="R282"/>
  <c r="P282"/>
  <c r="BI279"/>
  <c r="BH279"/>
  <c r="BG279"/>
  <c r="BE279"/>
  <c r="T279"/>
  <c r="R279"/>
  <c r="P279"/>
  <c r="BI278"/>
  <c r="BH278"/>
  <c r="BG278"/>
  <c r="BE278"/>
  <c r="T278"/>
  <c r="R278"/>
  <c r="P278"/>
  <c r="BI275"/>
  <c r="BH275"/>
  <c r="BG275"/>
  <c r="BE275"/>
  <c r="T275"/>
  <c r="R275"/>
  <c r="P275"/>
  <c r="BI274"/>
  <c r="BH274"/>
  <c r="BG274"/>
  <c r="BE274"/>
  <c r="T274"/>
  <c r="R274"/>
  <c r="P274"/>
  <c r="BI271"/>
  <c r="BH271"/>
  <c r="BG271"/>
  <c r="BE271"/>
  <c r="T271"/>
  <c r="R271"/>
  <c r="P271"/>
  <c r="BI265"/>
  <c r="BH265"/>
  <c r="BG265"/>
  <c r="BE265"/>
  <c r="T265"/>
  <c r="R265"/>
  <c r="P265"/>
  <c r="BI262"/>
  <c r="BH262"/>
  <c r="BG262"/>
  <c r="BE262"/>
  <c r="T262"/>
  <c r="R262"/>
  <c r="P262"/>
  <c r="BI258"/>
  <c r="BH258"/>
  <c r="BG258"/>
  <c r="BE258"/>
  <c r="T258"/>
  <c r="R258"/>
  <c r="P258"/>
  <c r="BI255"/>
  <c r="BH255"/>
  <c r="BG255"/>
  <c r="BE255"/>
  <c r="T255"/>
  <c r="R255"/>
  <c r="P255"/>
  <c r="BI254"/>
  <c r="BH254"/>
  <c r="BG254"/>
  <c r="BE254"/>
  <c r="T254"/>
  <c r="R254"/>
  <c r="P254"/>
  <c r="BI251"/>
  <c r="BH251"/>
  <c r="BG251"/>
  <c r="BE251"/>
  <c r="T251"/>
  <c r="R251"/>
  <c r="P251"/>
  <c r="BI248"/>
  <c r="BH248"/>
  <c r="BG248"/>
  <c r="BE248"/>
  <c r="T248"/>
  <c r="R248"/>
  <c r="P248"/>
  <c r="BI244"/>
  <c r="BH244"/>
  <c r="BG244"/>
  <c r="BE244"/>
  <c r="T244"/>
  <c r="R244"/>
  <c r="P244"/>
  <c r="BI240"/>
  <c r="BH240"/>
  <c r="BG240"/>
  <c r="BE240"/>
  <c r="T240"/>
  <c r="R240"/>
  <c r="P240"/>
  <c r="BI237"/>
  <c r="BH237"/>
  <c r="BG237"/>
  <c r="BE237"/>
  <c r="T237"/>
  <c r="R237"/>
  <c r="P237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5"/>
  <c r="BH225"/>
  <c r="BG225"/>
  <c r="BE225"/>
  <c r="T225"/>
  <c r="R225"/>
  <c r="P225"/>
  <c r="BI221"/>
  <c r="BH221"/>
  <c r="BG221"/>
  <c r="BE221"/>
  <c r="T221"/>
  <c r="R221"/>
  <c r="P221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06"/>
  <c r="BH206"/>
  <c r="BG206"/>
  <c r="BE206"/>
  <c r="T206"/>
  <c r="R206"/>
  <c r="P206"/>
  <c r="BI202"/>
  <c r="BH202"/>
  <c r="BG202"/>
  <c r="BE202"/>
  <c r="T202"/>
  <c r="R202"/>
  <c r="P202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7"/>
  <c r="BH177"/>
  <c r="BG177"/>
  <c r="BE177"/>
  <c r="T177"/>
  <c r="R177"/>
  <c r="P177"/>
  <c r="BI173"/>
  <c r="BH173"/>
  <c r="BG173"/>
  <c r="BE173"/>
  <c r="T173"/>
  <c r="R173"/>
  <c r="P173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3"/>
  <c r="BH153"/>
  <c r="BG153"/>
  <c r="BE153"/>
  <c r="T153"/>
  <c r="R153"/>
  <c r="P153"/>
  <c r="BI149"/>
  <c r="BH149"/>
  <c r="BG149"/>
  <c r="BE149"/>
  <c r="T149"/>
  <c r="R149"/>
  <c r="P149"/>
  <c r="J143"/>
  <c r="J142"/>
  <c r="F142"/>
  <c r="F140"/>
  <c r="E138"/>
  <c r="J96"/>
  <c r="J95"/>
  <c r="F95"/>
  <c r="F93"/>
  <c r="E91"/>
  <c r="J22"/>
  <c r="E22"/>
  <c r="F143"/>
  <c r="J21"/>
  <c r="J16"/>
  <c r="J140"/>
  <c r="E7"/>
  <c r="E132"/>
  <c i="5" r="J41"/>
  <c r="J40"/>
  <c i="1" r="AY100"/>
  <c i="5" r="J39"/>
  <c i="1" r="AX100"/>
  <c i="5" r="BI208"/>
  <c r="BH208"/>
  <c r="BG208"/>
  <c r="BE208"/>
  <c r="T208"/>
  <c r="T207"/>
  <c r="R208"/>
  <c r="R207"/>
  <c r="P208"/>
  <c r="P207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8"/>
  <c r="BH168"/>
  <c r="BG168"/>
  <c r="BE168"/>
  <c r="T168"/>
  <c r="R168"/>
  <c r="P168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0"/>
  <c r="BH150"/>
  <c r="BG150"/>
  <c r="BE150"/>
  <c r="T150"/>
  <c r="R150"/>
  <c r="P150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2"/>
  <c r="BH142"/>
  <c r="BG142"/>
  <c r="BE142"/>
  <c r="T142"/>
  <c r="R142"/>
  <c r="P142"/>
  <c r="BI138"/>
  <c r="BH138"/>
  <c r="BG138"/>
  <c r="BE138"/>
  <c r="T138"/>
  <c r="R138"/>
  <c r="P138"/>
  <c r="BI135"/>
  <c r="BH135"/>
  <c r="BG135"/>
  <c r="BE135"/>
  <c r="T135"/>
  <c r="R135"/>
  <c r="P135"/>
  <c r="J129"/>
  <c r="J128"/>
  <c r="F128"/>
  <c r="F126"/>
  <c r="E124"/>
  <c r="J96"/>
  <c r="J95"/>
  <c r="F95"/>
  <c r="F93"/>
  <c r="E91"/>
  <c r="J22"/>
  <c r="E22"/>
  <c r="F129"/>
  <c r="J21"/>
  <c r="J16"/>
  <c r="J93"/>
  <c r="E7"/>
  <c r="E118"/>
  <c i="4" r="J41"/>
  <c r="J40"/>
  <c i="1" r="AY99"/>
  <c i="4" r="J39"/>
  <c i="1" r="AX99"/>
  <c i="4"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1"/>
  <c r="BH201"/>
  <c r="BG201"/>
  <c r="BE201"/>
  <c r="T201"/>
  <c r="R201"/>
  <c r="P201"/>
  <c r="BI192"/>
  <c r="BH192"/>
  <c r="BG192"/>
  <c r="BE192"/>
  <c r="T192"/>
  <c r="R192"/>
  <c r="P192"/>
  <c r="BI188"/>
  <c r="BH188"/>
  <c r="BG188"/>
  <c r="BE188"/>
  <c r="T188"/>
  <c r="R188"/>
  <c r="P188"/>
  <c r="BI184"/>
  <c r="BH184"/>
  <c r="BG184"/>
  <c r="BE184"/>
  <c r="T184"/>
  <c r="R184"/>
  <c r="P184"/>
  <c r="BI182"/>
  <c r="BH182"/>
  <c r="BG182"/>
  <c r="BE182"/>
  <c r="T182"/>
  <c r="R182"/>
  <c r="P182"/>
  <c r="BI178"/>
  <c r="BH178"/>
  <c r="BG178"/>
  <c r="BE178"/>
  <c r="T178"/>
  <c r="R178"/>
  <c r="P178"/>
  <c r="BI177"/>
  <c r="BH177"/>
  <c r="BG177"/>
  <c r="BE177"/>
  <c r="T177"/>
  <c r="R177"/>
  <c r="P177"/>
  <c r="BI173"/>
  <c r="BH173"/>
  <c r="BG173"/>
  <c r="BE173"/>
  <c r="T173"/>
  <c r="R173"/>
  <c r="P173"/>
  <c r="BI172"/>
  <c r="BH172"/>
  <c r="BG172"/>
  <c r="BE172"/>
  <c r="T172"/>
  <c r="R172"/>
  <c r="P172"/>
  <c r="BI169"/>
  <c r="BH169"/>
  <c r="BG169"/>
  <c r="BE169"/>
  <c r="T169"/>
  <c r="T168"/>
  <c r="R169"/>
  <c r="R168"/>
  <c r="P169"/>
  <c r="P168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J129"/>
  <c r="J128"/>
  <c r="F128"/>
  <c r="F126"/>
  <c r="E124"/>
  <c r="J96"/>
  <c r="J95"/>
  <c r="F95"/>
  <c r="F93"/>
  <c r="E91"/>
  <c r="J22"/>
  <c r="E22"/>
  <c r="F96"/>
  <c r="J21"/>
  <c r="J16"/>
  <c r="J93"/>
  <c r="E7"/>
  <c r="E118"/>
  <c i="3" r="J41"/>
  <c r="J40"/>
  <c i="1" r="AY98"/>
  <c i="3" r="J39"/>
  <c i="1" r="AX98"/>
  <c i="3" r="BI188"/>
  <c r="BH188"/>
  <c r="BG188"/>
  <c r="BE188"/>
  <c r="T188"/>
  <c r="T187"/>
  <c r="R188"/>
  <c r="R187"/>
  <c r="P188"/>
  <c r="P187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9"/>
  <c r="BH179"/>
  <c r="BG179"/>
  <c r="BE179"/>
  <c r="T179"/>
  <c r="R179"/>
  <c r="P179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6"/>
  <c r="BH166"/>
  <c r="BG166"/>
  <c r="BE166"/>
  <c r="T166"/>
  <c r="R166"/>
  <c r="P166"/>
  <c r="BI165"/>
  <c r="BH165"/>
  <c r="BG165"/>
  <c r="BE165"/>
  <c r="T165"/>
  <c r="R165"/>
  <c r="P165"/>
  <c r="BI161"/>
  <c r="BH161"/>
  <c r="BG161"/>
  <c r="BE161"/>
  <c r="T161"/>
  <c r="R161"/>
  <c r="P161"/>
  <c r="BI160"/>
  <c r="BH160"/>
  <c r="BG160"/>
  <c r="BE160"/>
  <c r="T160"/>
  <c r="R160"/>
  <c r="P160"/>
  <c r="BI156"/>
  <c r="BH156"/>
  <c r="BG156"/>
  <c r="BE156"/>
  <c r="T156"/>
  <c r="R156"/>
  <c r="P156"/>
  <c r="BI155"/>
  <c r="BH155"/>
  <c r="BG155"/>
  <c r="BE155"/>
  <c r="T155"/>
  <c r="R155"/>
  <c r="P155"/>
  <c r="BI152"/>
  <c r="BH152"/>
  <c r="BG152"/>
  <c r="BE152"/>
  <c r="T152"/>
  <c r="T151"/>
  <c r="R152"/>
  <c r="R151"/>
  <c r="P152"/>
  <c r="P151"/>
  <c r="BI150"/>
  <c r="BH150"/>
  <c r="BG150"/>
  <c r="BE150"/>
  <c r="T150"/>
  <c r="R150"/>
  <c r="P150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5"/>
  <c r="BH135"/>
  <c r="BG135"/>
  <c r="BE135"/>
  <c r="T135"/>
  <c r="T134"/>
  <c r="R135"/>
  <c r="R134"/>
  <c r="P135"/>
  <c r="P134"/>
  <c r="J129"/>
  <c r="J128"/>
  <c r="F128"/>
  <c r="F126"/>
  <c r="E124"/>
  <c r="J96"/>
  <c r="J95"/>
  <c r="F95"/>
  <c r="F93"/>
  <c r="E91"/>
  <c r="J22"/>
  <c r="E22"/>
  <c r="F129"/>
  <c r="J21"/>
  <c r="J16"/>
  <c r="J126"/>
  <c r="E7"/>
  <c r="E118"/>
  <c i="2" r="J41"/>
  <c r="J40"/>
  <c i="1" r="AY97"/>
  <c i="2" r="J39"/>
  <c i="1" r="AX97"/>
  <c i="2" r="BI440"/>
  <c r="BH440"/>
  <c r="BG440"/>
  <c r="BE440"/>
  <c r="T440"/>
  <c r="R440"/>
  <c r="P440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1"/>
  <c r="BH431"/>
  <c r="BG431"/>
  <c r="BE431"/>
  <c r="T431"/>
  <c r="R431"/>
  <c r="P431"/>
  <c r="BI428"/>
  <c r="BH428"/>
  <c r="BG428"/>
  <c r="BE428"/>
  <c r="T428"/>
  <c r="R428"/>
  <c r="P428"/>
  <c r="BI424"/>
  <c r="BH424"/>
  <c r="BG424"/>
  <c r="BE424"/>
  <c r="T424"/>
  <c r="R424"/>
  <c r="P424"/>
  <c r="BI416"/>
  <c r="BH416"/>
  <c r="BG416"/>
  <c r="BE416"/>
  <c r="T416"/>
  <c r="R416"/>
  <c r="P416"/>
  <c r="BI414"/>
  <c r="BH414"/>
  <c r="BG414"/>
  <c r="BE414"/>
  <c r="T414"/>
  <c r="R414"/>
  <c r="P414"/>
  <c r="BI411"/>
  <c r="BH411"/>
  <c r="BG411"/>
  <c r="BE411"/>
  <c r="T411"/>
  <c r="R411"/>
  <c r="P411"/>
  <c r="BI408"/>
  <c r="BH408"/>
  <c r="BG408"/>
  <c r="BE408"/>
  <c r="T408"/>
  <c r="R408"/>
  <c r="P408"/>
  <c r="BI402"/>
  <c r="BH402"/>
  <c r="BG402"/>
  <c r="BE402"/>
  <c r="T402"/>
  <c r="R402"/>
  <c r="P402"/>
  <c r="BI398"/>
  <c r="BH398"/>
  <c r="BG398"/>
  <c r="BE398"/>
  <c r="T398"/>
  <c r="R398"/>
  <c r="P398"/>
  <c r="BI397"/>
  <c r="BH397"/>
  <c r="BG397"/>
  <c r="BE397"/>
  <c r="T397"/>
  <c r="R397"/>
  <c r="P397"/>
  <c r="BI393"/>
  <c r="BH393"/>
  <c r="BG393"/>
  <c r="BE393"/>
  <c r="T393"/>
  <c r="R393"/>
  <c r="P393"/>
  <c r="BI392"/>
  <c r="BH392"/>
  <c r="BG392"/>
  <c r="BE392"/>
  <c r="T392"/>
  <c r="R392"/>
  <c r="P392"/>
  <c r="BI389"/>
  <c r="BH389"/>
  <c r="BG389"/>
  <c r="BE389"/>
  <c r="T389"/>
  <c r="R389"/>
  <c r="P389"/>
  <c r="BI383"/>
  <c r="BH383"/>
  <c r="BG383"/>
  <c r="BE383"/>
  <c r="T383"/>
  <c r="R383"/>
  <c r="P383"/>
  <c r="BI382"/>
  <c r="BH382"/>
  <c r="BG382"/>
  <c r="BE382"/>
  <c r="T382"/>
  <c r="R382"/>
  <c r="P382"/>
  <c r="BI379"/>
  <c r="BH379"/>
  <c r="BG379"/>
  <c r="BE379"/>
  <c r="T379"/>
  <c r="T378"/>
  <c r="R379"/>
  <c r="R378"/>
  <c r="P379"/>
  <c r="P378"/>
  <c r="BI377"/>
  <c r="BH377"/>
  <c r="BG377"/>
  <c r="BE377"/>
  <c r="T377"/>
  <c r="R377"/>
  <c r="P377"/>
  <c r="BI374"/>
  <c r="BH374"/>
  <c r="BG374"/>
  <c r="BE374"/>
  <c r="T374"/>
  <c r="R374"/>
  <c r="P374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3"/>
  <c r="BH363"/>
  <c r="BG363"/>
  <c r="BE363"/>
  <c r="T363"/>
  <c r="R363"/>
  <c r="P363"/>
  <c r="BI356"/>
  <c r="BH356"/>
  <c r="BG356"/>
  <c r="BE356"/>
  <c r="T356"/>
  <c r="R356"/>
  <c r="P356"/>
  <c r="BI350"/>
  <c r="BH350"/>
  <c r="BG350"/>
  <c r="BE350"/>
  <c r="T350"/>
  <c r="R350"/>
  <c r="P350"/>
  <c r="BI344"/>
  <c r="BH344"/>
  <c r="BG344"/>
  <c r="BE344"/>
  <c r="T344"/>
  <c r="R344"/>
  <c r="P344"/>
  <c r="BI341"/>
  <c r="BH341"/>
  <c r="BG341"/>
  <c r="BE341"/>
  <c r="T341"/>
  <c r="R341"/>
  <c r="P341"/>
  <c r="BI338"/>
  <c r="BH338"/>
  <c r="BG338"/>
  <c r="BE338"/>
  <c r="T338"/>
  <c r="R338"/>
  <c r="P338"/>
  <c r="BI335"/>
  <c r="BH335"/>
  <c r="BG335"/>
  <c r="BE335"/>
  <c r="T335"/>
  <c r="R335"/>
  <c r="P335"/>
  <c r="BI332"/>
  <c r="BH332"/>
  <c r="BG332"/>
  <c r="BE332"/>
  <c r="T332"/>
  <c r="R332"/>
  <c r="P332"/>
  <c r="BI328"/>
  <c r="BH328"/>
  <c r="BG328"/>
  <c r="BE328"/>
  <c r="T328"/>
  <c r="R328"/>
  <c r="P328"/>
  <c r="BI324"/>
  <c r="BH324"/>
  <c r="BG324"/>
  <c r="BE324"/>
  <c r="T324"/>
  <c r="R324"/>
  <c r="P324"/>
  <c r="BI321"/>
  <c r="BH321"/>
  <c r="BG321"/>
  <c r="BE321"/>
  <c r="T321"/>
  <c r="R321"/>
  <c r="P321"/>
  <c r="BI318"/>
  <c r="BH318"/>
  <c r="BG318"/>
  <c r="BE318"/>
  <c r="T318"/>
  <c r="R318"/>
  <c r="P318"/>
  <c r="BI315"/>
  <c r="BH315"/>
  <c r="BG315"/>
  <c r="BE315"/>
  <c r="T315"/>
  <c r="R315"/>
  <c r="P315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299"/>
  <c r="BH299"/>
  <c r="BG299"/>
  <c r="BE299"/>
  <c r="T299"/>
  <c r="R299"/>
  <c r="P299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3"/>
  <c r="BH283"/>
  <c r="BG283"/>
  <c r="BE283"/>
  <c r="T283"/>
  <c r="R283"/>
  <c r="P283"/>
  <c r="BI280"/>
  <c r="BH280"/>
  <c r="BG280"/>
  <c r="BE280"/>
  <c r="T280"/>
  <c r="R280"/>
  <c r="P280"/>
  <c r="BI277"/>
  <c r="BH277"/>
  <c r="BG277"/>
  <c r="BE277"/>
  <c r="T277"/>
  <c r="R277"/>
  <c r="P277"/>
  <c r="BI269"/>
  <c r="BH269"/>
  <c r="BG269"/>
  <c r="BE269"/>
  <c r="T269"/>
  <c r="R269"/>
  <c r="P269"/>
  <c r="BI261"/>
  <c r="BH261"/>
  <c r="BG261"/>
  <c r="BE261"/>
  <c r="T261"/>
  <c r="R261"/>
  <c r="P261"/>
  <c r="BI253"/>
  <c r="BH253"/>
  <c r="BG253"/>
  <c r="BE253"/>
  <c r="T253"/>
  <c r="R253"/>
  <c r="P253"/>
  <c r="BI245"/>
  <c r="BH245"/>
  <c r="BG245"/>
  <c r="BE245"/>
  <c r="T245"/>
  <c r="R245"/>
  <c r="P245"/>
  <c r="BI237"/>
  <c r="BH237"/>
  <c r="BG237"/>
  <c r="BE237"/>
  <c r="T237"/>
  <c r="R237"/>
  <c r="P237"/>
  <c r="BI229"/>
  <c r="BH229"/>
  <c r="BG229"/>
  <c r="BE229"/>
  <c r="T229"/>
  <c r="R229"/>
  <c r="P229"/>
  <c r="BI221"/>
  <c r="BH221"/>
  <c r="BG221"/>
  <c r="BE221"/>
  <c r="T221"/>
  <c r="R221"/>
  <c r="P221"/>
  <c r="BI213"/>
  <c r="BH213"/>
  <c r="BG213"/>
  <c r="BE213"/>
  <c r="T213"/>
  <c r="R213"/>
  <c r="P213"/>
  <c r="BI205"/>
  <c r="BH205"/>
  <c r="BG205"/>
  <c r="BE205"/>
  <c r="T205"/>
  <c r="R205"/>
  <c r="P205"/>
  <c r="BI197"/>
  <c r="BH197"/>
  <c r="BG197"/>
  <c r="BE197"/>
  <c r="T197"/>
  <c r="R197"/>
  <c r="P197"/>
  <c r="BI189"/>
  <c r="BH189"/>
  <c r="BG189"/>
  <c r="BE189"/>
  <c r="T189"/>
  <c r="R189"/>
  <c r="P189"/>
  <c r="BI182"/>
  <c r="BH182"/>
  <c r="BG182"/>
  <c r="BE182"/>
  <c r="T182"/>
  <c r="R182"/>
  <c r="P182"/>
  <c r="BI176"/>
  <c r="BH176"/>
  <c r="BG176"/>
  <c r="BE176"/>
  <c r="T176"/>
  <c r="R176"/>
  <c r="P176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0"/>
  <c r="BH160"/>
  <c r="BG160"/>
  <c r="BE160"/>
  <c r="T160"/>
  <c r="R160"/>
  <c r="P160"/>
  <c r="BI154"/>
  <c r="BH154"/>
  <c r="BG154"/>
  <c r="BE154"/>
  <c r="T154"/>
  <c r="R154"/>
  <c r="P154"/>
  <c r="BI148"/>
  <c r="BH148"/>
  <c r="BG148"/>
  <c r="BE148"/>
  <c r="T148"/>
  <c r="R148"/>
  <c r="P148"/>
  <c r="BI143"/>
  <c r="BH143"/>
  <c r="BG143"/>
  <c r="BE143"/>
  <c r="T143"/>
  <c r="R143"/>
  <c r="P143"/>
  <c r="BI137"/>
  <c r="BH137"/>
  <c r="BG137"/>
  <c r="BE137"/>
  <c r="T137"/>
  <c r="R137"/>
  <c r="P137"/>
  <c r="J131"/>
  <c r="J130"/>
  <c r="F130"/>
  <c r="F128"/>
  <c r="E126"/>
  <c r="J96"/>
  <c r="J95"/>
  <c r="F95"/>
  <c r="F93"/>
  <c r="E91"/>
  <c r="J22"/>
  <c r="E22"/>
  <c r="F131"/>
  <c r="J21"/>
  <c r="J16"/>
  <c r="J128"/>
  <c r="E7"/>
  <c r="E85"/>
  <c i="1" r="L90"/>
  <c r="AM90"/>
  <c r="AM89"/>
  <c r="L89"/>
  <c r="AM87"/>
  <c r="L87"/>
  <c r="L85"/>
  <c r="L84"/>
  <c i="2" r="BK431"/>
  <c r="J416"/>
  <c r="BK382"/>
  <c r="J363"/>
  <c r="BK335"/>
  <c r="BK318"/>
  <c r="J309"/>
  <c r="J306"/>
  <c r="BK299"/>
  <c r="J290"/>
  <c r="BK229"/>
  <c r="J189"/>
  <c r="J169"/>
  <c r="J166"/>
  <c r="BK440"/>
  <c r="J437"/>
  <c r="J397"/>
  <c r="BK389"/>
  <c r="J379"/>
  <c r="BK363"/>
  <c r="J350"/>
  <c r="J335"/>
  <c r="J310"/>
  <c r="J303"/>
  <c r="BK283"/>
  <c r="BK253"/>
  <c r="J197"/>
  <c r="BK166"/>
  <c r="J137"/>
  <c r="J431"/>
  <c r="BK402"/>
  <c r="BK397"/>
  <c r="BK371"/>
  <c r="J356"/>
  <c r="BK332"/>
  <c r="BK310"/>
  <c r="BK305"/>
  <c r="J277"/>
  <c r="BK245"/>
  <c r="BK221"/>
  <c r="BK182"/>
  <c r="BK154"/>
  <c r="J424"/>
  <c r="J414"/>
  <c r="J402"/>
  <c r="J389"/>
  <c r="J377"/>
  <c r="J369"/>
  <c r="J332"/>
  <c r="J318"/>
  <c r="BK306"/>
  <c r="BK291"/>
  <c r="J245"/>
  <c r="J170"/>
  <c r="J154"/>
  <c i="3" r="J186"/>
  <c r="BK176"/>
  <c r="J166"/>
  <c r="BK150"/>
  <c r="J141"/>
  <c r="J179"/>
  <c r="BK147"/>
  <c r="BK143"/>
  <c r="BK135"/>
  <c r="J176"/>
  <c r="BK160"/>
  <c r="J152"/>
  <c r="BK183"/>
  <c r="BK170"/>
  <c r="BK161"/>
  <c r="J146"/>
  <c i="4" r="J201"/>
  <c r="BK172"/>
  <c r="J148"/>
  <c r="BK142"/>
  <c r="BK137"/>
  <c r="J210"/>
  <c r="J184"/>
  <c r="J173"/>
  <c r="BK148"/>
  <c r="BK143"/>
  <c r="BK209"/>
  <c r="J205"/>
  <c r="BK178"/>
  <c r="J167"/>
  <c r="BK146"/>
  <c r="BK138"/>
  <c r="BK135"/>
  <c r="BK205"/>
  <c r="BK188"/>
  <c r="BK167"/>
  <c r="J160"/>
  <c r="J145"/>
  <c r="J140"/>
  <c i="5" r="J199"/>
  <c r="J183"/>
  <c r="BK174"/>
  <c r="BK156"/>
  <c r="BK142"/>
  <c r="BK196"/>
  <c r="J184"/>
  <c r="BK168"/>
  <c r="BK155"/>
  <c r="J145"/>
  <c r="BK208"/>
  <c r="J196"/>
  <c r="BK183"/>
  <c r="J168"/>
  <c r="J147"/>
  <c r="J206"/>
  <c r="BK200"/>
  <c r="J188"/>
  <c r="J162"/>
  <c i="6" r="J599"/>
  <c r="BK581"/>
  <c r="BK559"/>
  <c r="J543"/>
  <c r="BK535"/>
  <c r="J525"/>
  <c r="J512"/>
  <c r="BK488"/>
  <c r="BK459"/>
  <c r="J440"/>
  <c r="J424"/>
  <c r="BK404"/>
  <c r="BK383"/>
  <c r="BK380"/>
  <c r="J376"/>
  <c r="BK361"/>
  <c r="BK357"/>
  <c r="J352"/>
  <c r="BK346"/>
  <c r="J341"/>
  <c r="J331"/>
  <c r="J323"/>
  <c r="J311"/>
  <c r="J296"/>
  <c r="J278"/>
  <c r="J255"/>
  <c r="BK244"/>
  <c r="BK232"/>
  <c r="J216"/>
  <c r="J193"/>
  <c r="BK183"/>
  <c r="J177"/>
  <c r="BK166"/>
  <c r="J149"/>
  <c r="BK585"/>
  <c r="J581"/>
  <c r="J541"/>
  <c r="J516"/>
  <c r="J506"/>
  <c r="J500"/>
  <c r="BK467"/>
  <c r="J459"/>
  <c r="BK448"/>
  <c r="BK440"/>
  <c r="BK427"/>
  <c r="J404"/>
  <c r="J395"/>
  <c r="BK386"/>
  <c r="BK369"/>
  <c r="BK342"/>
  <c r="J319"/>
  <c r="J308"/>
  <c r="BK292"/>
  <c r="J275"/>
  <c r="J244"/>
  <c r="BK237"/>
  <c r="J225"/>
  <c r="BK216"/>
  <c r="BK199"/>
  <c r="J191"/>
  <c r="BK153"/>
  <c r="BK583"/>
  <c r="BK543"/>
  <c r="BK532"/>
  <c r="J519"/>
  <c r="J497"/>
  <c r="BK484"/>
  <c r="J454"/>
  <c r="J418"/>
  <c r="BK398"/>
  <c r="J383"/>
  <c r="BK352"/>
  <c r="BK335"/>
  <c r="J315"/>
  <c r="J300"/>
  <c r="J279"/>
  <c r="BK274"/>
  <c r="BK255"/>
  <c r="J234"/>
  <c r="BK230"/>
  <c r="BK206"/>
  <c r="J199"/>
  <c r="J188"/>
  <c r="J182"/>
  <c r="J153"/>
  <c r="J606"/>
  <c r="BK599"/>
  <c r="J589"/>
  <c r="J531"/>
  <c r="BK519"/>
  <c r="BK497"/>
  <c r="J488"/>
  <c r="J476"/>
  <c r="J466"/>
  <c r="BK454"/>
  <c r="J448"/>
  <c r="BK436"/>
  <c r="J427"/>
  <c r="J415"/>
  <c r="BK401"/>
  <c r="BK349"/>
  <c r="J335"/>
  <c r="J327"/>
  <c r="BK305"/>
  <c r="BK295"/>
  <c r="BK283"/>
  <c r="BK265"/>
  <c r="BK254"/>
  <c r="BK240"/>
  <c r="J228"/>
  <c r="BK187"/>
  <c r="J160"/>
  <c i="7" r="BK249"/>
  <c r="BK246"/>
  <c r="BK243"/>
  <c r="BK240"/>
  <c r="BK236"/>
  <c r="BK231"/>
  <c r="BK227"/>
  <c r="J225"/>
  <c r="BK220"/>
  <c r="J205"/>
  <c r="J202"/>
  <c r="J199"/>
  <c r="J195"/>
  <c r="BK190"/>
  <c r="J187"/>
  <c r="BK184"/>
  <c r="J181"/>
  <c r="J176"/>
  <c r="BK171"/>
  <c r="J165"/>
  <c r="J160"/>
  <c r="J152"/>
  <c r="BK142"/>
  <c r="BK258"/>
  <c r="BK256"/>
  <c r="J253"/>
  <c r="J246"/>
  <c r="J239"/>
  <c r="J233"/>
  <c r="J221"/>
  <c r="BK216"/>
  <c r="BK211"/>
  <c r="BK203"/>
  <c r="J196"/>
  <c r="BK193"/>
  <c r="J190"/>
  <c r="BK186"/>
  <c r="J180"/>
  <c r="BK179"/>
  <c r="BK172"/>
  <c r="J163"/>
  <c r="BK159"/>
  <c r="J157"/>
  <c r="BK153"/>
  <c r="J148"/>
  <c r="J146"/>
  <c r="J257"/>
  <c r="J251"/>
  <c r="J247"/>
  <c r="BK241"/>
  <c r="J238"/>
  <c r="BK232"/>
  <c r="J229"/>
  <c r="BK218"/>
  <c r="BK214"/>
  <c r="J210"/>
  <c r="BK205"/>
  <c r="BK200"/>
  <c r="J192"/>
  <c r="J184"/>
  <c r="BK178"/>
  <c r="BK175"/>
  <c r="BK165"/>
  <c r="BK163"/>
  <c r="BK156"/>
  <c r="BK149"/>
  <c r="BK145"/>
  <c r="J255"/>
  <c r="BK253"/>
  <c r="J242"/>
  <c r="J237"/>
  <c r="J232"/>
  <c r="J227"/>
  <c r="BK221"/>
  <c r="BK217"/>
  <c r="J211"/>
  <c r="J208"/>
  <c r="BK202"/>
  <c r="J144"/>
  <c r="J140"/>
  <c r="J138"/>
  <c i="8" r="BK258"/>
  <c r="BK249"/>
  <c r="BK242"/>
  <c r="J231"/>
  <c r="J222"/>
  <c r="BK215"/>
  <c r="J213"/>
  <c r="J205"/>
  <c r="J202"/>
  <c r="J195"/>
  <c r="BK191"/>
  <c r="BK184"/>
  <c r="J177"/>
  <c r="J174"/>
  <c r="J169"/>
  <c r="BK166"/>
  <c r="BK155"/>
  <c r="J152"/>
  <c r="J146"/>
  <c r="J144"/>
  <c r="BK257"/>
  <c r="J251"/>
  <c r="J245"/>
  <c r="J242"/>
  <c r="BK234"/>
  <c r="BK230"/>
  <c r="BK223"/>
  <c r="BK219"/>
  <c r="J209"/>
  <c r="BK204"/>
  <c r="BK196"/>
  <c r="J191"/>
  <c r="BK186"/>
  <c r="BK180"/>
  <c r="BK177"/>
  <c r="BK173"/>
  <c r="J162"/>
  <c r="BK156"/>
  <c r="BK146"/>
  <c r="BK141"/>
  <c r="J261"/>
  <c r="J258"/>
  <c r="J241"/>
  <c r="BK238"/>
  <c r="BK232"/>
  <c r="BK228"/>
  <c r="BK218"/>
  <c r="BK203"/>
  <c r="J193"/>
  <c r="J186"/>
  <c r="BK182"/>
  <c r="J172"/>
  <c r="J168"/>
  <c r="BK162"/>
  <c r="J155"/>
  <c r="BK145"/>
  <c r="BK140"/>
  <c r="BK251"/>
  <c r="J248"/>
  <c r="BK245"/>
  <c r="J238"/>
  <c r="J234"/>
  <c r="BK220"/>
  <c r="J214"/>
  <c r="BK207"/>
  <c r="J196"/>
  <c r="BK189"/>
  <c r="BK187"/>
  <c r="J178"/>
  <c r="J164"/>
  <c r="J156"/>
  <c r="BK152"/>
  <c r="J142"/>
  <c i="9" r="BK163"/>
  <c r="J153"/>
  <c r="J149"/>
  <c r="BK141"/>
  <c r="J133"/>
  <c r="BK166"/>
  <c r="J161"/>
  <c r="BK155"/>
  <c r="BK150"/>
  <c r="BK145"/>
  <c r="BK142"/>
  <c r="BK133"/>
  <c r="BK131"/>
  <c r="J164"/>
  <c r="BK160"/>
  <c r="J154"/>
  <c r="J151"/>
  <c r="J147"/>
  <c r="BK139"/>
  <c r="J168"/>
  <c r="J162"/>
  <c r="BK154"/>
  <c r="BK146"/>
  <c r="BK140"/>
  <c i="10" r="BK893"/>
  <c r="BK881"/>
  <c r="BK863"/>
  <c r="BK787"/>
  <c r="J751"/>
  <c r="J738"/>
  <c r="J719"/>
  <c r="J701"/>
  <c r="BK686"/>
  <c r="BK677"/>
  <c r="J661"/>
  <c r="BK643"/>
  <c r="BK624"/>
  <c r="BK613"/>
  <c r="J585"/>
  <c r="J571"/>
  <c r="BK553"/>
  <c r="BK533"/>
  <c r="J521"/>
  <c r="J513"/>
  <c r="BK471"/>
  <c r="J463"/>
  <c r="BK439"/>
  <c r="J425"/>
  <c r="J403"/>
  <c r="BK389"/>
  <c r="BK380"/>
  <c r="J376"/>
  <c r="BK365"/>
  <c r="J355"/>
  <c r="BK345"/>
  <c r="BK329"/>
  <c r="J324"/>
  <c r="J244"/>
  <c r="BK235"/>
  <c r="J216"/>
  <c r="BK197"/>
  <c r="J181"/>
  <c r="J165"/>
  <c r="J155"/>
  <c r="J882"/>
  <c r="J871"/>
  <c r="BK857"/>
  <c r="BK821"/>
  <c r="J804"/>
  <c r="J779"/>
  <c r="BK770"/>
  <c r="J755"/>
  <c r="BK747"/>
  <c r="J735"/>
  <c r="BK727"/>
  <c r="BK723"/>
  <c r="BK709"/>
  <c r="J689"/>
  <c r="J674"/>
  <c r="J649"/>
  <c r="J629"/>
  <c r="J621"/>
  <c r="J605"/>
  <c r="J582"/>
  <c r="J565"/>
  <c r="BK554"/>
  <c r="J548"/>
  <c r="J525"/>
  <c r="BK457"/>
  <c r="J435"/>
  <c r="J421"/>
  <c r="J406"/>
  <c r="J380"/>
  <c r="J374"/>
  <c r="J359"/>
  <c r="J341"/>
  <c r="J325"/>
  <c r="BK230"/>
  <c r="BK216"/>
  <c r="J201"/>
  <c r="BK181"/>
  <c r="J169"/>
  <c r="J935"/>
  <c r="BK929"/>
  <c r="J928"/>
  <c r="BK909"/>
  <c r="BK883"/>
  <c r="J853"/>
  <c r="J792"/>
  <c r="J781"/>
  <c r="BK767"/>
  <c r="BK755"/>
  <c r="BK735"/>
  <c r="BK698"/>
  <c r="J683"/>
  <c r="BK655"/>
  <c r="J639"/>
  <c r="J627"/>
  <c r="BK593"/>
  <c r="J576"/>
  <c r="BK565"/>
  <c r="BK555"/>
  <c r="BK550"/>
  <c r="J533"/>
  <c r="BK513"/>
  <c r="BK463"/>
  <c r="J439"/>
  <c r="BK414"/>
  <c r="BK403"/>
  <c r="BK393"/>
  <c r="BK378"/>
  <c r="J363"/>
  <c r="J354"/>
  <c r="BK347"/>
  <c r="BK324"/>
  <c r="BK247"/>
  <c r="J237"/>
  <c r="J227"/>
  <c r="BK193"/>
  <c r="J184"/>
  <c r="J157"/>
  <c r="BK897"/>
  <c r="J893"/>
  <c r="BK869"/>
  <c r="J821"/>
  <c r="BK804"/>
  <c r="BK792"/>
  <c r="BK773"/>
  <c r="BK751"/>
  <c r="BK732"/>
  <c r="J716"/>
  <c r="J698"/>
  <c r="BK680"/>
  <c r="J664"/>
  <c r="BK649"/>
  <c r="J643"/>
  <c r="BK614"/>
  <c r="BK582"/>
  <c r="J575"/>
  <c r="BK562"/>
  <c r="J552"/>
  <c r="BK547"/>
  <c r="BK522"/>
  <c r="J516"/>
  <c r="BK466"/>
  <c r="BK446"/>
  <c r="J418"/>
  <c r="BK383"/>
  <c r="J371"/>
  <c r="BK363"/>
  <c r="BK356"/>
  <c r="J345"/>
  <c r="J330"/>
  <c r="J315"/>
  <c r="J241"/>
  <c r="BK239"/>
  <c r="BK219"/>
  <c r="BK201"/>
  <c r="J174"/>
  <c r="BK154"/>
  <c i="11" r="J147"/>
  <c r="J140"/>
  <c r="J137"/>
  <c r="J136"/>
  <c r="J146"/>
  <c r="J143"/>
  <c r="BK141"/>
  <c r="BK131"/>
  <c r="BK140"/>
  <c r="J133"/>
  <c r="BK130"/>
  <c r="J144"/>
  <c r="BK139"/>
  <c r="BK132"/>
  <c i="12" r="BK239"/>
  <c r="J232"/>
  <c r="BK228"/>
  <c r="BK221"/>
  <c r="BK218"/>
  <c r="BK216"/>
  <c r="J209"/>
  <c r="J206"/>
  <c r="BK203"/>
  <c r="J198"/>
  <c r="BK191"/>
  <c r="J187"/>
  <c r="BK178"/>
  <c r="J170"/>
  <c r="BK165"/>
  <c r="J158"/>
  <c r="BK151"/>
  <c r="BK144"/>
  <c r="BK141"/>
  <c r="BK231"/>
  <c r="J229"/>
  <c r="BK224"/>
  <c r="BK220"/>
  <c r="BK207"/>
  <c r="BK196"/>
  <c r="J185"/>
  <c r="J182"/>
  <c r="J177"/>
  <c r="J172"/>
  <c r="J168"/>
  <c r="J163"/>
  <c r="BK156"/>
  <c r="J150"/>
  <c r="BK145"/>
  <c r="J140"/>
  <c r="BK235"/>
  <c r="J231"/>
  <c r="J221"/>
  <c r="J212"/>
  <c r="J208"/>
  <c r="BK197"/>
  <c r="J193"/>
  <c r="J189"/>
  <c r="BK183"/>
  <c r="J176"/>
  <c r="BK172"/>
  <c r="BK167"/>
  <c r="J160"/>
  <c r="BK154"/>
  <c r="BK150"/>
  <c r="BK148"/>
  <c r="J141"/>
  <c r="J239"/>
  <c r="J223"/>
  <c r="J218"/>
  <c r="BK214"/>
  <c r="BK210"/>
  <c r="J203"/>
  <c r="J200"/>
  <c r="BK193"/>
  <c r="J190"/>
  <c r="J186"/>
  <c r="BK177"/>
  <c r="BK168"/>
  <c r="BK163"/>
  <c r="J157"/>
  <c r="J151"/>
  <c r="BK143"/>
  <c r="J135"/>
  <c i="2" r="BK436"/>
  <c r="BK424"/>
  <c r="BK408"/>
  <c r="BK369"/>
  <c r="J338"/>
  <c r="J328"/>
  <c r="J315"/>
  <c r="J308"/>
  <c r="BK304"/>
  <c r="BK293"/>
  <c r="J280"/>
  <c r="J221"/>
  <c r="J182"/>
  <c r="J168"/>
  <c r="BK160"/>
  <c r="J440"/>
  <c r="J436"/>
  <c r="BK393"/>
  <c r="BK383"/>
  <c r="J374"/>
  <c r="BK356"/>
  <c r="BK338"/>
  <c r="BK309"/>
  <c r="J292"/>
  <c r="BK280"/>
  <c r="BK261"/>
  <c r="BK205"/>
  <c r="BK170"/>
  <c r="BK143"/>
  <c r="J434"/>
  <c r="BK414"/>
  <c r="BK398"/>
  <c r="J393"/>
  <c r="BK370"/>
  <c r="J341"/>
  <c r="J321"/>
  <c r="BK307"/>
  <c r="BK292"/>
  <c r="J261"/>
  <c r="J229"/>
  <c r="J205"/>
  <c r="J160"/>
  <c r="BK434"/>
  <c r="J411"/>
  <c r="J398"/>
  <c r="J383"/>
  <c r="J370"/>
  <c r="J344"/>
  <c r="BK324"/>
  <c r="BK315"/>
  <c r="J299"/>
  <c r="J283"/>
  <c r="J176"/>
  <c r="J167"/>
  <c r="BK137"/>
  <c i="3" r="J183"/>
  <c r="J172"/>
  <c r="BK165"/>
  <c r="BK152"/>
  <c r="J143"/>
  <c r="BK188"/>
  <c r="BK172"/>
  <c r="BK146"/>
  <c r="BK140"/>
  <c r="J180"/>
  <c r="J170"/>
  <c r="J156"/>
  <c r="J135"/>
  <c r="BK180"/>
  <c r="BK166"/>
  <c r="J160"/>
  <c r="BK142"/>
  <c i="4" r="BK210"/>
  <c r="BK184"/>
  <c r="J164"/>
  <c r="BK159"/>
  <c r="J143"/>
  <c r="J139"/>
  <c r="J135"/>
  <c r="J192"/>
  <c r="J178"/>
  <c r="BK150"/>
  <c r="BK144"/>
  <c r="J141"/>
  <c r="J206"/>
  <c r="J169"/>
  <c r="BK149"/>
  <c r="BK140"/>
  <c r="BK136"/>
  <c r="BK206"/>
  <c r="J177"/>
  <c r="J172"/>
  <c r="BK164"/>
  <c r="J150"/>
  <c r="J144"/>
  <c r="J138"/>
  <c i="5" r="BK203"/>
  <c r="BK184"/>
  <c r="J177"/>
  <c r="J159"/>
  <c r="J155"/>
  <c r="BK206"/>
  <c r="BK188"/>
  <c r="BK177"/>
  <c r="J156"/>
  <c r="J150"/>
  <c r="BK135"/>
  <c r="BK199"/>
  <c r="J190"/>
  <c r="J174"/>
  <c r="BK154"/>
  <c r="J138"/>
  <c r="BK190"/>
  <c r="J178"/>
  <c r="BK147"/>
  <c i="6" r="J597"/>
  <c r="J563"/>
  <c r="BK547"/>
  <c r="J538"/>
  <c r="BK529"/>
  <c r="BK516"/>
  <c r="BK494"/>
  <c r="BK476"/>
  <c r="BK453"/>
  <c r="J439"/>
  <c r="BK421"/>
  <c r="J398"/>
  <c r="BK389"/>
  <c r="J339"/>
  <c r="BK319"/>
  <c r="BK300"/>
  <c r="BK285"/>
  <c r="BK258"/>
  <c r="BK248"/>
  <c r="BK233"/>
  <c r="J218"/>
  <c r="BK196"/>
  <c r="BK188"/>
  <c r="J181"/>
  <c r="J169"/>
  <c r="BK157"/>
  <c r="BK589"/>
  <c r="J582"/>
  <c r="BK577"/>
  <c r="J535"/>
  <c r="BK512"/>
  <c r="J503"/>
  <c r="J470"/>
  <c r="BK460"/>
  <c r="BK450"/>
  <c r="BK445"/>
  <c r="J436"/>
  <c r="J431"/>
  <c r="J407"/>
  <c r="J389"/>
  <c r="J372"/>
  <c r="J364"/>
  <c r="BK339"/>
  <c r="BK323"/>
  <c r="BK315"/>
  <c r="J295"/>
  <c r="BK278"/>
  <c r="J262"/>
  <c r="J240"/>
  <c r="BK228"/>
  <c r="BK218"/>
  <c r="J206"/>
  <c r="BK193"/>
  <c r="J183"/>
  <c r="J157"/>
  <c r="J585"/>
  <c r="J559"/>
  <c r="BK538"/>
  <c r="BK522"/>
  <c r="J494"/>
  <c r="BK470"/>
  <c r="BK458"/>
  <c r="BK434"/>
  <c r="BK411"/>
  <c r="BK395"/>
  <c r="BK372"/>
  <c r="J349"/>
  <c r="J342"/>
  <c r="J316"/>
  <c r="J302"/>
  <c r="BK282"/>
  <c r="J271"/>
  <c r="J254"/>
  <c r="J233"/>
  <c r="J231"/>
  <c r="BK221"/>
  <c r="J189"/>
  <c r="BK181"/>
  <c r="BK149"/>
  <c r="J608"/>
  <c r="BK601"/>
  <c r="BK597"/>
  <c r="BK582"/>
  <c r="BK500"/>
  <c r="BK491"/>
  <c r="J480"/>
  <c r="J467"/>
  <c r="J460"/>
  <c r="J453"/>
  <c r="J445"/>
  <c r="BK435"/>
  <c r="BK424"/>
  <c r="J411"/>
  <c r="BK376"/>
  <c r="J357"/>
  <c r="BK340"/>
  <c r="J330"/>
  <c r="BK308"/>
  <c r="BK296"/>
  <c r="J288"/>
  <c r="BK279"/>
  <c r="J258"/>
  <c r="J248"/>
  <c r="J230"/>
  <c r="BK190"/>
  <c r="J173"/>
  <c r="J163"/>
  <c i="7" r="BK250"/>
  <c r="BK247"/>
  <c r="BK245"/>
  <c r="BK242"/>
  <c r="BK239"/>
  <c r="BK233"/>
  <c r="J228"/>
  <c r="J226"/>
  <c r="J224"/>
  <c r="J212"/>
  <c r="J204"/>
  <c r="BK201"/>
  <c r="J197"/>
  <c r="BK194"/>
  <c r="J189"/>
  <c r="J186"/>
  <c r="BK183"/>
  <c r="J179"/>
  <c r="BK173"/>
  <c r="BK170"/>
  <c r="J164"/>
  <c r="J159"/>
  <c r="BK150"/>
  <c r="BK141"/>
  <c r="J258"/>
  <c r="BK255"/>
  <c r="BK252"/>
  <c r="J244"/>
  <c r="J235"/>
  <c r="BK223"/>
  <c r="J218"/>
  <c r="J214"/>
  <c r="J206"/>
  <c r="J200"/>
  <c r="BK195"/>
  <c r="BK192"/>
  <c r="BK189"/>
  <c r="BK185"/>
  <c r="BK181"/>
  <c r="J175"/>
  <c r="J167"/>
  <c r="BK160"/>
  <c r="BK158"/>
  <c r="J156"/>
  <c r="BK152"/>
  <c r="J149"/>
  <c r="BK144"/>
  <c r="BK140"/>
  <c r="J256"/>
  <c r="J249"/>
  <c r="J245"/>
  <c r="J240"/>
  <c r="BK234"/>
  <c r="BK230"/>
  <c r="BK228"/>
  <c r="J217"/>
  <c r="BK213"/>
  <c r="BK209"/>
  <c r="BK204"/>
  <c r="BK199"/>
  <c r="BK187"/>
  <c r="BK180"/>
  <c r="BK176"/>
  <c r="J171"/>
  <c r="BK162"/>
  <c r="J155"/>
  <c r="BK148"/>
  <c r="BK146"/>
  <c r="J137"/>
  <c r="BK251"/>
  <c r="BK244"/>
  <c r="BK238"/>
  <c r="J234"/>
  <c r="BK229"/>
  <c r="BK225"/>
  <c r="J219"/>
  <c r="J213"/>
  <c r="J209"/>
  <c r="J201"/>
  <c r="J142"/>
  <c r="BK139"/>
  <c i="8" r="BK260"/>
  <c r="J256"/>
  <c r="J250"/>
  <c r="J243"/>
  <c r="J232"/>
  <c r="J224"/>
  <c r="J216"/>
  <c r="BK212"/>
  <c r="J208"/>
  <c r="J203"/>
  <c r="J198"/>
  <c r="BK193"/>
  <c r="J188"/>
  <c r="J180"/>
  <c r="J176"/>
  <c r="BK172"/>
  <c r="BK168"/>
  <c r="BK165"/>
  <c r="J154"/>
  <c r="J151"/>
  <c r="J145"/>
  <c r="J259"/>
  <c r="BK252"/>
  <c r="BK246"/>
  <c r="BK243"/>
  <c r="J239"/>
  <c r="BK233"/>
  <c r="BK229"/>
  <c r="BK222"/>
  <c r="BK213"/>
  <c r="J207"/>
  <c r="BK200"/>
  <c r="J192"/>
  <c r="J187"/>
  <c r="J185"/>
  <c r="J179"/>
  <c r="BK175"/>
  <c r="BK167"/>
  <c r="BK157"/>
  <c r="BK147"/>
  <c r="BK142"/>
  <c r="BK261"/>
  <c r="J252"/>
  <c r="BK239"/>
  <c r="J233"/>
  <c r="BK225"/>
  <c r="BK216"/>
  <c r="BK208"/>
  <c r="BK201"/>
  <c r="BK192"/>
  <c r="J184"/>
  <c r="BK174"/>
  <c r="BK169"/>
  <c r="BK163"/>
  <c r="BK159"/>
  <c r="J158"/>
  <c r="BK149"/>
  <c r="J141"/>
  <c r="J257"/>
  <c r="BK250"/>
  <c r="J247"/>
  <c r="BK237"/>
  <c r="J225"/>
  <c r="J219"/>
  <c r="J212"/>
  <c r="BK211"/>
  <c r="J206"/>
  <c r="BK198"/>
  <c r="J190"/>
  <c r="J183"/>
  <c r="J173"/>
  <c r="J161"/>
  <c r="BK154"/>
  <c r="J149"/>
  <c i="9" r="J167"/>
  <c r="J159"/>
  <c r="J152"/>
  <c r="J146"/>
  <c r="BK138"/>
  <c r="BK132"/>
  <c r="BK162"/>
  <c r="J156"/>
  <c r="BK149"/>
  <c r="J144"/>
  <c r="BK143"/>
  <c r="J136"/>
  <c r="BK168"/>
  <c r="BK161"/>
  <c r="J158"/>
  <c r="J155"/>
  <c r="BK152"/>
  <c r="J143"/>
  <c r="BK136"/>
  <c r="BK164"/>
  <c r="BK157"/>
  <c r="J148"/>
  <c r="J142"/>
  <c r="J138"/>
  <c i="10" r="BK882"/>
  <c r="BK871"/>
  <c r="BK817"/>
  <c r="J761"/>
  <c r="BK734"/>
  <c r="J712"/>
  <c r="BK692"/>
  <c r="BK683"/>
  <c r="BK664"/>
  <c r="BK646"/>
  <c r="J635"/>
  <c r="J614"/>
  <c r="J593"/>
  <c r="J573"/>
  <c r="J562"/>
  <c r="BK526"/>
  <c r="BK517"/>
  <c r="BK512"/>
  <c r="J466"/>
  <c r="J457"/>
  <c r="J431"/>
  <c r="BK406"/>
  <c r="J399"/>
  <c r="BK386"/>
  <c r="J379"/>
  <c r="BK371"/>
  <c r="J364"/>
  <c r="J361"/>
  <c r="J356"/>
  <c r="J346"/>
  <c r="BK330"/>
  <c r="J319"/>
  <c r="BK236"/>
  <c r="J233"/>
  <c r="J215"/>
  <c r="BK194"/>
  <c r="J178"/>
  <c r="BK169"/>
  <c r="J156"/>
  <c r="BK885"/>
  <c r="J877"/>
  <c r="J863"/>
  <c r="BK849"/>
  <c r="J808"/>
  <c r="BK781"/>
  <c r="BK776"/>
  <c r="J767"/>
  <c r="J754"/>
  <c r="J744"/>
  <c r="J734"/>
  <c r="BK726"/>
  <c r="BK719"/>
  <c r="J704"/>
  <c r="J680"/>
  <c r="BK658"/>
  <c r="BK636"/>
  <c r="BK627"/>
  <c r="J608"/>
  <c r="J597"/>
  <c r="BK580"/>
  <c r="BK559"/>
  <c r="J550"/>
  <c r="J547"/>
  <c r="J522"/>
  <c r="BK454"/>
  <c r="BK431"/>
  <c r="J414"/>
  <c r="J386"/>
  <c r="J377"/>
  <c r="BK364"/>
  <c r="BK354"/>
  <c r="BK331"/>
  <c r="J316"/>
  <c r="BK224"/>
  <c r="BK207"/>
  <c r="J194"/>
  <c r="J173"/>
  <c r="BK151"/>
  <c r="BK931"/>
  <c r="BK928"/>
  <c r="J924"/>
  <c r="J897"/>
  <c r="J861"/>
  <c r="BK801"/>
  <c r="J784"/>
  <c r="J776"/>
  <c r="BK761"/>
  <c r="J728"/>
  <c r="BK712"/>
  <c r="J686"/>
  <c r="J666"/>
  <c r="BK635"/>
  <c r="J613"/>
  <c r="BK588"/>
  <c r="BK573"/>
  <c r="J560"/>
  <c r="J554"/>
  <c r="BK548"/>
  <c r="J530"/>
  <c r="BK477"/>
  <c r="BK460"/>
  <c r="BK443"/>
  <c r="BK421"/>
  <c r="BK399"/>
  <c r="J392"/>
  <c r="BK376"/>
  <c r="BK360"/>
  <c r="J353"/>
  <c r="BK346"/>
  <c r="BK320"/>
  <c r="J238"/>
  <c r="J235"/>
  <c r="J230"/>
  <c r="J207"/>
  <c r="BK178"/>
  <c r="BK155"/>
  <c r="J894"/>
  <c r="BK877"/>
  <c r="J857"/>
  <c r="J811"/>
  <c r="BK797"/>
  <c r="J790"/>
  <c r="J770"/>
  <c r="J747"/>
  <c r="BK741"/>
  <c r="J726"/>
  <c r="J709"/>
  <c r="J692"/>
  <c r="BK674"/>
  <c r="BK661"/>
  <c r="J646"/>
  <c r="BK632"/>
  <c r="J588"/>
  <c r="BK576"/>
  <c r="J574"/>
  <c r="BK560"/>
  <c r="BK551"/>
  <c r="BK530"/>
  <c r="J518"/>
  <c r="J512"/>
  <c r="BK474"/>
  <c r="J450"/>
  <c r="BK435"/>
  <c r="BK392"/>
  <c r="BK374"/>
  <c r="J366"/>
  <c r="BK361"/>
  <c r="BK350"/>
  <c r="J331"/>
  <c r="BK316"/>
  <c r="BK244"/>
  <c r="BK240"/>
  <c r="J239"/>
  <c r="BK215"/>
  <c r="J197"/>
  <c r="BK165"/>
  <c r="J151"/>
  <c i="11" r="BK146"/>
  <c r="J145"/>
  <c r="BK138"/>
  <c r="BK133"/>
  <c r="BK144"/>
  <c r="BK142"/>
  <c r="J138"/>
  <c r="J130"/>
  <c r="J139"/>
  <c r="J135"/>
  <c r="J132"/>
  <c r="BK147"/>
  <c r="BK143"/>
  <c r="BK137"/>
  <c i="12" r="J240"/>
  <c r="BK233"/>
  <c r="BK230"/>
  <c r="BK225"/>
  <c r="J220"/>
  <c r="BK217"/>
  <c r="BK211"/>
  <c r="J205"/>
  <c r="BK201"/>
  <c r="J195"/>
  <c r="BK190"/>
  <c r="BK181"/>
  <c r="BK174"/>
  <c r="J169"/>
  <c r="J161"/>
  <c r="BK157"/>
  <c r="J148"/>
  <c r="J142"/>
  <c r="J217"/>
  <c r="BK206"/>
  <c r="J188"/>
  <c r="BK184"/>
  <c r="J180"/>
  <c r="J175"/>
  <c r="BK170"/>
  <c r="BK164"/>
  <c r="J159"/>
  <c r="J153"/>
  <c r="BK146"/>
  <c r="J143"/>
  <c r="BK237"/>
  <c r="BK222"/>
  <c r="J213"/>
  <c r="BK209"/>
  <c r="J202"/>
  <c r="BK199"/>
  <c r="BK195"/>
  <c r="J192"/>
  <c r="J184"/>
  <c r="BK180"/>
  <c r="BK173"/>
  <c r="BK169"/>
  <c r="BK161"/>
  <c r="BK155"/>
  <c r="J152"/>
  <c r="J145"/>
  <c r="BK139"/>
  <c r="J226"/>
  <c r="J222"/>
  <c r="J216"/>
  <c r="BK212"/>
  <c r="J207"/>
  <c r="BK202"/>
  <c r="BK198"/>
  <c r="J196"/>
  <c r="J191"/>
  <c r="BK187"/>
  <c r="BK179"/>
  <c r="BK176"/>
  <c r="J167"/>
  <c r="J162"/>
  <c r="J154"/>
  <c r="J149"/>
  <c r="BK138"/>
  <c i="2" r="J428"/>
  <c r="BK411"/>
  <c r="BK377"/>
  <c r="BK350"/>
  <c r="J324"/>
  <c r="BK311"/>
  <c r="J307"/>
  <c r="BK303"/>
  <c r="J291"/>
  <c r="BK237"/>
  <c r="BK197"/>
  <c r="BK176"/>
  <c r="BK167"/>
  <c r="J143"/>
  <c r="BK437"/>
  <c r="BK428"/>
  <c r="J392"/>
  <c r="J382"/>
  <c r="J371"/>
  <c r="BK344"/>
  <c r="J311"/>
  <c r="J305"/>
  <c r="BK290"/>
  <c r="BK277"/>
  <c r="J237"/>
  <c r="BK189"/>
  <c r="J148"/>
  <c i="1" r="AS101"/>
  <c i="2" r="BK328"/>
  <c r="J304"/>
  <c r="J269"/>
  <c r="J253"/>
  <c r="J213"/>
  <c r="BK169"/>
  <c r="BK148"/>
  <c r="BK416"/>
  <c r="J408"/>
  <c r="BK392"/>
  <c r="BK379"/>
  <c r="BK374"/>
  <c r="BK341"/>
  <c r="BK321"/>
  <c r="BK308"/>
  <c r="J293"/>
  <c r="BK269"/>
  <c r="BK213"/>
  <c r="BK168"/>
  <c i="1" r="AS106"/>
  <c i="3" r="BK156"/>
  <c r="J147"/>
  <c r="J140"/>
  <c r="BK175"/>
  <c r="J155"/>
  <c r="J142"/>
  <c r="J188"/>
  <c r="BK179"/>
  <c r="J161"/>
  <c r="BK155"/>
  <c r="BK186"/>
  <c r="J175"/>
  <c r="J165"/>
  <c r="J150"/>
  <c r="BK141"/>
  <c i="4" r="J207"/>
  <c r="J182"/>
  <c r="BK160"/>
  <c r="BK145"/>
  <c r="BK141"/>
  <c r="J136"/>
  <c r="BK201"/>
  <c r="BK182"/>
  <c r="J161"/>
  <c r="J146"/>
  <c r="BK207"/>
  <c r="J188"/>
  <c r="BK177"/>
  <c r="J159"/>
  <c r="J142"/>
  <c r="J137"/>
  <c r="J209"/>
  <c r="BK192"/>
  <c r="BK173"/>
  <c r="BK169"/>
  <c r="BK161"/>
  <c r="J149"/>
  <c r="BK139"/>
  <c i="5" r="J208"/>
  <c r="BK189"/>
  <c r="BK178"/>
  <c r="J171"/>
  <c r="BK150"/>
  <c r="BK138"/>
  <c r="BK193"/>
  <c r="BK180"/>
  <c r="BK162"/>
  <c r="J154"/>
  <c r="J142"/>
  <c r="J200"/>
  <c r="J193"/>
  <c r="J180"/>
  <c r="BK159"/>
  <c r="BK145"/>
  <c r="J203"/>
  <c r="J189"/>
  <c r="BK171"/>
  <c r="J135"/>
  <c i="6" r="BK594"/>
  <c r="J577"/>
  <c r="BK555"/>
  <c r="BK541"/>
  <c r="J532"/>
  <c r="J522"/>
  <c r="BK503"/>
  <c r="J491"/>
  <c r="J472"/>
  <c r="J450"/>
  <c r="J435"/>
  <c r="BK418"/>
  <c r="J392"/>
  <c r="J340"/>
  <c r="BK327"/>
  <c r="BK314"/>
  <c r="J283"/>
  <c r="BK271"/>
  <c r="J251"/>
  <c r="BK234"/>
  <c r="BK225"/>
  <c r="J213"/>
  <c r="BK191"/>
  <c r="BK182"/>
  <c r="BK173"/>
  <c r="BK163"/>
  <c r="J594"/>
  <c r="J583"/>
  <c r="J555"/>
  <c r="BK531"/>
  <c r="J509"/>
  <c r="BK480"/>
  <c r="BK463"/>
  <c r="J458"/>
  <c r="BK449"/>
  <c r="J443"/>
  <c r="J434"/>
  <c r="BK415"/>
  <c r="J401"/>
  <c r="BK392"/>
  <c r="J380"/>
  <c r="J361"/>
  <c r="BK330"/>
  <c r="BK320"/>
  <c r="BK311"/>
  <c r="J305"/>
  <c r="BK288"/>
  <c r="J274"/>
  <c r="J229"/>
  <c r="J221"/>
  <c r="BK213"/>
  <c r="J196"/>
  <c r="BK189"/>
  <c r="BK169"/>
  <c r="BK591"/>
  <c r="J547"/>
  <c r="BK525"/>
  <c r="BK506"/>
  <c r="J492"/>
  <c r="BK466"/>
  <c r="BK443"/>
  <c r="BK407"/>
  <c r="J386"/>
  <c r="J369"/>
  <c r="J346"/>
  <c r="J320"/>
  <c r="J314"/>
  <c r="J285"/>
  <c r="BK275"/>
  <c r="J265"/>
  <c r="J237"/>
  <c r="J232"/>
  <c r="BK229"/>
  <c r="J202"/>
  <c r="J190"/>
  <c r="J187"/>
  <c r="BK160"/>
  <c r="BK608"/>
  <c r="BK606"/>
  <c r="J601"/>
  <c r="J591"/>
  <c r="BK563"/>
  <c r="J529"/>
  <c r="BK509"/>
  <c r="BK492"/>
  <c r="J484"/>
  <c r="BK472"/>
  <c r="J463"/>
  <c r="J449"/>
  <c r="BK439"/>
  <c r="BK431"/>
  <c r="J421"/>
  <c r="BK364"/>
  <c r="BK341"/>
  <c r="BK331"/>
  <c r="BK316"/>
  <c r="BK302"/>
  <c r="J292"/>
  <c r="J282"/>
  <c r="BK262"/>
  <c r="BK251"/>
  <c r="BK231"/>
  <c r="BK202"/>
  <c r="BK177"/>
  <c r="J166"/>
  <c i="7" r="BK206"/>
  <c r="BK196"/>
  <c r="J193"/>
  <c r="BK188"/>
  <c r="J185"/>
  <c r="J182"/>
  <c r="BK177"/>
  <c r="J172"/>
  <c r="BK167"/>
  <c r="J162"/>
  <c r="J158"/>
  <c r="BK143"/>
  <c r="J139"/>
  <c r="BK257"/>
  <c r="J254"/>
  <c r="J250"/>
  <c r="BK237"/>
  <c r="BK224"/>
  <c r="BK219"/>
  <c r="BK215"/>
  <c r="J207"/>
  <c r="BK197"/>
  <c r="J194"/>
  <c r="BK191"/>
  <c r="J188"/>
  <c r="BK182"/>
  <c r="J178"/>
  <c r="J170"/>
  <c r="BK161"/>
  <c r="BK157"/>
  <c r="BK155"/>
  <c r="J150"/>
  <c r="J147"/>
  <c r="J143"/>
  <c r="BK137"/>
  <c r="J252"/>
  <c r="J248"/>
  <c r="J243"/>
  <c r="BK235"/>
  <c r="J231"/>
  <c r="BK226"/>
  <c r="J215"/>
  <c r="BK212"/>
  <c r="BK208"/>
  <c r="J203"/>
  <c r="J191"/>
  <c r="J183"/>
  <c r="J177"/>
  <c r="J173"/>
  <c r="BK164"/>
  <c r="J161"/>
  <c r="J153"/>
  <c r="BK147"/>
  <c r="BK138"/>
  <c r="BK254"/>
  <c r="BK248"/>
  <c r="J241"/>
  <c r="J236"/>
  <c r="J230"/>
  <c r="J223"/>
  <c r="J220"/>
  <c r="J216"/>
  <c r="BK210"/>
  <c r="BK207"/>
  <c r="J145"/>
  <c r="J141"/>
  <c i="8" r="BK259"/>
  <c r="J253"/>
  <c r="BK247"/>
  <c r="J237"/>
  <c r="J229"/>
  <c r="J220"/>
  <c r="BK214"/>
  <c r="J211"/>
  <c r="J204"/>
  <c r="J200"/>
  <c r="BK194"/>
  <c r="J189"/>
  <c r="BK183"/>
  <c r="BK179"/>
  <c r="J175"/>
  <c r="J170"/>
  <c r="J167"/>
  <c r="J163"/>
  <c r="J153"/>
  <c r="J147"/>
  <c r="BK143"/>
  <c r="BK253"/>
  <c r="BK248"/>
  <c r="J244"/>
  <c r="BK241"/>
  <c r="BK231"/>
  <c r="J228"/>
  <c r="J218"/>
  <c r="BK210"/>
  <c r="BK205"/>
  <c r="J201"/>
  <c r="BK195"/>
  <c r="BK190"/>
  <c r="BK181"/>
  <c r="BK178"/>
  <c r="BK176"/>
  <c r="J165"/>
  <c r="J159"/>
  <c r="J148"/>
  <c r="J143"/>
  <c r="J140"/>
  <c r="J260"/>
  <c r="BK244"/>
  <c r="J240"/>
  <c r="BK236"/>
  <c r="J230"/>
  <c r="BK224"/>
  <c r="J210"/>
  <c r="BK206"/>
  <c r="BK199"/>
  <c r="BK185"/>
  <c r="J181"/>
  <c r="BK170"/>
  <c r="BK164"/>
  <c r="BK161"/>
  <c r="J157"/>
  <c r="BK151"/>
  <c r="BK144"/>
  <c r="BK256"/>
  <c r="J249"/>
  <c r="J246"/>
  <c r="BK240"/>
  <c r="J236"/>
  <c r="J223"/>
  <c r="J215"/>
  <c r="BK209"/>
  <c r="BK202"/>
  <c r="J199"/>
  <c r="J194"/>
  <c r="BK188"/>
  <c r="J182"/>
  <c r="J166"/>
  <c r="BK158"/>
  <c r="BK153"/>
  <c r="BK148"/>
  <c i="9" r="J166"/>
  <c r="BK158"/>
  <c r="J150"/>
  <c r="J140"/>
  <c r="BK137"/>
  <c r="J131"/>
  <c r="J165"/>
  <c r="J157"/>
  <c r="BK153"/>
  <c r="BK147"/>
  <c r="J141"/>
  <c r="J132"/>
  <c r="BK167"/>
  <c r="J163"/>
  <c r="BK159"/>
  <c r="BK156"/>
  <c r="BK148"/>
  <c r="BK144"/>
  <c r="J137"/>
  <c r="BK165"/>
  <c r="J160"/>
  <c r="BK151"/>
  <c r="J145"/>
  <c r="J139"/>
  <c i="10" r="J885"/>
  <c r="J874"/>
  <c r="J849"/>
  <c r="BK784"/>
  <c r="BK748"/>
  <c r="J727"/>
  <c r="BK704"/>
  <c r="BK689"/>
  <c r="BK666"/>
  <c r="J658"/>
  <c r="J636"/>
  <c r="BK621"/>
  <c r="BK608"/>
  <c r="BK575"/>
  <c r="J568"/>
  <c r="BK552"/>
  <c r="BK525"/>
  <c r="BK516"/>
  <c r="J474"/>
  <c r="J460"/>
  <c r="J428"/>
  <c r="BK418"/>
  <c r="J393"/>
  <c r="J383"/>
  <c r="J378"/>
  <c r="J370"/>
  <c r="J362"/>
  <c r="J360"/>
  <c r="BK353"/>
  <c r="J335"/>
  <c r="BK325"/>
  <c r="J320"/>
  <c r="BK237"/>
  <c r="J224"/>
  <c r="BK205"/>
  <c r="J193"/>
  <c r="BK174"/>
  <c r="BK157"/>
  <c r="BK894"/>
  <c r="J881"/>
  <c r="J869"/>
  <c r="BK853"/>
  <c r="BK811"/>
  <c r="J797"/>
  <c r="J773"/>
  <c r="BK764"/>
  <c r="J748"/>
  <c r="BK738"/>
  <c r="J732"/>
  <c r="J725"/>
  <c r="BK716"/>
  <c r="J695"/>
  <c r="J670"/>
  <c r="J655"/>
  <c r="J632"/>
  <c r="J624"/>
  <c r="BK574"/>
  <c r="J555"/>
  <c r="J549"/>
  <c r="J542"/>
  <c r="BK518"/>
  <c r="BK450"/>
  <c r="BK425"/>
  <c r="J411"/>
  <c r="BK379"/>
  <c r="J365"/>
  <c r="J347"/>
  <c r="J329"/>
  <c r="BK241"/>
  <c r="BK227"/>
  <c r="J219"/>
  <c r="J205"/>
  <c r="BK184"/>
  <c r="BK935"/>
  <c r="J931"/>
  <c r="J929"/>
  <c r="BK924"/>
  <c r="J909"/>
  <c r="BK874"/>
  <c r="BK808"/>
  <c r="BK790"/>
  <c r="BK779"/>
  <c r="J764"/>
  <c r="J741"/>
  <c r="J723"/>
  <c r="BK695"/>
  <c r="J677"/>
  <c r="J652"/>
  <c r="BK629"/>
  <c r="BK605"/>
  <c r="BK585"/>
  <c r="BK571"/>
  <c r="J559"/>
  <c r="J551"/>
  <c r="BK542"/>
  <c r="BK521"/>
  <c r="J471"/>
  <c r="J446"/>
  <c r="BK428"/>
  <c r="BK411"/>
  <c r="J396"/>
  <c r="J389"/>
  <c r="BK366"/>
  <c r="BK359"/>
  <c r="J350"/>
  <c r="BK341"/>
  <c r="BK315"/>
  <c r="J236"/>
  <c r="BK233"/>
  <c r="J211"/>
  <c r="J188"/>
  <c r="BK173"/>
  <c r="J154"/>
  <c r="J883"/>
  <c r="BK861"/>
  <c r="J817"/>
  <c r="J801"/>
  <c r="J787"/>
  <c r="BK754"/>
  <c r="BK744"/>
  <c r="BK728"/>
  <c r="BK725"/>
  <c r="BK701"/>
  <c r="BK670"/>
  <c r="BK652"/>
  <c r="BK639"/>
  <c r="BK597"/>
  <c r="J580"/>
  <c r="BK568"/>
  <c r="J553"/>
  <c r="BK549"/>
  <c r="J526"/>
  <c r="J517"/>
  <c r="J477"/>
  <c r="J454"/>
  <c r="J443"/>
  <c r="BK396"/>
  <c r="BK377"/>
  <c r="BK370"/>
  <c r="BK362"/>
  <c r="BK355"/>
  <c r="BK335"/>
  <c r="BK319"/>
  <c r="J247"/>
  <c r="J240"/>
  <c r="BK238"/>
  <c r="BK211"/>
  <c r="BK188"/>
  <c r="BK156"/>
  <c i="11" r="J141"/>
  <c r="BK136"/>
  <c r="J131"/>
  <c r="BK145"/>
  <c r="J142"/>
  <c r="BK135"/>
  <c i="12" r="BK240"/>
  <c r="J235"/>
  <c r="BK229"/>
  <c r="J224"/>
  <c r="BK219"/>
  <c r="J214"/>
  <c r="BK208"/>
  <c r="J204"/>
  <c r="J199"/>
  <c r="BK194"/>
  <c r="BK189"/>
  <c r="J179"/>
  <c r="J173"/>
  <c r="BK166"/>
  <c r="BK160"/>
  <c r="J156"/>
  <c r="J147"/>
  <c r="BK135"/>
  <c r="J237"/>
  <c r="J233"/>
  <c r="J230"/>
  <c r="J228"/>
  <c r="BK223"/>
  <c r="BK213"/>
  <c r="BK205"/>
  <c r="BK186"/>
  <c r="J183"/>
  <c r="J178"/>
  <c r="J171"/>
  <c r="J165"/>
  <c r="BK162"/>
  <c r="J155"/>
  <c r="BK147"/>
  <c r="J144"/>
  <c r="J139"/>
  <c r="BK232"/>
  <c r="BK226"/>
  <c r="J215"/>
  <c r="J210"/>
  <c r="BK200"/>
  <c r="J194"/>
  <c r="BK185"/>
  <c r="J181"/>
  <c r="BK175"/>
  <c r="BK171"/>
  <c r="J164"/>
  <c r="BK158"/>
  <c r="BK153"/>
  <c r="BK149"/>
  <c r="BK142"/>
  <c r="J138"/>
  <c r="J225"/>
  <c r="J219"/>
  <c r="BK215"/>
  <c r="J211"/>
  <c r="BK204"/>
  <c r="J201"/>
  <c r="J197"/>
  <c r="BK192"/>
  <c r="BK188"/>
  <c r="BK182"/>
  <c r="J174"/>
  <c r="J166"/>
  <c r="BK159"/>
  <c r="BK152"/>
  <c r="J146"/>
  <c r="BK140"/>
  <c i="2" l="1" r="T136"/>
  <c r="BK289"/>
  <c r="J289"/>
  <c r="J103"/>
  <c r="R381"/>
  <c r="BK415"/>
  <c r="J415"/>
  <c r="J107"/>
  <c r="BK430"/>
  <c r="J430"/>
  <c r="J109"/>
  <c r="BK435"/>
  <c r="J435"/>
  <c r="J110"/>
  <c i="3" r="BK139"/>
  <c r="J139"/>
  <c r="J103"/>
  <c r="T154"/>
  <c r="R171"/>
  <c i="4" r="BK134"/>
  <c r="J134"/>
  <c r="J102"/>
  <c r="BK147"/>
  <c r="J147"/>
  <c r="J103"/>
  <c r="P147"/>
  <c r="BK171"/>
  <c r="J171"/>
  <c r="J106"/>
  <c r="BK183"/>
  <c r="J183"/>
  <c r="J107"/>
  <c r="T183"/>
  <c r="P208"/>
  <c i="5" r="R134"/>
  <c r="R133"/>
  <c r="R141"/>
  <c r="P149"/>
  <c r="BK179"/>
  <c r="J179"/>
  <c r="J107"/>
  <c r="T179"/>
  <c i="6" r="BK148"/>
  <c r="J148"/>
  <c r="J102"/>
  <c r="R148"/>
  <c r="BK217"/>
  <c r="J217"/>
  <c r="J104"/>
  <c r="T217"/>
  <c r="R270"/>
  <c r="P284"/>
  <c r="BK326"/>
  <c r="J326"/>
  <c r="J109"/>
  <c r="P326"/>
  <c r="BK447"/>
  <c r="J447"/>
  <c r="J112"/>
  <c r="T447"/>
  <c r="R471"/>
  <c r="P479"/>
  <c r="T479"/>
  <c r="T493"/>
  <c r="P530"/>
  <c r="T530"/>
  <c r="R542"/>
  <c r="P584"/>
  <c r="BK590"/>
  <c r="J590"/>
  <c r="J119"/>
  <c r="T590"/>
  <c r="BK600"/>
  <c r="J600"/>
  <c r="J121"/>
  <c r="T600"/>
  <c i="7" r="R136"/>
  <c r="R135"/>
  <c r="P151"/>
  <c r="R151"/>
  <c r="R154"/>
  <c r="BK169"/>
  <c r="J169"/>
  <c r="J107"/>
  <c r="R169"/>
  <c r="T169"/>
  <c r="R174"/>
  <c r="P198"/>
  <c r="T198"/>
  <c r="T222"/>
  <c i="8" r="BK139"/>
  <c r="J139"/>
  <c r="J102"/>
  <c r="T139"/>
  <c r="R150"/>
  <c r="P160"/>
  <c r="BK171"/>
  <c r="J171"/>
  <c r="J105"/>
  <c r="T171"/>
  <c r="P197"/>
  <c r="BK217"/>
  <c r="J217"/>
  <c r="J107"/>
  <c r="T217"/>
  <c r="R221"/>
  <c r="P227"/>
  <c r="P226"/>
  <c r="R227"/>
  <c r="R226"/>
  <c r="R235"/>
  <c r="BK255"/>
  <c r="J255"/>
  <c r="J113"/>
  <c r="R255"/>
  <c r="R254"/>
  <c i="9" r="BK135"/>
  <c r="BK134"/>
  <c r="J134"/>
  <c r="J103"/>
  <c r="R135"/>
  <c r="R134"/>
  <c i="10" r="P150"/>
  <c r="BK164"/>
  <c r="J164"/>
  <c r="J103"/>
  <c r="T164"/>
  <c r="R177"/>
  <c r="BK234"/>
  <c r="J234"/>
  <c r="J106"/>
  <c r="T234"/>
  <c r="R375"/>
  <c r="BK532"/>
  <c r="J532"/>
  <c r="J110"/>
  <c r="R532"/>
  <c r="BK561"/>
  <c r="J561"/>
  <c r="J111"/>
  <c r="T561"/>
  <c r="P572"/>
  <c r="R581"/>
  <c r="T628"/>
  <c r="R665"/>
  <c r="R724"/>
  <c r="T733"/>
  <c r="T780"/>
  <c r="R791"/>
  <c r="T862"/>
  <c r="R870"/>
  <c r="R884"/>
  <c r="R923"/>
  <c r="R930"/>
  <c i="11" r="T129"/>
  <c r="P134"/>
  <c i="12" r="P137"/>
  <c r="P136"/>
  <c r="P132"/>
  <c i="1" r="AU109"/>
  <c i="12" r="P227"/>
  <c r="BK238"/>
  <c r="J238"/>
  <c r="J108"/>
  <c i="2" r="R136"/>
  <c r="T289"/>
  <c r="BK381"/>
  <c r="J381"/>
  <c r="J106"/>
  <c r="T415"/>
  <c r="R430"/>
  <c r="R429"/>
  <c r="R435"/>
  <c i="3" r="P139"/>
  <c r="P133"/>
  <c r="R154"/>
  <c r="R153"/>
  <c r="BK171"/>
  <c r="J171"/>
  <c r="J107"/>
  <c i="4" r="R134"/>
  <c r="T147"/>
  <c r="R171"/>
  <c r="R183"/>
  <c r="R208"/>
  <c i="5" r="P134"/>
  <c r="BK141"/>
  <c r="J141"/>
  <c r="J103"/>
  <c r="T141"/>
  <c r="T149"/>
  <c r="T148"/>
  <c r="R179"/>
  <c i="6" r="P148"/>
  <c r="BK192"/>
  <c r="J192"/>
  <c r="J103"/>
  <c r="T192"/>
  <c r="P217"/>
  <c r="BK270"/>
  <c r="J270"/>
  <c r="J105"/>
  <c r="T270"/>
  <c r="R284"/>
  <c r="BK291"/>
  <c r="J291"/>
  <c r="J107"/>
  <c r="R291"/>
  <c r="BK301"/>
  <c r="J301"/>
  <c r="J108"/>
  <c r="R301"/>
  <c r="T326"/>
  <c r="P447"/>
  <c r="P471"/>
  <c r="BK479"/>
  <c r="J479"/>
  <c r="J114"/>
  <c r="R479"/>
  <c r="P493"/>
  <c r="BK530"/>
  <c r="J530"/>
  <c r="J116"/>
  <c r="R530"/>
  <c r="P542"/>
  <c r="BK584"/>
  <c r="J584"/>
  <c r="J118"/>
  <c r="T584"/>
  <c r="P590"/>
  <c r="R600"/>
  <c i="7" r="P136"/>
  <c r="P135"/>
  <c r="BK151"/>
  <c r="J151"/>
  <c r="J103"/>
  <c r="T151"/>
  <c r="P154"/>
  <c r="BK174"/>
  <c r="J174"/>
  <c r="J108"/>
  <c r="BK198"/>
  <c r="J198"/>
  <c r="J109"/>
  <c r="R198"/>
  <c r="R222"/>
  <c i="8" r="P139"/>
  <c r="BK150"/>
  <c r="J150"/>
  <c r="J103"/>
  <c r="BK160"/>
  <c r="J160"/>
  <c r="J104"/>
  <c r="T160"/>
  <c r="R171"/>
  <c r="T197"/>
  <c r="R217"/>
  <c r="P221"/>
  <c r="BK227"/>
  <c r="J227"/>
  <c r="J110"/>
  <c r="T227"/>
  <c r="T226"/>
  <c r="T235"/>
  <c r="T255"/>
  <c r="T254"/>
  <c i="9" r="BK130"/>
  <c r="J130"/>
  <c r="J102"/>
  <c r="R130"/>
  <c r="R129"/>
  <c r="R128"/>
  <c r="P135"/>
  <c r="P134"/>
  <c i="10" r="R150"/>
  <c r="P164"/>
  <c r="BK177"/>
  <c r="J177"/>
  <c r="J104"/>
  <c r="T177"/>
  <c r="P206"/>
  <c r="R206"/>
  <c r="T206"/>
  <c r="R234"/>
  <c r="P375"/>
  <c r="P561"/>
  <c r="BK581"/>
  <c r="J581"/>
  <c r="J113"/>
  <c r="BK628"/>
  <c r="J628"/>
  <c r="J114"/>
  <c r="BK665"/>
  <c r="J665"/>
  <c r="J115"/>
  <c r="BK724"/>
  <c r="J724"/>
  <c r="J116"/>
  <c r="BK733"/>
  <c r="J733"/>
  <c r="J117"/>
  <c r="BK780"/>
  <c r="J780"/>
  <c r="J118"/>
  <c r="BK791"/>
  <c r="J791"/>
  <c r="J119"/>
  <c r="BK862"/>
  <c r="J862"/>
  <c r="J120"/>
  <c r="BK870"/>
  <c r="J870"/>
  <c r="J121"/>
  <c r="BK884"/>
  <c r="J884"/>
  <c r="J122"/>
  <c r="P923"/>
  <c r="BK930"/>
  <c r="J930"/>
  <c r="J124"/>
  <c i="11" r="BK129"/>
  <c r="J129"/>
  <c r="J102"/>
  <c r="BK134"/>
  <c r="J134"/>
  <c r="J103"/>
  <c i="12" r="T137"/>
  <c r="R227"/>
  <c r="R238"/>
  <c i="2" r="BK136"/>
  <c r="J136"/>
  <c r="J102"/>
  <c r="R289"/>
  <c r="T381"/>
  <c r="T380"/>
  <c r="P415"/>
  <c r="P430"/>
  <c r="P429"/>
  <c r="P435"/>
  <c i="3" r="T139"/>
  <c r="T133"/>
  <c r="P154"/>
  <c r="T171"/>
  <c i="4" r="P134"/>
  <c r="P133"/>
  <c r="T134"/>
  <c r="T133"/>
  <c r="R147"/>
  <c r="P171"/>
  <c r="T171"/>
  <c r="P183"/>
  <c r="BK208"/>
  <c r="J208"/>
  <c r="J108"/>
  <c r="T208"/>
  <c i="5" r="BK134"/>
  <c r="J134"/>
  <c r="J102"/>
  <c r="T134"/>
  <c r="T133"/>
  <c r="T132"/>
  <c r="P141"/>
  <c r="BK149"/>
  <c r="J149"/>
  <c r="J106"/>
  <c r="R149"/>
  <c r="R148"/>
  <c r="P179"/>
  <c i="6" r="T148"/>
  <c r="P192"/>
  <c r="R192"/>
  <c r="R217"/>
  <c r="P270"/>
  <c r="BK284"/>
  <c r="J284"/>
  <c r="J106"/>
  <c r="T284"/>
  <c r="P291"/>
  <c r="T291"/>
  <c r="P301"/>
  <c r="T301"/>
  <c r="R326"/>
  <c r="R447"/>
  <c r="BK471"/>
  <c r="J471"/>
  <c r="J113"/>
  <c r="T471"/>
  <c r="BK493"/>
  <c r="J493"/>
  <c r="J115"/>
  <c r="R493"/>
  <c r="BK542"/>
  <c r="J542"/>
  <c r="J117"/>
  <c r="T542"/>
  <c r="R584"/>
  <c r="R590"/>
  <c r="P600"/>
  <c i="7" r="BK136"/>
  <c r="J136"/>
  <c r="J102"/>
  <c r="T136"/>
  <c r="BK154"/>
  <c r="J154"/>
  <c r="J104"/>
  <c r="T154"/>
  <c r="P169"/>
  <c r="P174"/>
  <c r="T174"/>
  <c r="BK222"/>
  <c r="J222"/>
  <c r="J110"/>
  <c r="P222"/>
  <c i="8" r="R139"/>
  <c r="P150"/>
  <c r="T150"/>
  <c r="R160"/>
  <c r="P171"/>
  <c r="BK197"/>
  <c r="J197"/>
  <c r="J106"/>
  <c r="R197"/>
  <c r="P217"/>
  <c r="BK221"/>
  <c r="J221"/>
  <c r="J108"/>
  <c r="T221"/>
  <c r="BK235"/>
  <c r="J235"/>
  <c r="J111"/>
  <c r="P235"/>
  <c r="P255"/>
  <c r="P254"/>
  <c i="9" r="P130"/>
  <c r="P129"/>
  <c r="P128"/>
  <c i="1" r="AU105"/>
  <c i="9" r="T130"/>
  <c r="T129"/>
  <c r="T135"/>
  <c r="T134"/>
  <c i="10" r="BK150"/>
  <c r="J150"/>
  <c r="J102"/>
  <c r="T150"/>
  <c r="R164"/>
  <c r="P177"/>
  <c r="BK206"/>
  <c r="J206"/>
  <c r="J105"/>
  <c r="P234"/>
  <c r="BK375"/>
  <c r="J375"/>
  <c r="J107"/>
  <c r="T375"/>
  <c r="P532"/>
  <c r="T532"/>
  <c r="R561"/>
  <c r="R572"/>
  <c r="T581"/>
  <c r="R628"/>
  <c r="P665"/>
  <c r="P724"/>
  <c r="R733"/>
  <c r="R780"/>
  <c r="T791"/>
  <c r="R862"/>
  <c r="T870"/>
  <c r="T884"/>
  <c r="T923"/>
  <c r="T930"/>
  <c i="11" r="R129"/>
  <c r="T134"/>
  <c i="12" r="R137"/>
  <c r="R136"/>
  <c r="R132"/>
  <c r="T227"/>
  <c r="T238"/>
  <c i="2" r="P136"/>
  <c r="P135"/>
  <c r="P134"/>
  <c i="1" r="AU97"/>
  <c i="2" r="P289"/>
  <c r="P381"/>
  <c r="P380"/>
  <c r="R415"/>
  <c r="T430"/>
  <c r="T429"/>
  <c r="T435"/>
  <c i="3" r="R139"/>
  <c r="R133"/>
  <c r="R132"/>
  <c r="BK154"/>
  <c r="J154"/>
  <c r="J106"/>
  <c r="P171"/>
  <c i="10" r="BK572"/>
  <c r="J572"/>
  <c r="J112"/>
  <c r="T572"/>
  <c r="P581"/>
  <c r="P628"/>
  <c r="T665"/>
  <c r="T724"/>
  <c r="P733"/>
  <c r="P780"/>
  <c r="P791"/>
  <c r="P862"/>
  <c r="P870"/>
  <c r="P884"/>
  <c r="BK923"/>
  <c r="J923"/>
  <c r="J123"/>
  <c r="P930"/>
  <c i="11" r="P129"/>
  <c r="P128"/>
  <c r="P127"/>
  <c i="1" r="AU108"/>
  <c i="11" r="R134"/>
  <c i="12" r="BK137"/>
  <c r="J137"/>
  <c r="J104"/>
  <c r="BK227"/>
  <c r="J227"/>
  <c r="J105"/>
  <c r="P238"/>
  <c i="2" r="BK378"/>
  <c r="J378"/>
  <c r="J104"/>
  <c i="3" r="BK187"/>
  <c r="J187"/>
  <c r="J108"/>
  <c i="4" r="BK168"/>
  <c r="J168"/>
  <c r="J104"/>
  <c i="5" r="BK146"/>
  <c r="J146"/>
  <c r="J104"/>
  <c i="12" r="BK134"/>
  <c r="J134"/>
  <c r="J102"/>
  <c r="BK234"/>
  <c r="J234"/>
  <c r="J106"/>
  <c r="BK236"/>
  <c r="J236"/>
  <c r="J107"/>
  <c i="3" r="BK151"/>
  <c r="J151"/>
  <c r="J104"/>
  <c i="7" r="BK166"/>
  <c r="J166"/>
  <c r="J105"/>
  <c i="10" r="BK529"/>
  <c r="J529"/>
  <c r="J108"/>
  <c i="5" r="BK207"/>
  <c r="J207"/>
  <c r="J108"/>
  <c i="6" r="BK444"/>
  <c r="J444"/>
  <c r="J110"/>
  <c r="BK598"/>
  <c r="J598"/>
  <c r="J120"/>
  <c r="BK607"/>
  <c r="J607"/>
  <c r="J122"/>
  <c i="7" r="E85"/>
  <c i="3" r="BK134"/>
  <c r="J134"/>
  <c r="J102"/>
  <c i="11" r="BK128"/>
  <c r="BK127"/>
  <c r="J127"/>
  <c i="12" r="F96"/>
  <c r="BF141"/>
  <c r="BF142"/>
  <c r="BF151"/>
  <c r="BF153"/>
  <c r="BF156"/>
  <c r="BF160"/>
  <c r="BF161"/>
  <c r="BF165"/>
  <c r="BF166"/>
  <c r="BF189"/>
  <c r="BF191"/>
  <c r="BF195"/>
  <c r="BF196"/>
  <c r="BF199"/>
  <c r="BF200"/>
  <c r="BF203"/>
  <c r="BF206"/>
  <c r="BF215"/>
  <c r="BF218"/>
  <c r="BF221"/>
  <c r="BF225"/>
  <c r="BF235"/>
  <c r="BF237"/>
  <c r="J93"/>
  <c r="BF138"/>
  <c r="BF140"/>
  <c r="BF144"/>
  <c r="BF145"/>
  <c r="BF152"/>
  <c r="BF159"/>
  <c r="BF162"/>
  <c r="BF175"/>
  <c r="BF179"/>
  <c r="BF180"/>
  <c r="BF182"/>
  <c r="BF183"/>
  <c r="BF188"/>
  <c r="BF190"/>
  <c r="BF192"/>
  <c r="BF193"/>
  <c r="BF194"/>
  <c r="BF201"/>
  <c r="BF207"/>
  <c r="BF209"/>
  <c r="BF211"/>
  <c r="BF212"/>
  <c r="BF213"/>
  <c r="BF214"/>
  <c r="BF220"/>
  <c r="BF230"/>
  <c r="BF239"/>
  <c r="E85"/>
  <c r="BF139"/>
  <c r="BF143"/>
  <c r="BF146"/>
  <c r="BF148"/>
  <c r="BF154"/>
  <c r="BF158"/>
  <c r="BF164"/>
  <c r="BF167"/>
  <c r="BF170"/>
  <c r="BF171"/>
  <c r="BF174"/>
  <c r="BF176"/>
  <c r="BF177"/>
  <c r="BF185"/>
  <c r="BF186"/>
  <c r="BF187"/>
  <c r="BF202"/>
  <c r="BF210"/>
  <c r="BF216"/>
  <c r="BF222"/>
  <c r="BF223"/>
  <c r="BF226"/>
  <c r="BF228"/>
  <c r="BF229"/>
  <c r="BF135"/>
  <c r="BF147"/>
  <c r="BF149"/>
  <c r="BF150"/>
  <c r="BF155"/>
  <c r="BF157"/>
  <c r="BF163"/>
  <c r="BF168"/>
  <c r="BF169"/>
  <c r="BF172"/>
  <c r="BF173"/>
  <c r="BF178"/>
  <c r="BF181"/>
  <c r="BF184"/>
  <c r="BF197"/>
  <c r="BF198"/>
  <c r="BF204"/>
  <c r="BF205"/>
  <c r="BF208"/>
  <c r="BF217"/>
  <c r="BF219"/>
  <c r="BF224"/>
  <c r="BF231"/>
  <c r="BF232"/>
  <c r="BF233"/>
  <c r="BF240"/>
  <c i="10" r="BK149"/>
  <c r="J149"/>
  <c r="J101"/>
  <c i="11" r="BF132"/>
  <c r="BF136"/>
  <c r="BF143"/>
  <c r="BF144"/>
  <c r="BF145"/>
  <c r="BF146"/>
  <c r="J93"/>
  <c r="E113"/>
  <c r="F124"/>
  <c r="BF130"/>
  <c r="BF131"/>
  <c r="BF133"/>
  <c r="BF138"/>
  <c r="BF140"/>
  <c r="BF137"/>
  <c r="BF141"/>
  <c r="BF142"/>
  <c r="BF135"/>
  <c r="BF139"/>
  <c r="BF147"/>
  <c i="9" r="J135"/>
  <c r="J104"/>
  <c i="10" r="F96"/>
  <c r="BF173"/>
  <c r="BF194"/>
  <c r="BF227"/>
  <c r="BF239"/>
  <c r="BF330"/>
  <c r="BF341"/>
  <c r="BF345"/>
  <c r="BF347"/>
  <c r="BF378"/>
  <c r="BF380"/>
  <c r="BF393"/>
  <c r="BF403"/>
  <c r="BF414"/>
  <c r="BF431"/>
  <c r="BF439"/>
  <c r="BF446"/>
  <c r="BF450"/>
  <c r="BF477"/>
  <c r="BF513"/>
  <c r="BF517"/>
  <c r="BF525"/>
  <c r="BF526"/>
  <c r="BF555"/>
  <c r="BF559"/>
  <c r="BF565"/>
  <c r="BF573"/>
  <c r="BF574"/>
  <c r="BF585"/>
  <c r="BF629"/>
  <c r="BF639"/>
  <c r="BF643"/>
  <c r="BF658"/>
  <c r="BF677"/>
  <c r="BF689"/>
  <c r="BF695"/>
  <c r="BF704"/>
  <c r="BF719"/>
  <c r="BF723"/>
  <c r="BF725"/>
  <c r="BF728"/>
  <c r="BF738"/>
  <c r="BF744"/>
  <c r="BF767"/>
  <c r="BF773"/>
  <c r="BF784"/>
  <c r="BF790"/>
  <c r="BF792"/>
  <c r="BF797"/>
  <c r="BF808"/>
  <c r="BF811"/>
  <c r="BF817"/>
  <c r="BF853"/>
  <c r="BF882"/>
  <c r="E85"/>
  <c r="BF156"/>
  <c r="BF169"/>
  <c r="BF174"/>
  <c r="BF184"/>
  <c r="BF205"/>
  <c r="BF207"/>
  <c r="BF224"/>
  <c r="BF237"/>
  <c r="BF241"/>
  <c r="BF247"/>
  <c r="BF319"/>
  <c r="BF329"/>
  <c r="BF353"/>
  <c r="BF356"/>
  <c r="BF359"/>
  <c r="BF361"/>
  <c r="BF362"/>
  <c r="BF383"/>
  <c r="BF435"/>
  <c r="BF443"/>
  <c r="BF466"/>
  <c r="BF474"/>
  <c r="BF512"/>
  <c r="BF530"/>
  <c r="BF533"/>
  <c r="BF550"/>
  <c r="BF554"/>
  <c r="BF568"/>
  <c r="BF575"/>
  <c r="BF608"/>
  <c r="BF613"/>
  <c r="BF624"/>
  <c r="BF627"/>
  <c r="BF636"/>
  <c r="BF649"/>
  <c r="BF674"/>
  <c r="BF680"/>
  <c r="BF683"/>
  <c r="BF727"/>
  <c r="BF732"/>
  <c r="BF734"/>
  <c r="BF748"/>
  <c r="BF764"/>
  <c r="BF770"/>
  <c r="BF779"/>
  <c r="BF781"/>
  <c r="BF804"/>
  <c r="BF849"/>
  <c r="BF857"/>
  <c r="BF871"/>
  <c r="BF885"/>
  <c r="BF897"/>
  <c r="BF909"/>
  <c r="BF924"/>
  <c r="BF928"/>
  <c r="BF929"/>
  <c r="BF931"/>
  <c r="BF935"/>
  <c r="J93"/>
  <c r="BF181"/>
  <c r="BF193"/>
  <c r="BF197"/>
  <c r="BF201"/>
  <c r="BF211"/>
  <c r="BF216"/>
  <c r="BF235"/>
  <c r="BF236"/>
  <c r="BF238"/>
  <c r="BF316"/>
  <c r="BF335"/>
  <c r="BF346"/>
  <c r="BF350"/>
  <c r="BF364"/>
  <c r="BF365"/>
  <c r="BF371"/>
  <c r="BF376"/>
  <c r="BF379"/>
  <c r="BF389"/>
  <c r="BF406"/>
  <c r="BF418"/>
  <c r="BF428"/>
  <c r="BF454"/>
  <c r="BF516"/>
  <c r="BF521"/>
  <c r="BF522"/>
  <c r="BF542"/>
  <c r="BF547"/>
  <c r="BF548"/>
  <c r="BF549"/>
  <c r="BF551"/>
  <c r="BF562"/>
  <c r="BF593"/>
  <c r="BF597"/>
  <c r="BF605"/>
  <c r="BF614"/>
  <c r="BF621"/>
  <c r="BF646"/>
  <c r="BF652"/>
  <c r="BF666"/>
  <c r="BF670"/>
  <c r="BF686"/>
  <c r="BF692"/>
  <c r="BF701"/>
  <c r="BF741"/>
  <c r="BF747"/>
  <c r="BF751"/>
  <c r="BF761"/>
  <c r="BF776"/>
  <c r="BF787"/>
  <c r="BF801"/>
  <c r="BF861"/>
  <c r="BF863"/>
  <c r="BF869"/>
  <c r="BF874"/>
  <c r="BF877"/>
  <c r="BF883"/>
  <c r="BF151"/>
  <c r="BF154"/>
  <c r="BF155"/>
  <c r="BF157"/>
  <c r="BF165"/>
  <c r="BF178"/>
  <c r="BF188"/>
  <c r="BF215"/>
  <c r="BF219"/>
  <c r="BF230"/>
  <c r="BF233"/>
  <c r="BF240"/>
  <c r="BF244"/>
  <c r="BF315"/>
  <c r="BF320"/>
  <c r="BF324"/>
  <c r="BF325"/>
  <c r="BF331"/>
  <c r="BF354"/>
  <c r="BF355"/>
  <c r="BF360"/>
  <c r="BF363"/>
  <c r="BF366"/>
  <c r="BF370"/>
  <c r="BF374"/>
  <c r="BF377"/>
  <c r="BF386"/>
  <c r="BF392"/>
  <c r="BF396"/>
  <c r="BF399"/>
  <c r="BF411"/>
  <c r="BF421"/>
  <c r="BF425"/>
  <c r="BF457"/>
  <c r="BF460"/>
  <c r="BF463"/>
  <c r="BF471"/>
  <c r="BF518"/>
  <c r="BF552"/>
  <c r="BF553"/>
  <c r="BF560"/>
  <c r="BF571"/>
  <c r="BF576"/>
  <c r="BF580"/>
  <c r="BF582"/>
  <c r="BF588"/>
  <c r="BF632"/>
  <c r="BF635"/>
  <c r="BF655"/>
  <c r="BF661"/>
  <c r="BF664"/>
  <c r="BF698"/>
  <c r="BF709"/>
  <c r="BF712"/>
  <c r="BF716"/>
  <c r="BF726"/>
  <c r="BF735"/>
  <c r="BF754"/>
  <c r="BF755"/>
  <c r="BF821"/>
  <c r="BF881"/>
  <c r="BF893"/>
  <c r="BF894"/>
  <c i="9" r="J93"/>
  <c r="BF137"/>
  <c r="BF140"/>
  <c r="BF141"/>
  <c r="BF144"/>
  <c r="BF147"/>
  <c r="BF150"/>
  <c r="BF161"/>
  <c r="BF167"/>
  <c r="BF136"/>
  <c r="BF138"/>
  <c r="BF146"/>
  <c r="BF156"/>
  <c r="BF163"/>
  <c r="E114"/>
  <c r="F125"/>
  <c r="BF131"/>
  <c r="BF142"/>
  <c r="BF143"/>
  <c r="BF148"/>
  <c r="BF149"/>
  <c r="BF153"/>
  <c r="BF155"/>
  <c r="BF157"/>
  <c r="BF160"/>
  <c r="BF164"/>
  <c r="BF168"/>
  <c r="BF132"/>
  <c r="BF133"/>
  <c r="BF139"/>
  <c r="BF145"/>
  <c r="BF151"/>
  <c r="BF152"/>
  <c r="BF154"/>
  <c r="BF158"/>
  <c r="BF159"/>
  <c r="BF162"/>
  <c r="BF165"/>
  <c r="BF166"/>
  <c i="8" r="E85"/>
  <c r="F96"/>
  <c r="BF141"/>
  <c r="BF143"/>
  <c r="BF154"/>
  <c r="BF155"/>
  <c r="BF158"/>
  <c r="BF159"/>
  <c r="BF161"/>
  <c r="BF162"/>
  <c r="BF164"/>
  <c r="BF165"/>
  <c r="BF170"/>
  <c r="BF178"/>
  <c r="BF181"/>
  <c r="BF189"/>
  <c r="BF193"/>
  <c r="BF195"/>
  <c r="BF196"/>
  <c r="BF201"/>
  <c r="BF205"/>
  <c r="BF211"/>
  <c r="BF214"/>
  <c r="BF229"/>
  <c r="BF233"/>
  <c r="BF244"/>
  <c r="BF246"/>
  <c r="BF247"/>
  <c r="BF248"/>
  <c r="BF251"/>
  <c r="BF256"/>
  <c r="BF259"/>
  <c i="7" r="BK135"/>
  <c r="J135"/>
  <c r="J101"/>
  <c i="8" r="J131"/>
  <c r="BF140"/>
  <c r="BF148"/>
  <c r="BF156"/>
  <c r="BF157"/>
  <c r="BF167"/>
  <c r="BF172"/>
  <c r="BF183"/>
  <c r="BF190"/>
  <c r="BF192"/>
  <c r="BF198"/>
  <c r="BF209"/>
  <c r="BF210"/>
  <c r="BF230"/>
  <c r="BF232"/>
  <c r="BF234"/>
  <c r="BF240"/>
  <c r="BF242"/>
  <c r="BF260"/>
  <c r="BF261"/>
  <c r="BF142"/>
  <c r="BF153"/>
  <c r="BF177"/>
  <c r="BF180"/>
  <c r="BF184"/>
  <c r="BF186"/>
  <c r="BF191"/>
  <c r="BF206"/>
  <c r="BF208"/>
  <c r="BF216"/>
  <c r="BF237"/>
  <c r="BF238"/>
  <c r="BF239"/>
  <c r="BF241"/>
  <c r="BF243"/>
  <c r="BF245"/>
  <c r="BF250"/>
  <c r="BF258"/>
  <c r="BF144"/>
  <c r="BF145"/>
  <c r="BF146"/>
  <c r="BF147"/>
  <c r="BF149"/>
  <c r="BF151"/>
  <c r="BF152"/>
  <c r="BF163"/>
  <c r="BF166"/>
  <c r="BF168"/>
  <c r="BF169"/>
  <c r="BF173"/>
  <c r="BF174"/>
  <c r="BF175"/>
  <c r="BF176"/>
  <c r="BF179"/>
  <c r="BF182"/>
  <c r="BF185"/>
  <c r="BF187"/>
  <c r="BF188"/>
  <c r="BF194"/>
  <c r="BF199"/>
  <c r="BF200"/>
  <c r="BF202"/>
  <c r="BF203"/>
  <c r="BF204"/>
  <c r="BF207"/>
  <c r="BF212"/>
  <c r="BF213"/>
  <c r="BF215"/>
  <c r="BF218"/>
  <c r="BF219"/>
  <c r="BF220"/>
  <c r="BF222"/>
  <c r="BF223"/>
  <c r="BF224"/>
  <c r="BF225"/>
  <c r="BF228"/>
  <c r="BF231"/>
  <c r="BF236"/>
  <c r="BF249"/>
  <c r="BF252"/>
  <c r="BF253"/>
  <c r="BF257"/>
  <c i="6" r="BK147"/>
  <c r="J147"/>
  <c r="J101"/>
  <c i="7" r="BF137"/>
  <c r="BF139"/>
  <c r="BF140"/>
  <c r="BF145"/>
  <c r="BF207"/>
  <c r="BF221"/>
  <c r="BF228"/>
  <c r="BF230"/>
  <c r="BF231"/>
  <c r="BF235"/>
  <c r="BF236"/>
  <c r="BF241"/>
  <c r="BF254"/>
  <c r="J93"/>
  <c r="F131"/>
  <c r="BF141"/>
  <c r="BF143"/>
  <c r="BF152"/>
  <c r="BF153"/>
  <c r="BF167"/>
  <c r="BF171"/>
  <c r="BF178"/>
  <c r="BF179"/>
  <c r="BF180"/>
  <c r="BF181"/>
  <c r="BF182"/>
  <c r="BF183"/>
  <c r="BF184"/>
  <c r="BF185"/>
  <c r="BF187"/>
  <c r="BF188"/>
  <c r="BF190"/>
  <c r="BF193"/>
  <c r="BF195"/>
  <c r="BF202"/>
  <c r="BF213"/>
  <c r="BF214"/>
  <c r="BF237"/>
  <c r="BF242"/>
  <c r="BF247"/>
  <c r="BF248"/>
  <c r="BF251"/>
  <c r="BF253"/>
  <c r="BF255"/>
  <c r="BF256"/>
  <c r="BF144"/>
  <c r="BF146"/>
  <c r="BF147"/>
  <c r="BF149"/>
  <c r="BF150"/>
  <c r="BF155"/>
  <c r="BF157"/>
  <c r="BF160"/>
  <c r="BF161"/>
  <c r="BF163"/>
  <c r="BF164"/>
  <c r="BF170"/>
  <c r="BF172"/>
  <c r="BF175"/>
  <c r="BF176"/>
  <c r="BF186"/>
  <c r="BF191"/>
  <c r="BF194"/>
  <c r="BF197"/>
  <c r="BF205"/>
  <c r="BF206"/>
  <c r="BF208"/>
  <c r="BF209"/>
  <c r="BF215"/>
  <c r="BF216"/>
  <c r="BF217"/>
  <c r="BF218"/>
  <c r="BF219"/>
  <c r="BF220"/>
  <c r="BF229"/>
  <c r="BF233"/>
  <c r="BF234"/>
  <c r="BF238"/>
  <c r="BF240"/>
  <c r="BF243"/>
  <c r="BF244"/>
  <c r="BF257"/>
  <c r="BF258"/>
  <c r="BF138"/>
  <c r="BF142"/>
  <c r="BF148"/>
  <c r="BF156"/>
  <c r="BF158"/>
  <c r="BF159"/>
  <c r="BF162"/>
  <c r="BF165"/>
  <c r="BF173"/>
  <c r="BF177"/>
  <c r="BF189"/>
  <c r="BF192"/>
  <c r="BF196"/>
  <c r="BF199"/>
  <c r="BF200"/>
  <c r="BF201"/>
  <c r="BF203"/>
  <c r="BF204"/>
  <c r="BF210"/>
  <c r="BF211"/>
  <c r="BF212"/>
  <c r="BF223"/>
  <c r="BF224"/>
  <c r="BF225"/>
  <c r="BF226"/>
  <c r="BF227"/>
  <c r="BF232"/>
  <c r="BF239"/>
  <c r="BF245"/>
  <c r="BF246"/>
  <c r="BF249"/>
  <c r="BF250"/>
  <c r="BF252"/>
  <c i="6" r="E85"/>
  <c r="F96"/>
  <c r="BF153"/>
  <c r="BF160"/>
  <c r="BF169"/>
  <c r="BF199"/>
  <c r="BF225"/>
  <c r="BF229"/>
  <c r="BF237"/>
  <c r="BF240"/>
  <c r="BF244"/>
  <c r="BF255"/>
  <c r="BF282"/>
  <c r="BF288"/>
  <c r="BF302"/>
  <c r="BF305"/>
  <c r="BF327"/>
  <c r="BF330"/>
  <c r="BF331"/>
  <c r="BF335"/>
  <c r="BF352"/>
  <c r="BF372"/>
  <c r="BF383"/>
  <c r="BF404"/>
  <c r="BF411"/>
  <c r="BF418"/>
  <c r="BF424"/>
  <c r="BF427"/>
  <c r="BF440"/>
  <c r="BF443"/>
  <c r="BF448"/>
  <c r="BF450"/>
  <c r="BF460"/>
  <c r="BF476"/>
  <c r="BF480"/>
  <c r="BF484"/>
  <c r="BF516"/>
  <c r="BF538"/>
  <c r="BF577"/>
  <c r="BF591"/>
  <c r="BF599"/>
  <c r="BF601"/>
  <c r="BF606"/>
  <c r="BF608"/>
  <c r="J93"/>
  <c r="BF149"/>
  <c r="BF157"/>
  <c r="BF182"/>
  <c r="BF183"/>
  <c r="BF187"/>
  <c r="BF189"/>
  <c r="BF230"/>
  <c r="BF231"/>
  <c r="BF232"/>
  <c r="BF234"/>
  <c r="BF251"/>
  <c r="BF258"/>
  <c r="BF262"/>
  <c r="BF278"/>
  <c r="BF283"/>
  <c r="BF292"/>
  <c r="BF296"/>
  <c r="BF311"/>
  <c r="BF314"/>
  <c r="BF319"/>
  <c r="BF341"/>
  <c r="BF342"/>
  <c r="BF346"/>
  <c r="BF364"/>
  <c r="BF376"/>
  <c r="BF380"/>
  <c r="BF395"/>
  <c r="BF407"/>
  <c r="BF415"/>
  <c r="BF453"/>
  <c r="BF454"/>
  <c r="BF466"/>
  <c r="BF467"/>
  <c r="BF488"/>
  <c r="BF491"/>
  <c r="BF492"/>
  <c r="BF494"/>
  <c r="BF525"/>
  <c r="BF541"/>
  <c r="BF543"/>
  <c r="BF555"/>
  <c r="BF583"/>
  <c r="BF589"/>
  <c i="5" r="BK133"/>
  <c i="6" r="BF163"/>
  <c r="BF181"/>
  <c r="BF188"/>
  <c r="BF190"/>
  <c r="BF191"/>
  <c r="BF193"/>
  <c r="BF202"/>
  <c r="BF218"/>
  <c r="BF221"/>
  <c r="BF228"/>
  <c r="BF248"/>
  <c r="BF271"/>
  <c r="BF274"/>
  <c r="BF275"/>
  <c r="BF285"/>
  <c r="BF315"/>
  <c r="BF316"/>
  <c r="BF320"/>
  <c r="BF323"/>
  <c r="BF357"/>
  <c r="BF361"/>
  <c r="BF369"/>
  <c r="BF392"/>
  <c r="BF401"/>
  <c r="BF421"/>
  <c r="BF431"/>
  <c r="BF435"/>
  <c r="BF463"/>
  <c r="BF497"/>
  <c r="BF500"/>
  <c r="BF503"/>
  <c r="BF506"/>
  <c r="BF509"/>
  <c r="BF529"/>
  <c r="BF532"/>
  <c r="BF547"/>
  <c r="BF581"/>
  <c r="BF582"/>
  <c r="BF585"/>
  <c r="BF166"/>
  <c r="BF173"/>
  <c r="BF177"/>
  <c r="BF196"/>
  <c r="BF206"/>
  <c r="BF213"/>
  <c r="BF216"/>
  <c r="BF233"/>
  <c r="BF254"/>
  <c r="BF265"/>
  <c r="BF279"/>
  <c r="BF295"/>
  <c r="BF300"/>
  <c r="BF308"/>
  <c r="BF339"/>
  <c r="BF340"/>
  <c r="BF349"/>
  <c r="BF386"/>
  <c r="BF389"/>
  <c r="BF398"/>
  <c r="BF434"/>
  <c r="BF436"/>
  <c r="BF439"/>
  <c r="BF445"/>
  <c r="BF449"/>
  <c r="BF458"/>
  <c r="BF459"/>
  <c r="BF470"/>
  <c r="BF472"/>
  <c r="BF512"/>
  <c r="BF519"/>
  <c r="BF522"/>
  <c r="BF531"/>
  <c r="BF535"/>
  <c r="BF559"/>
  <c r="BF563"/>
  <c r="BF594"/>
  <c r="BF597"/>
  <c i="5" r="F96"/>
  <c r="J126"/>
  <c r="BF142"/>
  <c r="BF147"/>
  <c r="BF159"/>
  <c r="BF184"/>
  <c r="BF188"/>
  <c r="BF203"/>
  <c i="4" r="BK133"/>
  <c i="5" r="E85"/>
  <c r="BF145"/>
  <c r="BF155"/>
  <c r="BF162"/>
  <c r="BF178"/>
  <c r="BF190"/>
  <c r="BF193"/>
  <c r="BF199"/>
  <c r="BF150"/>
  <c r="BF156"/>
  <c r="BF171"/>
  <c r="BF183"/>
  <c r="BF189"/>
  <c r="BF200"/>
  <c r="BF208"/>
  <c r="BF135"/>
  <c r="BF138"/>
  <c r="BF154"/>
  <c r="BF168"/>
  <c r="BF174"/>
  <c r="BF177"/>
  <c r="BF180"/>
  <c r="BF196"/>
  <c r="BF206"/>
  <c i="4" r="J126"/>
  <c r="F129"/>
  <c r="BF135"/>
  <c r="BF140"/>
  <c r="BF148"/>
  <c r="BF161"/>
  <c r="BF169"/>
  <c r="BF184"/>
  <c r="BF209"/>
  <c r="BF210"/>
  <c r="E85"/>
  <c r="BF137"/>
  <c r="BF167"/>
  <c r="BF201"/>
  <c r="BF205"/>
  <c r="BF206"/>
  <c r="BF141"/>
  <c r="BF143"/>
  <c r="BF144"/>
  <c r="BF145"/>
  <c r="BF160"/>
  <c r="BF172"/>
  <c r="BF173"/>
  <c r="BF177"/>
  <c r="BF182"/>
  <c r="BF188"/>
  <c r="BF207"/>
  <c r="BF136"/>
  <c r="BF138"/>
  <c r="BF139"/>
  <c r="BF142"/>
  <c r="BF146"/>
  <c r="BF149"/>
  <c r="BF150"/>
  <c r="BF159"/>
  <c r="BF164"/>
  <c r="BF178"/>
  <c r="BF192"/>
  <c i="3" r="BF140"/>
  <c r="BF143"/>
  <c r="BF147"/>
  <c r="BF155"/>
  <c r="BF165"/>
  <c r="BF166"/>
  <c r="BF175"/>
  <c r="BF183"/>
  <c r="BF188"/>
  <c r="BF150"/>
  <c r="BF160"/>
  <c r="BF179"/>
  <c r="BF186"/>
  <c r="E85"/>
  <c r="F96"/>
  <c r="BF141"/>
  <c r="BF142"/>
  <c r="BF152"/>
  <c r="BF172"/>
  <c r="BF176"/>
  <c r="BF180"/>
  <c r="J93"/>
  <c r="BF135"/>
  <c r="BF146"/>
  <c r="BF156"/>
  <c r="BF161"/>
  <c r="BF170"/>
  <c i="2" r="F96"/>
  <c r="BF148"/>
  <c r="BF166"/>
  <c r="BF170"/>
  <c r="BF221"/>
  <c r="BF292"/>
  <c r="BF299"/>
  <c r="BF310"/>
  <c r="BF318"/>
  <c r="BF328"/>
  <c r="BF341"/>
  <c r="BF344"/>
  <c r="BF363"/>
  <c r="BF369"/>
  <c r="BF374"/>
  <c r="BF377"/>
  <c r="BF393"/>
  <c r="BF397"/>
  <c r="BF398"/>
  <c r="BF402"/>
  <c r="BF408"/>
  <c r="E120"/>
  <c r="BF137"/>
  <c r="BF154"/>
  <c r="BF205"/>
  <c r="BF245"/>
  <c r="BF293"/>
  <c r="BF303"/>
  <c r="BF304"/>
  <c r="BF309"/>
  <c r="BF311"/>
  <c r="BF315"/>
  <c r="BF350"/>
  <c r="BF370"/>
  <c r="BF379"/>
  <c r="BF383"/>
  <c r="BF392"/>
  <c r="BF416"/>
  <c r="BF431"/>
  <c r="BF168"/>
  <c r="BF189"/>
  <c r="BF197"/>
  <c r="BF229"/>
  <c r="BF237"/>
  <c r="BF269"/>
  <c r="BF277"/>
  <c r="BF280"/>
  <c r="BF283"/>
  <c r="BF324"/>
  <c r="BF332"/>
  <c r="BF338"/>
  <c r="BF371"/>
  <c r="BF382"/>
  <c r="BF389"/>
  <c r="BF411"/>
  <c r="BF414"/>
  <c r="BF436"/>
  <c r="BF437"/>
  <c r="BF440"/>
  <c r="J93"/>
  <c r="BF143"/>
  <c r="BF160"/>
  <c r="BF167"/>
  <c r="BF169"/>
  <c r="BF176"/>
  <c r="BF182"/>
  <c r="BF213"/>
  <c r="BF253"/>
  <c r="BF261"/>
  <c r="BF290"/>
  <c r="BF291"/>
  <c r="BF305"/>
  <c r="BF306"/>
  <c r="BF307"/>
  <c r="BF308"/>
  <c r="BF321"/>
  <c r="BF335"/>
  <c r="BF356"/>
  <c r="BF424"/>
  <c r="BF428"/>
  <c r="BF434"/>
  <c r="J37"/>
  <c i="1" r="AV97"/>
  <c i="3" r="F41"/>
  <c i="1" r="BD98"/>
  <c i="4" r="F40"/>
  <c i="1" r="BC99"/>
  <c i="5" r="F40"/>
  <c i="1" r="BC100"/>
  <c i="6" r="F37"/>
  <c i="1" r="AZ102"/>
  <c i="7" r="F41"/>
  <c i="1" r="BD103"/>
  <c i="7" r="F39"/>
  <c i="1" r="BB103"/>
  <c i="8" r="F37"/>
  <c i="1" r="AZ104"/>
  <c i="9" r="F37"/>
  <c i="1" r="AZ105"/>
  <c i="9" r="J37"/>
  <c i="1" r="AV105"/>
  <c i="9" r="F39"/>
  <c i="1" r="BB105"/>
  <c i="10" r="J37"/>
  <c i="1" r="AV107"/>
  <c i="11" r="F37"/>
  <c i="1" r="AZ108"/>
  <c i="11" r="F41"/>
  <c i="1" r="BD108"/>
  <c i="12" r="F41"/>
  <c i="1" r="BD109"/>
  <c i="12" r="F39"/>
  <c i="1" r="BB109"/>
  <c i="2" r="F40"/>
  <c i="1" r="BC97"/>
  <c i="2" r="F39"/>
  <c i="1" r="BB97"/>
  <c i="4" r="F39"/>
  <c i="1" r="BB99"/>
  <c i="5" r="F39"/>
  <c i="1" r="BB100"/>
  <c i="5" r="F37"/>
  <c i="1" r="AZ100"/>
  <c i="6" r="F39"/>
  <c i="1" r="BB102"/>
  <c i="6" r="F40"/>
  <c i="1" r="BC102"/>
  <c i="8" r="F41"/>
  <c i="1" r="BD104"/>
  <c i="10" r="F37"/>
  <c i="1" r="AZ107"/>
  <c i="11" r="F40"/>
  <c i="1" r="BC108"/>
  <c i="12" r="F37"/>
  <c i="1" r="AZ109"/>
  <c i="12" r="J37"/>
  <c i="1" r="AV109"/>
  <c r="AS96"/>
  <c r="AS95"/>
  <c r="AS94"/>
  <c i="2" r="F41"/>
  <c i="1" r="BD97"/>
  <c i="3" r="F40"/>
  <c i="1" r="BC98"/>
  <c i="3" r="J37"/>
  <c i="1" r="AV98"/>
  <c i="4" r="F37"/>
  <c i="1" r="AZ99"/>
  <c i="5" r="J37"/>
  <c i="1" r="AV100"/>
  <c i="6" r="F41"/>
  <c i="1" r="BD102"/>
  <c i="7" r="J37"/>
  <c i="1" r="AV103"/>
  <c i="7" r="F37"/>
  <c i="1" r="AZ103"/>
  <c i="8" r="F40"/>
  <c i="1" r="BC104"/>
  <c i="8" r="F39"/>
  <c i="1" r="BB104"/>
  <c i="10" r="F39"/>
  <c i="1" r="BB107"/>
  <c i="10" r="F40"/>
  <c i="1" r="BC107"/>
  <c i="2" r="F37"/>
  <c i="1" r="AZ97"/>
  <c i="3" r="F39"/>
  <c i="1" r="BB98"/>
  <c i="3" r="F37"/>
  <c i="1" r="AZ98"/>
  <c i="4" r="J37"/>
  <c i="1" r="AV99"/>
  <c i="4" r="F41"/>
  <c i="1" r="BD99"/>
  <c i="5" r="F41"/>
  <c i="1" r="BD100"/>
  <c i="6" r="J37"/>
  <c i="1" r="AV102"/>
  <c i="7" r="F40"/>
  <c i="1" r="BC103"/>
  <c i="8" r="J37"/>
  <c i="1" r="AV104"/>
  <c i="9" r="F40"/>
  <c i="1" r="BC105"/>
  <c i="9" r="F41"/>
  <c i="1" r="BD105"/>
  <c i="10" r="F41"/>
  <c i="1" r="BD107"/>
  <c i="11" r="J37"/>
  <c i="1" r="AV108"/>
  <c i="11" r="F39"/>
  <c i="1" r="BB108"/>
  <c i="12" r="F40"/>
  <c i="1" r="BC109"/>
  <c i="11" r="J34"/>
  <c l="1" r="R128"/>
  <c r="R127"/>
  <c i="6" r="T147"/>
  <c i="4" r="T170"/>
  <c i="12" r="T136"/>
  <c r="T132"/>
  <c i="4" r="R170"/>
  <c i="7" r="R168"/>
  <c i="6" r="T446"/>
  <c r="T146"/>
  <c i="7" r="P168"/>
  <c i="6" r="R446"/>
  <c i="4" r="P170"/>
  <c r="P132"/>
  <c i="1" r="AU99"/>
  <c i="8" r="P138"/>
  <c r="P137"/>
  <c i="1" r="AU104"/>
  <c i="2" r="R135"/>
  <c i="7" r="T168"/>
  <c i="3" r="T153"/>
  <c r="T132"/>
  <c i="2" r="R380"/>
  <c i="10" r="T531"/>
  <c r="P531"/>
  <c i="8" r="R138"/>
  <c r="R137"/>
  <c i="3" r="P153"/>
  <c r="P132"/>
  <c i="1" r="AU98"/>
  <c i="7" r="P134"/>
  <c i="1" r="AU103"/>
  <c i="6" r="P446"/>
  <c r="P147"/>
  <c r="P146"/>
  <c i="1" r="AU102"/>
  <c i="5" r="P133"/>
  <c i="4" r="R133"/>
  <c r="R132"/>
  <c i="11" r="T128"/>
  <c r="T127"/>
  <c i="6" r="R147"/>
  <c r="R146"/>
  <c i="5" r="R132"/>
  <c i="2" r="T135"/>
  <c r="T134"/>
  <c i="10" r="T149"/>
  <c r="T148"/>
  <c i="9" r="T128"/>
  <c i="7" r="T135"/>
  <c r="T134"/>
  <c i="4" r="T132"/>
  <c i="10" r="R149"/>
  <c r="R531"/>
  <c r="P149"/>
  <c r="P148"/>
  <c i="1" r="AU107"/>
  <c i="8" r="T138"/>
  <c r="T137"/>
  <c i="7" r="R134"/>
  <c i="5" r="P148"/>
  <c i="2" r="BK380"/>
  <c r="J380"/>
  <c r="J105"/>
  <c r="BK429"/>
  <c r="J429"/>
  <c r="J108"/>
  <c i="8" r="BK138"/>
  <c r="BK226"/>
  <c r="J226"/>
  <c r="J109"/>
  <c i="12" r="BK133"/>
  <c r="J133"/>
  <c r="J101"/>
  <c i="3" r="BK133"/>
  <c r="J133"/>
  <c r="J101"/>
  <c i="4" r="BK170"/>
  <c r="J170"/>
  <c r="J105"/>
  <c i="5" r="BK148"/>
  <c r="J148"/>
  <c r="J105"/>
  <c i="10" r="BK531"/>
  <c r="J531"/>
  <c r="J109"/>
  <c i="12" r="BK136"/>
  <c r="J136"/>
  <c r="J103"/>
  <c i="6" r="BK446"/>
  <c r="J446"/>
  <c r="J111"/>
  <c i="7" r="BK168"/>
  <c r="J168"/>
  <c r="J106"/>
  <c i="8" r="BK254"/>
  <c r="J254"/>
  <c r="J112"/>
  <c i="9" r="BK129"/>
  <c r="J129"/>
  <c r="J101"/>
  <c i="2" r="BK135"/>
  <c r="J135"/>
  <c r="J101"/>
  <c i="3" r="BK153"/>
  <c r="J153"/>
  <c r="J105"/>
  <c i="1" r="AG108"/>
  <c i="11" r="J100"/>
  <c r="J128"/>
  <c r="J101"/>
  <c i="10" r="BK148"/>
  <c r="J148"/>
  <c i="7" r="BK134"/>
  <c r="J134"/>
  <c r="J100"/>
  <c i="6" r="BK146"/>
  <c r="J146"/>
  <c i="5" r="J133"/>
  <c r="J101"/>
  <c i="4" r="J133"/>
  <c r="J101"/>
  <c i="2" r="J38"/>
  <c i="1" r="AW97"/>
  <c r="AT97"/>
  <c i="6" r="J34"/>
  <c i="1" r="AG102"/>
  <c i="7" r="J38"/>
  <c i="1" r="AW103"/>
  <c r="AT103"/>
  <c i="8" r="F38"/>
  <c i="1" r="BA104"/>
  <c i="9" r="J38"/>
  <c i="1" r="AW105"/>
  <c r="AT105"/>
  <c i="10" r="J34"/>
  <c i="1" r="AG107"/>
  <c i="11" r="J38"/>
  <c i="1" r="AW108"/>
  <c r="AT108"/>
  <c r="AN108"/>
  <c i="12" r="J38"/>
  <c i="1" r="AW109"/>
  <c r="AT109"/>
  <c r="AZ106"/>
  <c r="AV106"/>
  <c r="BD106"/>
  <c i="3" r="F38"/>
  <c i="1" r="BA98"/>
  <c i="4" r="J38"/>
  <c i="1" r="AW99"/>
  <c r="AT99"/>
  <c i="5" r="F38"/>
  <c i="1" r="BA100"/>
  <c i="6" r="J38"/>
  <c i="1" r="AW102"/>
  <c r="AT102"/>
  <c r="AZ101"/>
  <c r="AV101"/>
  <c r="BB101"/>
  <c r="AX101"/>
  <c i="10" r="J38"/>
  <c i="1" r="AW107"/>
  <c r="AT107"/>
  <c i="3" r="J38"/>
  <c i="1" r="AW98"/>
  <c r="AT98"/>
  <c i="4" r="F38"/>
  <c i="1" r="BA99"/>
  <c i="5" r="J38"/>
  <c i="1" r="AW100"/>
  <c r="AT100"/>
  <c i="6" r="F38"/>
  <c i="1" r="BA102"/>
  <c i="9" r="F38"/>
  <c i="1" r="BA105"/>
  <c i="11" r="F38"/>
  <c i="1" r="BA108"/>
  <c r="BC106"/>
  <c r="AY106"/>
  <c i="12" r="F38"/>
  <c i="1" r="BA109"/>
  <c r="BB106"/>
  <c r="AX106"/>
  <c r="AU106"/>
  <c i="2" r="F38"/>
  <c i="1" r="BA97"/>
  <c i="7" r="F38"/>
  <c i="1" r="BA103"/>
  <c i="8" r="J38"/>
  <c i="1" r="AW104"/>
  <c r="AT104"/>
  <c r="BC101"/>
  <c r="AY101"/>
  <c r="BD101"/>
  <c i="10" r="F38"/>
  <c i="1" r="BA107"/>
  <c i="8" l="1" r="BK137"/>
  <c r="J137"/>
  <c r="J100"/>
  <c i="2" r="R134"/>
  <c i="10" r="R148"/>
  <c i="5" r="P132"/>
  <c i="1" r="AU100"/>
  <c i="12" r="BK132"/>
  <c r="J132"/>
  <c i="2" r="BK134"/>
  <c r="J134"/>
  <c i="3" r="BK132"/>
  <c r="J132"/>
  <c i="4" r="BK132"/>
  <c r="J132"/>
  <c i="9" r="BK128"/>
  <c r="J128"/>
  <c r="J100"/>
  <c i="8" r="J138"/>
  <c r="J101"/>
  <c i="5" r="BK132"/>
  <c r="J132"/>
  <c r="J100"/>
  <c i="1" r="AN107"/>
  <c i="10" r="J100"/>
  <c i="11" r="J43"/>
  <c i="10" r="J43"/>
  <c i="1" r="AN102"/>
  <c i="6" r="J100"/>
  <c r="J43"/>
  <c i="1" r="AU101"/>
  <c i="3" r="J34"/>
  <c i="1" r="AG98"/>
  <c i="7" r="J34"/>
  <c i="1" r="AG103"/>
  <c r="AN103"/>
  <c r="BA101"/>
  <c r="AW101"/>
  <c r="AT101"/>
  <c r="BA106"/>
  <c r="AW106"/>
  <c r="AT106"/>
  <c i="12" r="J34"/>
  <c i="1" r="AG109"/>
  <c r="AG106"/>
  <c i="2" r="J34"/>
  <c i="1" r="AG97"/>
  <c r="AZ96"/>
  <c r="AV96"/>
  <c i="4" r="J34"/>
  <c i="1" r="AG99"/>
  <c r="BD96"/>
  <c r="BB96"/>
  <c r="BC96"/>
  <c r="AY96"/>
  <c i="2" l="1" r="J43"/>
  <c i="12" r="J43"/>
  <c i="3" r="J43"/>
  <c i="4" r="J43"/>
  <c r="J100"/>
  <c i="3" r="J100"/>
  <c i="2" r="J100"/>
  <c i="12" r="J100"/>
  <c i="7" r="J43"/>
  <c i="1" r="AN97"/>
  <c r="AN109"/>
  <c r="AN99"/>
  <c r="AN98"/>
  <c r="AN106"/>
  <c r="AU96"/>
  <c r="AU95"/>
  <c r="AU94"/>
  <c r="BB95"/>
  <c r="AX95"/>
  <c r="BD95"/>
  <c r="BD94"/>
  <c r="W33"/>
  <c i="5" r="J34"/>
  <c i="1" r="AG100"/>
  <c r="AN100"/>
  <c i="9" r="J34"/>
  <c i="1" r="AG105"/>
  <c r="AN105"/>
  <c r="AX96"/>
  <c i="8" r="J34"/>
  <c i="1" r="AG104"/>
  <c r="BC95"/>
  <c r="BC94"/>
  <c r="W32"/>
  <c r="AZ95"/>
  <c r="AZ94"/>
  <c r="W29"/>
  <c r="BA96"/>
  <c r="AW96"/>
  <c r="AT96"/>
  <c i="5" l="1" r="J43"/>
  <c i="9" r="J43"/>
  <c i="8" r="J43"/>
  <c i="1" r="AN104"/>
  <c r="AG101"/>
  <c r="AG96"/>
  <c r="AG95"/>
  <c r="AG94"/>
  <c r="AK26"/>
  <c r="AV95"/>
  <c r="AY94"/>
  <c r="BA95"/>
  <c r="BA94"/>
  <c r="AW94"/>
  <c r="AK30"/>
  <c r="BB94"/>
  <c r="W31"/>
  <c r="AV94"/>
  <c r="AK29"/>
  <c r="AY95"/>
  <c l="1" r="AN96"/>
  <c r="AN101"/>
  <c r="AK35"/>
  <c r="AW95"/>
  <c r="AT95"/>
  <c r="AN95"/>
  <c r="W30"/>
  <c r="AX94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<sst xmlns="http://schemas.openxmlformats.org/spreadsheetml/2006/main">
  <si>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</si>
  <si>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</si>
  <si>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</si>
  <si>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</si>
  <si>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{2f83e032-9111-4179-acad-ed871611ec79}</t>
  </si>
  <si>
    <t xml:space="preserve">&gt;&gt;  skryté stĺpce  &lt;&lt;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</si>
  <si>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</si>
  <si>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</si>
  <si>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</si>
  <si>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</si>
  <si>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</si>
  <si>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</si>
  <si>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pot2202a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</si>
  <si>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</si>
  <si>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</si>
  <si>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Bratislava II OO PZ, Mojmírova 20- rekonštrukcia objektu</t>
  </si>
  <si>
    <t>JKSO:</t>
  </si>
  <si>
    <t>KS:</t>
  </si>
  <si>
    <t>Miesto:</t>
  </si>
  <si>
    <t>Bratislava II - mestská časť Ružinov, Mojmírova 20</t>
  </si>
  <si>
    <t>Dátum:</t>
  </si>
  <si>
    <t>8. 2. 2023</t>
  </si>
  <si>
    <t>Objednávateľ:</t>
  </si>
  <si>
    <t>IČO:</t>
  </si>
  <si>
    <t>00 151 866</t>
  </si>
  <si>
    <t>MV SR,Pribinova 2,812 72 Bratislava 2</t>
  </si>
  <si>
    <t>IČ DPH:</t>
  </si>
  <si>
    <t>Zhotoviteľ:</t>
  </si>
  <si>
    <t>Vyplň údaj</t>
  </si>
  <si>
    <t>Projektant:</t>
  </si>
  <si>
    <t>47 124 814</t>
  </si>
  <si>
    <t>A+D Projekta s.r.o., Pod Orešinou 226/2 Nitra</t>
  </si>
  <si>
    <t>SK2023755833</t>
  </si>
  <si>
    <t>True</t>
  </si>
  <si>
    <t>0,01</t>
  </si>
  <si>
    <t>Spracovateľ:</t>
  </si>
  <si>
    <t>Arteco s.r.o.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</si>
  <si>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</si>
  <si>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</si>
  <si>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</si>
  <si>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</si>
  <si>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</si>
  <si>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</si>
  <si>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</si>
  <si>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</si>
  <si>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</si>
  <si>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</si>
  <si>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</si>
  <si>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</si>
  <si>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</si>
  <si>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</si>
  <si>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</si>
  <si>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</si>
  <si>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</si>
  <si>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</si>
  <si>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</si>
  <si>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</si>
  <si>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</si>
  <si>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</si>
  <si>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</si>
  <si>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</si>
  <si>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</si>
  <si>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</si>
  <si>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</si>
  <si>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</si>
  <si>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</si>
  <si>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</si>
  <si>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</si>
  <si>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</si>
  <si>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</si>
  <si>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</si>
  <si>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</si>
  <si>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</si>
  <si>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</si>
  <si>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</si>
  <si>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</si>
  <si>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</si>
  <si>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</si>
  <si>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</si>
  <si>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</si>
  <si>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</si>
  <si>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</si>
  <si>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</si>
  <si>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Budova OO PZ Mojmírova</t>
  </si>
  <si>
    <t>STA</t>
  </si>
  <si>
    <t>1</t>
  </si>
  <si>
    <t>{fa0253ef-3a77-4632-88b9-cc06ebbff953}</t>
  </si>
  <si>
    <t>SO 01.1</t>
  </si>
  <si>
    <t>Budova OO PZ Mojmírova – zelená časť</t>
  </si>
  <si>
    <t>Časť</t>
  </si>
  <si>
    <t>2</t>
  </si>
  <si>
    <t>{83b80ed2-706d-4738-aba6-247b8440f298}</t>
  </si>
  <si>
    <t>/</t>
  </si>
  <si>
    <t>E1.1.a) 01.1</t>
  </si>
  <si>
    <t>Zateplenie obvodového plášťa</t>
  </si>
  <si>
    <t>3</t>
  </si>
  <si>
    <t>{ebc8e7f8-723f-4244-b3af-b5dc42841416}</t>
  </si>
  <si>
    <t>E1.1.b) 01.1</t>
  </si>
  <si>
    <t>Strop pod nevykurovaným priestorom</t>
  </si>
  <si>
    <t>{f13ec604-43d9-4d8e-995c-e8976b1de600}</t>
  </si>
  <si>
    <t>E1.1.c) 01.1</t>
  </si>
  <si>
    <t>Zateplenie iných konštrukcií susediacich s nevykurovaným priestorom</t>
  </si>
  <si>
    <t>{cd3ea67b-84d1-4c1c-aa3f-3df6ef0a9f0d}</t>
  </si>
  <si>
    <t>E1.1.d) 01.1</t>
  </si>
  <si>
    <t>Výmena otvorových konštrukcií</t>
  </si>
  <si>
    <t>{46c9ee50-5cf4-496a-838c-f164677141d6}</t>
  </si>
  <si>
    <t>OST</t>
  </si>
  <si>
    <t>Ostatné</t>
  </si>
  <si>
    <t>{49d3f62a-1d29-4e38-bbda-61f5f46fcec8}</t>
  </si>
  <si>
    <t>E1.2. 01.1</t>
  </si>
  <si>
    <t>Stavebná časť a statika</t>
  </si>
  <si>
    <t>4</t>
  </si>
  <si>
    <t>{deb33dd9-4e5f-43db-972e-e8deef32d6e1}</t>
  </si>
  <si>
    <t>E1.4. 01.1</t>
  </si>
  <si>
    <t>Zdravotechnická inštalácia, vonkajšia kanalizácia</t>
  </si>
  <si>
    <t>{be53e6a1-c6aa-498f-a7be-371ce47fc7ed}</t>
  </si>
  <si>
    <t>E1.5. 01.1</t>
  </si>
  <si>
    <t>Ústredné vykurovanie a chladenie</t>
  </si>
  <si>
    <t>{2874ec06-7806-4af3-9497-289a04914152}</t>
  </si>
  <si>
    <t>E1.7. 01.1</t>
  </si>
  <si>
    <t>Elektroinštalácia</t>
  </si>
  <si>
    <t>{165c7247-4c53-4066-a63a-2e4398b9458b}</t>
  </si>
  <si>
    <t>SO 01.2</t>
  </si>
  <si>
    <t>Budova OO PZ Mojmírova – nezelená časť</t>
  </si>
  <si>
    <t>{65a15983-5e0e-488d-8c55-fc3adae0069e}</t>
  </si>
  <si>
    <t>E1.1 01.2</t>
  </si>
  <si>
    <t>{963a3168-2be6-4d01-8005-e6ccbad29001}</t>
  </si>
  <si>
    <t>E1.4. 01.2</t>
  </si>
  <si>
    <t>Zdravotechnika</t>
  </si>
  <si>
    <t>{fbc93e41-628f-488b-81ed-33e5d9db5236}</t>
  </si>
  <si>
    <t>E1.7 01.2</t>
  </si>
  <si>
    <t>{adab17f1-f306-4aec-a53e-7ec2ea444932}</t>
  </si>
  <si>
    <t>KRYCÍ LIST ROZPOČTU</t>
  </si>
  <si>
    <t>Objekt:</t>
  </si>
  <si>
    <t>SO 01 - Budova OO PZ Mojmírova</t>
  </si>
  <si>
    <t>Časť:</t>
  </si>
  <si>
    <t>SO 01.1 - Budova OO PZ Mojmírova – zelená časť</t>
  </si>
  <si>
    <t>Úroveň 3:</t>
  </si>
  <si>
    <t>E1.1.a) 01.1 -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</si>
  <si>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</si>
  <si>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</si>
  <si>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</si>
  <si>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</si>
  <si>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</si>
  <si>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</si>
  <si>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</si>
  <si>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</si>
  <si>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</si>
  <si>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</si>
  <si>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</si>
  <si>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</si>
  <si>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>M - Práce a dodávky M</t>
  </si>
  <si>
    <t xml:space="preserve">    21-M - Elektromontáže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</si>
  <si>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</si>
  <si>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</si>
  <si>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</si>
  <si>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</si>
  <si>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</si>
  <si>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</si>
  <si>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</si>
  <si>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</si>
  <si>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</si>
  <si>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</si>
  <si>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</si>
  <si>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</si>
  <si>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</si>
  <si>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</si>
  <si>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</si>
  <si>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</si>
  <si>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</si>
  <si>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</si>
  <si>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</si>
  <si>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617472001.R</t>
  </si>
  <si>
    <t>Oprava a utesnenie neaktívnych škár a trhlín mrazuvzdorným cementovým tmelom v rozsahu do 40%</t>
  </si>
  <si>
    <t>m2</t>
  </si>
  <si>
    <t>VV</t>
  </si>
  <si>
    <t xml:space="preserve">"sv"  83,2</t>
  </si>
  <si>
    <t>"jv" 84,9</t>
  </si>
  <si>
    <t>"jz" 103,4</t>
  </si>
  <si>
    <t>"sz" 31,0</t>
  </si>
  <si>
    <t>Súčet</t>
  </si>
  <si>
    <t>620991121.S</t>
  </si>
  <si>
    <t>Zakrývanie výplní vonkajších otvorov s rámami a zárubňami, zábradlí, oplechovania, atď. zhotovené z lešenia akýmkoľvek spôsobom</t>
  </si>
  <si>
    <t>"otvory" 93,83</t>
  </si>
  <si>
    <t>"podlaha balkónov" 5,0</t>
  </si>
  <si>
    <t>"zábradlia" 12,5</t>
  </si>
  <si>
    <t>622421412.S</t>
  </si>
  <si>
    <t>Oprava vonkajších omietok stien zo suchých zmesí, hladkých, členitosť I, opravovaná plocha nad 30% do 40%</t>
  </si>
  <si>
    <t>622460111.S</t>
  </si>
  <si>
    <t>Príprava vonkajšieho podkladu stien na silno a nerovnomerne nasiakavé podklady regulátorom nasiakavosti</t>
  </si>
  <si>
    <t>8</t>
  </si>
  <si>
    <t xml:space="preserve">"sv"  127,5</t>
  </si>
  <si>
    <t xml:space="preserve">"jv"  148,9</t>
  </si>
  <si>
    <t xml:space="preserve">"jz"  142,2</t>
  </si>
  <si>
    <t>"sz" 49,4</t>
  </si>
  <si>
    <t>5</t>
  </si>
  <si>
    <t>622460122.S</t>
  </si>
  <si>
    <t>Príprava vonkajšieho podkladu stien penetráciou hĺbkovou na nasiakavé podklady</t>
  </si>
  <si>
    <t>10</t>
  </si>
  <si>
    <t xml:space="preserve">"sv"  4,6</t>
  </si>
  <si>
    <t xml:space="preserve">"jv"  5,3</t>
  </si>
  <si>
    <t xml:space="preserve">"jz"  4,7</t>
  </si>
  <si>
    <t>"sz" 1,8</t>
  </si>
  <si>
    <t>622460124.S</t>
  </si>
  <si>
    <t>Príprava vonkajšieho podkladu stien penetráciou pod omietky a nátery</t>
  </si>
  <si>
    <t>12</t>
  </si>
  <si>
    <t>7</t>
  </si>
  <si>
    <t>622460514.R</t>
  </si>
  <si>
    <t xml:space="preserve">Vonkajšia omietka stien ušľachtilá minerálna, hydrofobizovaná,  škrabaná,hr. 15 mm</t>
  </si>
  <si>
    <t>14</t>
  </si>
  <si>
    <t>622461292.S</t>
  </si>
  <si>
    <t>Vonkajšia omietka stien pastovitá dekoratívna dizajnová s použitím šablóny</t>
  </si>
  <si>
    <t>16</t>
  </si>
  <si>
    <t>9</t>
  </si>
  <si>
    <t>622473255.S</t>
  </si>
  <si>
    <t>Hydrofóbny impregnačný náter betónových konštrukcií, siloxanový</t>
  </si>
  <si>
    <t>18</t>
  </si>
  <si>
    <t>622473257.R</t>
  </si>
  <si>
    <t>Príplatok za vykonanie projektom predpísaných skúšok a prieskumov na fasáde</t>
  </si>
  <si>
    <t>11</t>
  </si>
  <si>
    <t>622473257.S</t>
  </si>
  <si>
    <t>Čistiaci prostriedok na fasády, saponát bez fosfátov</t>
  </si>
  <si>
    <t>22</t>
  </si>
  <si>
    <t>622481122.S</t>
  </si>
  <si>
    <t>Potiahnutie vonkajších stien sklotextilnou mriežkou s vložením bez lepidla</t>
  </si>
  <si>
    <t>24</t>
  </si>
  <si>
    <t>"2.vrstva min.500g/m2</t>
  </si>
  <si>
    <t xml:space="preserve">"sv"  52,8</t>
  </si>
  <si>
    <t xml:space="preserve">"jv"  55,6</t>
  </si>
  <si>
    <t xml:space="preserve">"jz"  38,5+10,4</t>
  </si>
  <si>
    <t>"sz" 15,0</t>
  </si>
  <si>
    <t>13</t>
  </si>
  <si>
    <t>625250703.S</t>
  </si>
  <si>
    <t>Kontaktný zatepľovací systém z minerálnej vlny hr. 50 mm, skrutkovacie kotvy</t>
  </si>
  <si>
    <t>26</t>
  </si>
  <si>
    <t>"f8</t>
  </si>
  <si>
    <t xml:space="preserve">"sv"  1,3</t>
  </si>
  <si>
    <t xml:space="preserve">"jv"   3,9</t>
  </si>
  <si>
    <t>"jz" 0+0</t>
  </si>
  <si>
    <t>"sz" 0</t>
  </si>
  <si>
    <t>Medzisúčet</t>
  </si>
  <si>
    <t>625250707.S</t>
  </si>
  <si>
    <t>Kontaktný zatepľovací systém z minerálnej vlny hr. 100 mm, skrutkovacie kotvy</t>
  </si>
  <si>
    <t>28</t>
  </si>
  <si>
    <t>"f7</t>
  </si>
  <si>
    <t xml:space="preserve">"sv"  14,6</t>
  </si>
  <si>
    <t xml:space="preserve">"jv"   14,1</t>
  </si>
  <si>
    <t xml:space="preserve">"jz"  9,6+2,5</t>
  </si>
  <si>
    <t>"sz" 4,6</t>
  </si>
  <si>
    <t>15</t>
  </si>
  <si>
    <t>625250345.S</t>
  </si>
  <si>
    <t>Kontaktný zatepľovací systém z grafitového EPS hr. 180 mm, skrutkovacie kotvy</t>
  </si>
  <si>
    <t>30</t>
  </si>
  <si>
    <t>"f3</t>
  </si>
  <si>
    <t>"sv" 3,1</t>
  </si>
  <si>
    <t xml:space="preserve">"jv"  6,4</t>
  </si>
  <si>
    <t xml:space="preserve">"jz"  2,0+0</t>
  </si>
  <si>
    <t>625250347.S</t>
  </si>
  <si>
    <t>Kontaktný zatepľovací systém z grafitového EPS hr. 200 mm, skrutkovacie kotvy</t>
  </si>
  <si>
    <t>32</t>
  </si>
  <si>
    <t>"f4</t>
  </si>
  <si>
    <t xml:space="preserve">"sv"  65,8</t>
  </si>
  <si>
    <t xml:space="preserve">"jv"   79,0</t>
  </si>
  <si>
    <t xml:space="preserve">"jz"  80,5+13,0</t>
  </si>
  <si>
    <t>"sz" 16,6</t>
  </si>
  <si>
    <t>17</t>
  </si>
  <si>
    <t>625250444.R</t>
  </si>
  <si>
    <t>Kontaktný zatepľovací systém ostenia z grafitového EPS hr. 50 mm</t>
  </si>
  <si>
    <t>34</t>
  </si>
  <si>
    <t>"f9</t>
  </si>
  <si>
    <t xml:space="preserve">"sv"  8,6</t>
  </si>
  <si>
    <t xml:space="preserve">"jv"   4,5</t>
  </si>
  <si>
    <t>"jz" 0+2,6</t>
  </si>
  <si>
    <t>"sz" 4,3</t>
  </si>
  <si>
    <t>625250556.S</t>
  </si>
  <si>
    <t>Kontaktný zatepľovací systém soklovej alebo vodou namáhanej časti hr. 180 mm, skrutkovacie kotvy (xps)</t>
  </si>
  <si>
    <t>36</t>
  </si>
  <si>
    <t>"f1a</t>
  </si>
  <si>
    <t xml:space="preserve">"sv"  9,0</t>
  </si>
  <si>
    <t xml:space="preserve">"jv"  13,9</t>
  </si>
  <si>
    <t xml:space="preserve">"jz"  9,2+2,2</t>
  </si>
  <si>
    <t>"sz" 3,6</t>
  </si>
  <si>
    <t>19</t>
  </si>
  <si>
    <t>625250558.S</t>
  </si>
  <si>
    <t xml:space="preserve">Kontaktný zatepľovací systém soklovej alebo vodou namáhanej časti hr. 200 mm, skrutkovacie kotvy  (xps)</t>
  </si>
  <si>
    <t>38</t>
  </si>
  <si>
    <t>"f5</t>
  </si>
  <si>
    <t xml:space="preserve">"sv"  0,6</t>
  </si>
  <si>
    <t xml:space="preserve">"jv"   0,6</t>
  </si>
  <si>
    <t xml:space="preserve">"jz"  0+0</t>
  </si>
  <si>
    <t>625250614.R</t>
  </si>
  <si>
    <t>Kontaktný zatepľovací systém soklovej alebo vodou namáhanej časti ostenia hr. 50 mm</t>
  </si>
  <si>
    <t>40</t>
  </si>
  <si>
    <t>"f11</t>
  </si>
  <si>
    <t xml:space="preserve">"sv"  1,7</t>
  </si>
  <si>
    <t xml:space="preserve">"jv"   0 </t>
  </si>
  <si>
    <t>"jz" 0+1,7</t>
  </si>
  <si>
    <t>21</t>
  </si>
  <si>
    <t>625250703.R</t>
  </si>
  <si>
    <t>Kontaktný zatepľovací systém ostenia z minerálnej vlny hr. 50 mm</t>
  </si>
  <si>
    <t>42</t>
  </si>
  <si>
    <t>"f10</t>
  </si>
  <si>
    <t xml:space="preserve">"sv"  8,9</t>
  </si>
  <si>
    <t xml:space="preserve">"jz"  0+3,5</t>
  </si>
  <si>
    <t>"sz" 7,0</t>
  </si>
  <si>
    <t>625250712.S</t>
  </si>
  <si>
    <t>Kontaktný zatepľovací systém z minerálnej vlny hr. 180 mm, skrutkovacie kotvy</t>
  </si>
  <si>
    <t>44</t>
  </si>
  <si>
    <t>"f2</t>
  </si>
  <si>
    <t xml:space="preserve">"sv"  5,2</t>
  </si>
  <si>
    <t xml:space="preserve">"jv"   4,9</t>
  </si>
  <si>
    <t xml:space="preserve">"jz"  3,0+2,2</t>
  </si>
  <si>
    <t xml:space="preserve">"sz"  3,0</t>
  </si>
  <si>
    <t>23</t>
  </si>
  <si>
    <t>625250713.S</t>
  </si>
  <si>
    <t>Kontaktný zatepľovací systém z minerálnej vlny hr. 200 mm, skrutkovacie kotvy</t>
  </si>
  <si>
    <t>46</t>
  </si>
  <si>
    <t>"f6</t>
  </si>
  <si>
    <t xml:space="preserve">"sv"  35,9</t>
  </si>
  <si>
    <t xml:space="preserve">"jv"   24,0</t>
  </si>
  <si>
    <t>"jz" 15,8+9,0</t>
  </si>
  <si>
    <t>"sz" 20,4</t>
  </si>
  <si>
    <t>625255116.S</t>
  </si>
  <si>
    <t>Butylkaučuková izolačná páska samolepiaca</t>
  </si>
  <si>
    <t>m</t>
  </si>
  <si>
    <t>48</t>
  </si>
  <si>
    <t>"f64" 34,6</t>
  </si>
  <si>
    <t>25</t>
  </si>
  <si>
    <t>625255117.R</t>
  </si>
  <si>
    <t>Celoplošne lepiaca vodeodolná paropriepustná páska š=200mm</t>
  </si>
  <si>
    <t>50</t>
  </si>
  <si>
    <t>"f63" 140,3</t>
  </si>
  <si>
    <t>627471352.S</t>
  </si>
  <si>
    <t>Vyrovnanie zvisých plôch stierkou zo sanačnej malty, 1 vrstva hr. 4 mm</t>
  </si>
  <si>
    <t>52</t>
  </si>
  <si>
    <t>Ostatné konštrukcie a práce-búranie</t>
  </si>
  <si>
    <t>27</t>
  </si>
  <si>
    <t>941942001.S</t>
  </si>
  <si>
    <t>Montáž lešenia rámového systémového s podlahami šírky do 0,75 m, výšky do 10 m</t>
  </si>
  <si>
    <t>54</t>
  </si>
  <si>
    <t>941942801.S</t>
  </si>
  <si>
    <t>Demontáž lešenia rámového systémového s podlahami šírky do 0,75 m, výšky do 10 m</t>
  </si>
  <si>
    <t>56</t>
  </si>
  <si>
    <t>29</t>
  </si>
  <si>
    <t>941942901.S</t>
  </si>
  <si>
    <t>Príplatok za prvý a každý ďalší i začatý týždeň použitia lešenia rámového systémového šírky do 0,75 m, výšky do 10 m</t>
  </si>
  <si>
    <t>58</t>
  </si>
  <si>
    <t>952903011.S</t>
  </si>
  <si>
    <t>Čistenie fasád tlakovou vodou od prachu, usadenín a pavučín z úrovne terénu</t>
  </si>
  <si>
    <t>60</t>
  </si>
  <si>
    <t>31</t>
  </si>
  <si>
    <t>953941414.S</t>
  </si>
  <si>
    <t>Osadenie konzoly</t>
  </si>
  <si>
    <t>ks</t>
  </si>
  <si>
    <t>62</t>
  </si>
  <si>
    <t>"f71" 4</t>
  </si>
  <si>
    <t>"f72" 2</t>
  </si>
  <si>
    <t>M</t>
  </si>
  <si>
    <t>553000000001</t>
  </si>
  <si>
    <t>Konzola pre vonkajšiu klimatizačnú jednotku vrátane 4xkotvy bez tepených mostov, pol. F71</t>
  </si>
  <si>
    <t>64</t>
  </si>
  <si>
    <t>33</t>
  </si>
  <si>
    <t>553000000002</t>
  </si>
  <si>
    <t>Fasádny držiak vlajky, pol. F72</t>
  </si>
  <si>
    <t>66</t>
  </si>
  <si>
    <t>95394201.R</t>
  </si>
  <si>
    <t xml:space="preserve">Nosný uholník do zatepľovacieho systému, 280x128mm, hr.200mm,  napr. TRA-WIK-ALU-RF/-RL,alebo ekvivalent, pol.F24</t>
  </si>
  <si>
    <t>68</t>
  </si>
  <si>
    <t>35</t>
  </si>
  <si>
    <t>95394202.R</t>
  </si>
  <si>
    <t>Nosný uholník do zatepľovacieho systému, 320x128mm, hr.200mm, napr. TWL-ALU--RF/-RL,alebo ekvivalent, pol.F25</t>
  </si>
  <si>
    <t>70</t>
  </si>
  <si>
    <t>95394203.R</t>
  </si>
  <si>
    <t xml:space="preserve">Montážny valec pre upevnenie dažď.zvodov pre zatepľovací systém, d=125/105mm, nosnosť 20kg,  pol.F26</t>
  </si>
  <si>
    <t>72</t>
  </si>
  <si>
    <t>37</t>
  </si>
  <si>
    <t>95394204.R</t>
  </si>
  <si>
    <t>Montážna podložka pre pripevnenie štítkov,pre zatepľovací systém, napr. DoRondo-PE, priemer 90/70mm, hr.10mm,alebo ekvivalent pol.F27</t>
  </si>
  <si>
    <t>74</t>
  </si>
  <si>
    <t>95394205.R</t>
  </si>
  <si>
    <t>Univerzálna montážna doska do zateplenia , napr. UMP-ALU-R, alebo ekvivalent,pol.F28</t>
  </si>
  <si>
    <t>76</t>
  </si>
  <si>
    <t>39</t>
  </si>
  <si>
    <t>95394206.R</t>
  </si>
  <si>
    <t>Montážna doska do zateplenia ,pre vonkajšie osvetlenie, kamery..., , pol.F29</t>
  </si>
  <si>
    <t>78</t>
  </si>
  <si>
    <t>953945351.S</t>
  </si>
  <si>
    <t>Hliníkový rohový ochranný profil s integrovanou mriežkou</t>
  </si>
  <si>
    <t>80</t>
  </si>
  <si>
    <t>"f52" 40,5</t>
  </si>
  <si>
    <t>"f54" 81,8</t>
  </si>
  <si>
    <t>41</t>
  </si>
  <si>
    <t>953995334.R</t>
  </si>
  <si>
    <t>PVC soklový profil šírky 203 mm</t>
  </si>
  <si>
    <t>82</t>
  </si>
  <si>
    <t>"f51" 57,9</t>
  </si>
  <si>
    <t>953995401.S</t>
  </si>
  <si>
    <t>Nasadzovacia lišta (okapnička) na soklový profil s integrovanou mriežkou</t>
  </si>
  <si>
    <t>84</t>
  </si>
  <si>
    <t>43</t>
  </si>
  <si>
    <t>953995407.S</t>
  </si>
  <si>
    <t>Okenný a dverový začisťovací a dilatačný profil</t>
  </si>
  <si>
    <t>86</t>
  </si>
  <si>
    <t>"f60" 140,3</t>
  </si>
  <si>
    <t>953995412.S</t>
  </si>
  <si>
    <t>Nadokenný profil s priznanou okapničkou</t>
  </si>
  <si>
    <t>88</t>
  </si>
  <si>
    <t>"f58" 46,2</t>
  </si>
  <si>
    <t>"f53" 73,7</t>
  </si>
  <si>
    <t>45</t>
  </si>
  <si>
    <t>953995416.S</t>
  </si>
  <si>
    <t>Parapetný profil s integrovanou sieťovinou</t>
  </si>
  <si>
    <t>90</t>
  </si>
  <si>
    <t>"f59" 34,8</t>
  </si>
  <si>
    <t>"f61" 20,1</t>
  </si>
  <si>
    <t>953995422.S</t>
  </si>
  <si>
    <t>Rohový profil s integrovanou sieťovinou - flexibilný</t>
  </si>
  <si>
    <t>92</t>
  </si>
  <si>
    <t>"f57" 94,1</t>
  </si>
  <si>
    <t>47</t>
  </si>
  <si>
    <t>953995431.S</t>
  </si>
  <si>
    <t>Ukončovací profil v rovine (styk dvoch konštrukčných systémov)</t>
  </si>
  <si>
    <t>94</t>
  </si>
  <si>
    <t>"f55" 73,7</t>
  </si>
  <si>
    <t>953995432.S</t>
  </si>
  <si>
    <t>Ukončovací profil pri oplechovaní</t>
  </si>
  <si>
    <t>96</t>
  </si>
  <si>
    <t>"f56" 39,2</t>
  </si>
  <si>
    <t>49</t>
  </si>
  <si>
    <t>953998639.S</t>
  </si>
  <si>
    <t>Armovací roh so sklovláknitej tkaniny</t>
  </si>
  <si>
    <t>98</t>
  </si>
  <si>
    <t>"f62" 100</t>
  </si>
  <si>
    <t>967042712.S</t>
  </si>
  <si>
    <t xml:space="preserve">Odsekanie muriva z kameňa alebo betónu plošné hr. do 100 mm,  -0,25000t</t>
  </si>
  <si>
    <t>100</t>
  </si>
  <si>
    <t>51</t>
  </si>
  <si>
    <t>978036151.S</t>
  </si>
  <si>
    <t xml:space="preserve">Mechanické odstránenie nesúdržných častí omietok, vonkajších brizolitových, v rozsahu do 40 %,  -0,02300t</t>
  </si>
  <si>
    <t>102</t>
  </si>
  <si>
    <t>978036191.S</t>
  </si>
  <si>
    <t xml:space="preserve">Otlčenie omietok šľachtených a pod., vonkajších brizolitových, v rozsahu do 100 %,  -0,05000t</t>
  </si>
  <si>
    <t>104</t>
  </si>
  <si>
    <t>"ostenia. nadpražia, rímsy</t>
  </si>
  <si>
    <t xml:space="preserve">"sv"  28,5</t>
  </si>
  <si>
    <t>"jv" 41,6</t>
  </si>
  <si>
    <t>"jz" 18,2</t>
  </si>
  <si>
    <t>"sz" 12,8</t>
  </si>
  <si>
    <t>53</t>
  </si>
  <si>
    <t>978059631.S</t>
  </si>
  <si>
    <t xml:space="preserve">Odsekanie a odobratie obkladov stien z obkladačiek vonkajších vrátane podkladovej omietky nad 2 m2,  -0,08900t</t>
  </si>
  <si>
    <t>106</t>
  </si>
  <si>
    <t xml:space="preserve">"sv"  15,8</t>
  </si>
  <si>
    <t>"jv" 22,4</t>
  </si>
  <si>
    <t>"jz" 20,6</t>
  </si>
  <si>
    <t>"sz" 5,6</t>
  </si>
  <si>
    <t>979011111.S</t>
  </si>
  <si>
    <t>Zvislá doprava sutiny a vybúraných hmôt za prvé podlažie nad alebo pod základným podlažím</t>
  </si>
  <si>
    <t>t</t>
  </si>
  <si>
    <t>108</t>
  </si>
  <si>
    <t>55</t>
  </si>
  <si>
    <t>979081111.S</t>
  </si>
  <si>
    <t>Odvoz sutiny a vybúraných hmôt na skládku do 1 km</t>
  </si>
  <si>
    <t>110</t>
  </si>
  <si>
    <t>979081121.S</t>
  </si>
  <si>
    <t>Odvoz sutiny a vybúraných hmôt na skládku za každý ďalší 1 km (24x)</t>
  </si>
  <si>
    <t>112</t>
  </si>
  <si>
    <t>21,844*24 "Prepočítané koeficientom množstva</t>
  </si>
  <si>
    <t>57</t>
  </si>
  <si>
    <t>979082121.S</t>
  </si>
  <si>
    <t>Vnútrostavenisková doprava sutiny a vybúraných hmôt za každých ďalších 5 m (4x)</t>
  </si>
  <si>
    <t>114</t>
  </si>
  <si>
    <t>21,844*4 "Prepočítané koeficientom množstva</t>
  </si>
  <si>
    <t>979089012.S</t>
  </si>
  <si>
    <t>Poplatok za skladovanie - betón, tehly, dlaždice (17 01) ostatné</t>
  </si>
  <si>
    <t>116</t>
  </si>
  <si>
    <t>99</t>
  </si>
  <si>
    <t>Presun hmôt HSV</t>
  </si>
  <si>
    <t>59</t>
  </si>
  <si>
    <t>999281111.S</t>
  </si>
  <si>
    <t>Presun hmôt pre opravy a údržbu objektov vrátane vonkajších plášťov výšky do 25 m</t>
  </si>
  <si>
    <t>118</t>
  </si>
  <si>
    <t>PSV</t>
  </si>
  <si>
    <t>Práce a dodávky PSV</t>
  </si>
  <si>
    <t>711</t>
  </si>
  <si>
    <t>Izolácie proti vode a vlhkosti</t>
  </si>
  <si>
    <t>711111231.S</t>
  </si>
  <si>
    <t>Izolácia proti zemnej vlhkosti, protiradónová, stierka hydroizolačná bitúmenová, tehl. podklad, zvislá</t>
  </si>
  <si>
    <t>120</t>
  </si>
  <si>
    <t>61</t>
  </si>
  <si>
    <t>711112001.S</t>
  </si>
  <si>
    <t xml:space="preserve">Zhotovenie  izolácie proti zemnej vlhkosti zvislá penetračným náterom za studena</t>
  </si>
  <si>
    <t>122</t>
  </si>
  <si>
    <t xml:space="preserve">"sv"  21,6</t>
  </si>
  <si>
    <t xml:space="preserve">"jv"  24,3</t>
  </si>
  <si>
    <t xml:space="preserve">"jz"  21,5</t>
  </si>
  <si>
    <t>"sz" 8,4</t>
  </si>
  <si>
    <t>246170000900.S</t>
  </si>
  <si>
    <t>Lak asfaltový penetračný</t>
  </si>
  <si>
    <t>124</t>
  </si>
  <si>
    <t>75,8*0,00035 "Prepočítané koeficientom množstva</t>
  </si>
  <si>
    <t>63</t>
  </si>
  <si>
    <t>711142101.S</t>
  </si>
  <si>
    <t>Izolácia proti zemnej vlhkosti s protiradonovou odolnosťou nopovou HDPE fóliou hrúbky 0,5 mm, výška nopu 8 mm šírka 2 m zvislá</t>
  </si>
  <si>
    <t>126</t>
  </si>
  <si>
    <t>711190010.S</t>
  </si>
  <si>
    <t>Ukončujúci profil profilovaných fólií</t>
  </si>
  <si>
    <t>128</t>
  </si>
  <si>
    <t>"f1b</t>
  </si>
  <si>
    <t>2*(18,4+6,2)</t>
  </si>
  <si>
    <t>65</t>
  </si>
  <si>
    <t>711491272.S</t>
  </si>
  <si>
    <t>Zhotovenie ochrannej vrstvy izolácie z textílie na ploche zvislej, pre izolácie proti zemnej vlhkosti, podpovrchovej a tlakovej vode</t>
  </si>
  <si>
    <t>130</t>
  </si>
  <si>
    <t>693110001900.S</t>
  </si>
  <si>
    <t>Geotextília polypropylénová netkaná 120 g/m2</t>
  </si>
  <si>
    <t>132</t>
  </si>
  <si>
    <t>f1b</t>
  </si>
  <si>
    <t>10,9*1,2 "Prepočítané koeficientom množstva</t>
  </si>
  <si>
    <t>67</t>
  </si>
  <si>
    <t>711713116.S</t>
  </si>
  <si>
    <t>Zhotovenie detailov náterivami a tmelmi za studena škár tmelom asfaltovým šxv 20 x 30 mm</t>
  </si>
  <si>
    <t>134</t>
  </si>
  <si>
    <t xml:space="preserve">"sv"  16,5</t>
  </si>
  <si>
    <t xml:space="preserve">"jv"  18,7</t>
  </si>
  <si>
    <t xml:space="preserve">"jz"  16,5</t>
  </si>
  <si>
    <t>"sz" 6,8</t>
  </si>
  <si>
    <t>111630002000.S</t>
  </si>
  <si>
    <t>Tmel asfaltový - bitúmenový tesniaci a škárovací</t>
  </si>
  <si>
    <t>136</t>
  </si>
  <si>
    <t>58,5*0,00078 "Prepočítané koeficientom množstva</t>
  </si>
  <si>
    <t>69</t>
  </si>
  <si>
    <t>245610003500.S</t>
  </si>
  <si>
    <t>Páska tesniaca špeciálna kompozitná, pre náročné aplikácie s vysokým zaťažením, 120 mm/50 m</t>
  </si>
  <si>
    <t>138</t>
  </si>
  <si>
    <t>58,5*1,05 "Prepočítané koeficientom množstva</t>
  </si>
  <si>
    <t>998711202.S</t>
  </si>
  <si>
    <t>Presun hmôt pre izoláciu proti vode v objektoch výšky nad 6 do 12 m</t>
  </si>
  <si>
    <t>%</t>
  </si>
  <si>
    <t>140</t>
  </si>
  <si>
    <t>713</t>
  </si>
  <si>
    <t>Izolácie tepelné</t>
  </si>
  <si>
    <t>71</t>
  </si>
  <si>
    <t>713132211.S</t>
  </si>
  <si>
    <t>Montáž tepelnej izolácie podzemných stien a základov xps celoplošným prilepením</t>
  </si>
  <si>
    <t>142</t>
  </si>
  <si>
    <t xml:space="preserve">"sv"  4,3</t>
  </si>
  <si>
    <t xml:space="preserve">"jv"  3,0</t>
  </si>
  <si>
    <t xml:space="preserve">"jz"  2,0+0,6</t>
  </si>
  <si>
    <t>"sz" 1,0</t>
  </si>
  <si>
    <t>283750009140.S</t>
  </si>
  <si>
    <t>Doska XPS hr. 180 mm, zateplenie soklov, suterénov, podláh</t>
  </si>
  <si>
    <t>144</t>
  </si>
  <si>
    <t>10,9*1,02 "Prepočítané koeficientom množstva</t>
  </si>
  <si>
    <t>73</t>
  </si>
  <si>
    <t>998713202.S</t>
  </si>
  <si>
    <t>Presun hmôt pre izolácie tepelné v objektoch výšky nad 6 m do 12 m</t>
  </si>
  <si>
    <t>146</t>
  </si>
  <si>
    <t>Práce a dodávky M</t>
  </si>
  <si>
    <t>21-M</t>
  </si>
  <si>
    <t>Elektromontáže</t>
  </si>
  <si>
    <t>210010327.S</t>
  </si>
  <si>
    <t>Krabica (KO 125/1L štvorcová) do dutých stien odbočná s viečkom, bez zapojenia</t>
  </si>
  <si>
    <t>148</t>
  </si>
  <si>
    <t>"f30" 4</t>
  </si>
  <si>
    <t>75</t>
  </si>
  <si>
    <t>345410000600.S</t>
  </si>
  <si>
    <t>Krabica odbočná z PVC s viečkom pod omietku KO 125/1L</t>
  </si>
  <si>
    <t>256</t>
  </si>
  <si>
    <t>150</t>
  </si>
  <si>
    <t>000200011.R</t>
  </si>
  <si>
    <t>Odtrhové skúšky priľnavosti podľa STN ISO 4624</t>
  </si>
  <si>
    <t>eur</t>
  </si>
  <si>
    <t>262144</t>
  </si>
  <si>
    <t>152</t>
  </si>
  <si>
    <t>77</t>
  </si>
  <si>
    <t>000200012.R</t>
  </si>
  <si>
    <t>Výťažná skúška podľa STN 732902</t>
  </si>
  <si>
    <t>154</t>
  </si>
  <si>
    <t>000200013.R</t>
  </si>
  <si>
    <t>Určenie vlhkosti podkladu fasády skúškou podľa STN EN 1542</t>
  </si>
  <si>
    <t>156</t>
  </si>
  <si>
    <t>E1.1.b) 01.1 - Strop pod nevykurovaným priestorom</t>
  </si>
  <si>
    <t xml:space="preserve">    762 - Konštrukcie tesárske</t>
  </si>
  <si>
    <t xml:space="preserve">    783 - Nátery</t>
  </si>
  <si>
    <t>632451624.S</t>
  </si>
  <si>
    <t>Sanácia betónovej konštrukcie opravnou (reprofilačnou) maltou na betón a murivo hr. 20 mm</t>
  </si>
  <si>
    <t>"v01" 180,9</t>
  </si>
  <si>
    <t>"v02" 45,5</t>
  </si>
  <si>
    <t>965044201.S</t>
  </si>
  <si>
    <t>Brúsenie existujúcich betónových podláh, zbrúsenie hrúbky do 3 mm -0,00600t</t>
  </si>
  <si>
    <t>1,358*24 "Prepočítané koeficientom množstva</t>
  </si>
  <si>
    <t>979082111.S</t>
  </si>
  <si>
    <t>Vnútrostavenisková doprava sutiny a vybúraných hmôt do 10 m</t>
  </si>
  <si>
    <t>1,358*4 "Prepočítané koeficientom množstva</t>
  </si>
  <si>
    <t>713131144.S</t>
  </si>
  <si>
    <t>Montáž paropriepustnej fólie</t>
  </si>
  <si>
    <t>283230012100.1</t>
  </si>
  <si>
    <t>Paropriepustná fólia, hmotnosť 250 g/m2, difúzne otvorená,</t>
  </si>
  <si>
    <t>fol</t>
  </si>
  <si>
    <t>226,4*1,15 "Prepočítané koeficientom množstva</t>
  </si>
  <si>
    <t>713141151.S</t>
  </si>
  <si>
    <t>Montáž tepelnej izolácie striech plochých do 10° minerálnou vlnou, jednovrstvová kladenými voľne</t>
  </si>
  <si>
    <t>631440033400.S</t>
  </si>
  <si>
    <t>Doska z minerálnej vlny hr. 150 mm, izolácia pre zateplenie plochých striech</t>
  </si>
  <si>
    <t>v03*3</t>
  </si>
  <si>
    <t>172,389*1,02 "Prepočítané koeficientom množstva</t>
  </si>
  <si>
    <t>713141250.S</t>
  </si>
  <si>
    <t>Montáž tepelnej izolácie striech plochých do 10° minerálnou vlnou, dvojvrstvová kladenými voľne</t>
  </si>
  <si>
    <t>v01+v02</t>
  </si>
  <si>
    <t>226,4*2,04 "Prepočítané koeficientom množstva</t>
  </si>
  <si>
    <t>762</t>
  </si>
  <si>
    <t>Konštrukcie tesárske</t>
  </si>
  <si>
    <t>762712110.S</t>
  </si>
  <si>
    <t>Montáž priestorových viazaných konštrukcií z reziva hraneného prierezovej plochy do 120 cm2</t>
  </si>
  <si>
    <t>"fošňa 30/100" 11,6</t>
  </si>
  <si>
    <t>605110009800.S</t>
  </si>
  <si>
    <t>Dosky a fošne zo smreku neopracované omietané akosť I hr. 24-32 mm, š. 60-160 mm</t>
  </si>
  <si>
    <t>m3</t>
  </si>
  <si>
    <t>762712140.S</t>
  </si>
  <si>
    <t>Montáž priestorových viazaných konštrukcií z reziva hraneného prierezovej plochy 280 - 450 cm2</t>
  </si>
  <si>
    <t>"hanol 300/100" 135</t>
  </si>
  <si>
    <t>605120006900.S</t>
  </si>
  <si>
    <t>Hranoly zo smrekovca neopracované hranené akosť I 100x300mm</t>
  </si>
  <si>
    <t>762795000.S</t>
  </si>
  <si>
    <t>Spojovacie prostriedky pre priestorové viazané konštrukcie - klince, svorky, fixačné dosky</t>
  </si>
  <si>
    <t>4,374+0,039</t>
  </si>
  <si>
    <t>762810016.S</t>
  </si>
  <si>
    <t>Záklop stropov z dosiek OSB skrutkovaných na trámy na zraz hr. dosky 22 mm</t>
  </si>
  <si>
    <t>46,88</t>
  </si>
  <si>
    <t>998762202.S</t>
  </si>
  <si>
    <t>Presun hmôt pre konštrukcie tesárske v objektoch výšky do 12 m</t>
  </si>
  <si>
    <t>783</t>
  </si>
  <si>
    <t>Nátery</t>
  </si>
  <si>
    <t>783782404.S</t>
  </si>
  <si>
    <t>Nátery tesárskych konštrukcií, povrchová impregnácia proti drevokaznému hmyzu, hubám a plesniam, jednonásobná</t>
  </si>
  <si>
    <t>2*(0,03+0,1)*11,6</t>
  </si>
  <si>
    <t>2*(0,1+0,3)*135,0</t>
  </si>
  <si>
    <t>E1.1.c) 01.1 - Zateplenie iných konštrukcií susediacich s nevykurovaným priestorom</t>
  </si>
  <si>
    <t xml:space="preserve">    776 - Podlahy povlakové</t>
  </si>
  <si>
    <t xml:space="preserve">    784 - Maľby</t>
  </si>
  <si>
    <t>611459171.S</t>
  </si>
  <si>
    <t>Vyspravenie povrchu neomietaných betónových alebo železobetón. konštrukcií maltou cementovou pre omietky</t>
  </si>
  <si>
    <t>611460111.S</t>
  </si>
  <si>
    <t>Príprava vnútorného podkladu stropov na silno a nerovnomerne nasiakavé podklady regulátorom nasiakavosti</t>
  </si>
  <si>
    <t>617472003.S</t>
  </si>
  <si>
    <t>Oprava a utesnenie trhlín vodostav. betónov a betónov objektov kryštalickou hydroizolačnou hmotou ručne, tlaková voda, 2 vrstvy hr. 30 mm</t>
  </si>
  <si>
    <t>621462221</t>
  </si>
  <si>
    <t>Vonkajšia omietka podhľadov tenkovrstvová, silikátová, škrabaná, hr. 1,5 mm</t>
  </si>
  <si>
    <t>625250708.S</t>
  </si>
  <si>
    <t>Kontaktný zatepľovací systém z minerálnej vlny hr. 120 mm, skrutkovacie kotvy</t>
  </si>
  <si>
    <t>631312611.S</t>
  </si>
  <si>
    <t>Mazanina z betónu prostého (m3) tr. C 16/20 hr.nad 50 do 80 mm</t>
  </si>
  <si>
    <t>631319161.S</t>
  </si>
  <si>
    <t>Príplatok za prehlad. betónovej mazaniny min. tr.C 8/10 oceľ. hlad. hr. 50-80 mm (40kg/m3)</t>
  </si>
  <si>
    <t>631319171.S</t>
  </si>
  <si>
    <t>Príplatok za strhnutie povrchu mazaniny latou pre hr. obidvoch vrstiev mazaniny nad 50 do 80 mm</t>
  </si>
  <si>
    <t>631362401.S</t>
  </si>
  <si>
    <t>Výstuž mazanín z betónov (z kameniva) a z ľahkých betónov zo sietí KARI, priemer drôtu 4/4 mm, veľkosť oka 100x100 mm</t>
  </si>
  <si>
    <t>632451622.S</t>
  </si>
  <si>
    <t>Sanácia betónovej konštrukcie opravnou (reprofilačnou) maltou na betón a murivo hr. 10 mm</t>
  </si>
  <si>
    <t>632452644.S</t>
  </si>
  <si>
    <t>Cementová samonivelizačná stierka, pevnosti v tlaku 25 MPa, hr. 5 mm</t>
  </si>
  <si>
    <t>938902071.S</t>
  </si>
  <si>
    <t>Očistenie povrchu betónových konštrukcií tlakovou vodou</t>
  </si>
  <si>
    <t>941955001.S</t>
  </si>
  <si>
    <t>Lešenie ľahké pracovné pomocné, s výškou lešeňovej podlahy do 1,20 m</t>
  </si>
  <si>
    <t>978011191.S</t>
  </si>
  <si>
    <t xml:space="preserve">Otlčenie omietok stropov vnútorných vápenných alebo vápennocementových v rozsahu do 100 %,  -0,05000t</t>
  </si>
  <si>
    <t>"r01</t>
  </si>
  <si>
    <t>"101" 11,59</t>
  </si>
  <si>
    <t>"102" 4,66</t>
  </si>
  <si>
    <t>"r02</t>
  </si>
  <si>
    <t>"002" 14,26</t>
  </si>
  <si>
    <t>1,526*24 "Prepočítané koeficientom množstva</t>
  </si>
  <si>
    <t>1,526*4 "Prepočítané koeficientom množstva</t>
  </si>
  <si>
    <t>713120010.S</t>
  </si>
  <si>
    <t>Zakrývanie tepelnej izolácie podláh fóliou</t>
  </si>
  <si>
    <t>283230011400.S</t>
  </si>
  <si>
    <t>Krycia PE fólia hr. 0,12 mm</t>
  </si>
  <si>
    <t>p01</t>
  </si>
  <si>
    <t>37,16*1,15 "Prepočítané koeficientom množstva</t>
  </si>
  <si>
    <t>713122111.S</t>
  </si>
  <si>
    <t>Montáž tepelnej izolácie podláh polystyrénom, kladeným voľne v jednej vrstve</t>
  </si>
  <si>
    <t>283190010200.S</t>
  </si>
  <si>
    <t>Doska z fenolovej peny hr. 60 mm, pre zateplenie podláh</t>
  </si>
  <si>
    <t>37,16*1,02 "Prepočítané koeficientom množstva</t>
  </si>
  <si>
    <t>776</t>
  </si>
  <si>
    <t>Podlahy povlakové</t>
  </si>
  <si>
    <t>776411000.S</t>
  </si>
  <si>
    <t>Lepenie podlahových líšt soklových</t>
  </si>
  <si>
    <t>"105" 2*(3,35+5,4+1,2)-0,9</t>
  </si>
  <si>
    <t>"208" 2*(3,5+5,4)-1,8-0,8+0,3*2*2</t>
  </si>
  <si>
    <t>283410017900.S</t>
  </si>
  <si>
    <t>Soklová PVC lišta pre vloženie pásikov z PVC podlahoviny hrúbky do 5 mm</t>
  </si>
  <si>
    <t>pvcsok</t>
  </si>
  <si>
    <t>35,4*1,01 "Prepočítané koeficientom množstva</t>
  </si>
  <si>
    <t>776521100.S</t>
  </si>
  <si>
    <t>Lepenie povlakových podláh z PVC homogénnych pásov</t>
  </si>
  <si>
    <t>"p01</t>
  </si>
  <si>
    <t>"105" 17,9</t>
  </si>
  <si>
    <t>"208" 19,26</t>
  </si>
  <si>
    <t>"p02</t>
  </si>
  <si>
    <t>284110002300</t>
  </si>
  <si>
    <t>Podlaha PVC homogénna, hrúbka 2 mm, trieda záťaže 34/43, Bfl-s1, najvyššia trieda, nízka abrazívnosť,</t>
  </si>
  <si>
    <t>p01+p02</t>
  </si>
  <si>
    <t>37,16*1,03 "Prepočítané koeficientom množstva</t>
  </si>
  <si>
    <t>776990100.S</t>
  </si>
  <si>
    <t>Zametanie podkladu pred kladením povlakovýck podláh</t>
  </si>
  <si>
    <t>776992200.S</t>
  </si>
  <si>
    <t>Príprava podkladu prebrúsením strojne brúskou na betón</t>
  </si>
  <si>
    <t>998776202.S</t>
  </si>
  <si>
    <t>Presun hmôt pre podlahy povlakové v objektoch výšky nad 6 do 12 m</t>
  </si>
  <si>
    <t>784</t>
  </si>
  <si>
    <t>Maľby</t>
  </si>
  <si>
    <t>784410100.S</t>
  </si>
  <si>
    <t>Penetrovanie jednonásobné jemnozrnných podkladov výšky do 3,80 m</t>
  </si>
  <si>
    <t>784454501.S</t>
  </si>
  <si>
    <t>Maľby z maliarskych zmesí na báze syntetickej živice ručne nanášané, dvojnásobné základné na jemnozrnný podklad výšky do 3,80 m</t>
  </si>
  <si>
    <t>E1.1.d) 01.1 - Výmena otvorových konštrukcií</t>
  </si>
  <si>
    <t xml:space="preserve">    766 - Konštrukcie stolárske</t>
  </si>
  <si>
    <t xml:space="preserve">    767 - Konštrukcie doplnkové kovové</t>
  </si>
  <si>
    <t>642944221.S</t>
  </si>
  <si>
    <t>Dodatočná montáž oceľovej dverovej zárubne, plochy otvoru 2,5 - 4,5 m2</t>
  </si>
  <si>
    <t>"E02" 1</t>
  </si>
  <si>
    <t>553310010384.S</t>
  </si>
  <si>
    <t>Zárubňa požiarna oceľová, šxvxhr 1450x1970x160 mm, bez povrchovej úpravy, EI 45 EW 45, ľavá</t>
  </si>
  <si>
    <t>953947952.S</t>
  </si>
  <si>
    <t>Montáž hranatej kovovej vetracej mriežky plochy nad 0,06 m2</t>
  </si>
  <si>
    <t>429720339510.1</t>
  </si>
  <si>
    <t>Mriežka ventilačná kovová s pevne sklopenými žalúziami, hranatá so sieťkou, rozmery šxvxhr 300x360 mm, pozinkovaná, pol.H51</t>
  </si>
  <si>
    <t>766</t>
  </si>
  <si>
    <t>Konštrukcie stolárske</t>
  </si>
  <si>
    <t>766621400.S</t>
  </si>
  <si>
    <t>Montáž okien plastových s hydroizolačnými ISO páskami (exteriérová a interiérová)</t>
  </si>
  <si>
    <t>"h03" 2*(1,5+1,75)*1</t>
  </si>
  <si>
    <t>"h04" 2*(1,5+0,4)*1</t>
  </si>
  <si>
    <t>283290006100.S</t>
  </si>
  <si>
    <t>Tesniaca paropriepustná fólia polymér-flísová, š. 290 mm, dĺ. 30 m, pre tesnenie pripájacej škáry okenného rámu a muriva z exteriéru</t>
  </si>
  <si>
    <t>283290006200.S</t>
  </si>
  <si>
    <t>Tesniaca paronepriepustná fólia polymér-flísová, š. 70 mm, dĺ. 30 m, pre tesnenie pripájacej škáry okenného rámu a muriva z interiéru</t>
  </si>
  <si>
    <t>611000000H03</t>
  </si>
  <si>
    <t>Okno exteriérové ,plastové, 2 krídlové, OS+OS, zasklenie izolačným 3sklom, 1500x1750mm, podrobná špecifikácia podľa PD, pol. H03</t>
  </si>
  <si>
    <t>611000000H04</t>
  </si>
  <si>
    <t>Okno exteriérové ,plastové, 2 krídlové, S+S, zasklenie izolačným 3sklom, 1500x400mm, podrobná špecifikácia podľa PD, pol. H04</t>
  </si>
  <si>
    <t>766669117.S</t>
  </si>
  <si>
    <t>Montáž samozatvárača pre dverné krídla s hmotnosťou do 50 kg</t>
  </si>
  <si>
    <t>"e02" 1</t>
  </si>
  <si>
    <t>"g01" 1</t>
  </si>
  <si>
    <t>"h01" 1</t>
  </si>
  <si>
    <t>"h02" 1</t>
  </si>
  <si>
    <t>549170000500.1</t>
  </si>
  <si>
    <t xml:space="preserve">Samozatvárač dverí  hydraulický, s funkciu oneskoreného zatvárania</t>
  </si>
  <si>
    <t>766694142.S</t>
  </si>
  <si>
    <t>Montáž parapetnej dosky plastovej šírky do 300 mm, dĺžky 1000-1600 mm</t>
  </si>
  <si>
    <t>"h03" 1</t>
  </si>
  <si>
    <t>611560000600.S</t>
  </si>
  <si>
    <t>Parapetná doska plastová, šírka 400 mm, komôrková vnútorná</t>
  </si>
  <si>
    <t>1,5*1,05 "Prepočítané koeficientom množstva</t>
  </si>
  <si>
    <t>611560000800.S</t>
  </si>
  <si>
    <t>Plastové krytky k vnútorným parapetom plastovým, pár,</t>
  </si>
  <si>
    <t>998766202.S</t>
  </si>
  <si>
    <t>Presun hmot pre konštrukcie stolárske v objektoch výšky nad 6 do 12 m</t>
  </si>
  <si>
    <t>767</t>
  </si>
  <si>
    <t>Konštrukcie doplnkové kovové</t>
  </si>
  <si>
    <t>767310100.S</t>
  </si>
  <si>
    <t>Montáž výlezu do plochej strechy</t>
  </si>
  <si>
    <t>"e01" 1</t>
  </si>
  <si>
    <t>611330000300.1</t>
  </si>
  <si>
    <t>Výlez do podkrovia - požiarny uzáver brániaci šíreniu tepla dymotesný, EI 30D3+S, 600x1100mm, ozn.E01</t>
  </si>
  <si>
    <t>767612100.S</t>
  </si>
  <si>
    <t>Montáž okien hliníkových s hydroizolačnými ISO páskami (exteriérová a interiérová)</t>
  </si>
  <si>
    <t>"h01" 2*(1,8+2,24)</t>
  </si>
  <si>
    <t>"h02" 2*(1,5+2,17)</t>
  </si>
  <si>
    <t>553000000H01</t>
  </si>
  <si>
    <t>Exteriérová zasklená stena s 2krídlovými otváravými dverami, izolačné bezpečnostné 3sklo, 1800x2240mm, podrobná špecifikácia podľa PD, pol.H01</t>
  </si>
  <si>
    <t>553000000H02</t>
  </si>
  <si>
    <t>Exteriérová zasklená stena s 2krídlovými otváravými dverami, izolačné bezpečnostné 3sklo, 1500x2170mm, podrobná špecifikácia podľa PD, pol.H02</t>
  </si>
  <si>
    <t>767641120.S</t>
  </si>
  <si>
    <t>Montáž kovového dverového krídla otočného dvojkrídlového, do existujúcej zárubne, vrátane kovania</t>
  </si>
  <si>
    <t>553410031920.1</t>
  </si>
  <si>
    <t>Dvere požiarne oceľové, interiérové, dvojkrídlové , PB 30-A, zateplené, povrchová úprava práškovým lakovaním, s prahovou padacou lištou, kovanie kľučka-kľučka, šxv 1450x1970 mm, pol.E02</t>
  </si>
  <si>
    <t>767646520.S</t>
  </si>
  <si>
    <t>Montáž dverí kovových - hliníkových, 1 m obvodu dverí</t>
  </si>
  <si>
    <t>"g01" 2*(1,4+2,55)</t>
  </si>
  <si>
    <t>553000000G01</t>
  </si>
  <si>
    <t>Interiérová zasklená stena s 1 krídlovými dverami ,zasklenie bezpečnostným izolačným dvojsklom, s nadsvetlíkom a bočným svetlíkom, 1400x2550mm, podrobná špecifikácia podľa PD, pol. G01</t>
  </si>
  <si>
    <t>998767202.S</t>
  </si>
  <si>
    <t>Presun hmôt pre kovové stavebné doplnkové konštrukcie v objektoch výšky nad 6 do 12 m</t>
  </si>
  <si>
    <t>783225100.S</t>
  </si>
  <si>
    <t>Nátery kov.stav.doplnk.konštr. syntetické na vzduchu schnúce dvojnás. 1x s emailov. - 105µm</t>
  </si>
  <si>
    <t>"E02" (1,45+1,97*2)*0,25</t>
  </si>
  <si>
    <t>Úroveň 4:</t>
  </si>
  <si>
    <t>E1.2. 01.1 - Stavebná časť a statika</t>
  </si>
  <si>
    <t xml:space="preserve">    1 - Zemné práce</t>
  </si>
  <si>
    <t xml:space="preserve">    2 - Zakladanie</t>
  </si>
  <si>
    <t xml:space="preserve">    3 - Zvislé a kompletné konštrukcie</t>
  </si>
  <si>
    <t xml:space="preserve">    3.1 - Stavebné úpravy</t>
  </si>
  <si>
    <t xml:space="preserve">    4 - Vodorovné konštrukcie</t>
  </si>
  <si>
    <t xml:space="preserve">    5 - Komunikácie</t>
  </si>
  <si>
    <t xml:space="preserve">    712 - Izolácie striech, povlakové krytiny</t>
  </si>
  <si>
    <t xml:space="preserve">    763 - Konštrukcie - drevostavby</t>
  </si>
  <si>
    <t xml:space="preserve">    764 - Konštrukcie klampiarske</t>
  </si>
  <si>
    <t xml:space="preserve">    777 - Podlahy syntetické</t>
  </si>
  <si>
    <t xml:space="preserve">    781 - Obklady</t>
  </si>
  <si>
    <t>HZS - Hodinové zúčtovacie sadzby</t>
  </si>
  <si>
    <t>Zemné práce</t>
  </si>
  <si>
    <t>111103401.R</t>
  </si>
  <si>
    <t>Vyčistenie plochy od stavebného odpadu a kameňov</t>
  </si>
  <si>
    <t>"sp01" 55,7</t>
  </si>
  <si>
    <t>113107141.S</t>
  </si>
  <si>
    <t xml:space="preserve">Odstránenie krytu v ploche do 200 m2 asfaltového, hr. vrstvy do 50 mm,  -0,12500t</t>
  </si>
  <si>
    <t xml:space="preserve">"b101"  40,0</t>
  </si>
  <si>
    <t xml:space="preserve">"b102"  45,1</t>
  </si>
  <si>
    <t>113107131.S</t>
  </si>
  <si>
    <t xml:space="preserve">Odstránenie krytu v ploche do 200 m2 z betónu prostého, hr. vrstvy do 150 mm,  -0,22500t</t>
  </si>
  <si>
    <t>"b103" 18,6</t>
  </si>
  <si>
    <t>113203111.S</t>
  </si>
  <si>
    <t xml:space="preserve">Vytrhanie obrúb kamenných, s vybúraním lôžka, z dlažobných kociek,  -0,11500t</t>
  </si>
  <si>
    <t>"b104" 1,3</t>
  </si>
  <si>
    <t>113307111.S</t>
  </si>
  <si>
    <t xml:space="preserve">Odstránenie podkladu v ploche do 200 m2 z kameniva ťaženého, hr. do 100mm,  -0,16000t</t>
  </si>
  <si>
    <t>113307131.S</t>
  </si>
  <si>
    <t xml:space="preserve">Odstránenie podkladu v ploche do 200 m2 z betónu prostého, hr. vrstvy do 150 mm,  -0,22500t</t>
  </si>
  <si>
    <t>122201101.S</t>
  </si>
  <si>
    <t>Odkopávka a prekopávka nezapažená v hornine 3, do 100 m3</t>
  </si>
  <si>
    <t>"b101" 40,0*0,16</t>
  </si>
  <si>
    <t>"b103" 18,6*0,18</t>
  </si>
  <si>
    <t>132201201.S</t>
  </si>
  <si>
    <t>Výkop ryhy šírky 600-2000mm horn.3 do 100m3</t>
  </si>
  <si>
    <t>"b84" 2,5*1,0*(2,15-1,26)</t>
  </si>
  <si>
    <t xml:space="preserve">"b85"  22,7*(1,55-1,2)</t>
  </si>
  <si>
    <t>132211101.S</t>
  </si>
  <si>
    <t xml:space="preserve">Hĺbenie rýh šírky do 600 mm v  hornine tr.3 súdržných - ručným náradím</t>
  </si>
  <si>
    <t>"b83" 5,0*1,0*(1,0-0,41)</t>
  </si>
  <si>
    <t>"zt4" 3,14*0,3*0,34</t>
  </si>
  <si>
    <t>162201102.S</t>
  </si>
  <si>
    <t>Vodorovné premiestnenie výkopku z horniny 1-4 nad 20-50m</t>
  </si>
  <si>
    <t>162501102.S</t>
  </si>
  <si>
    <t>Vodorovné premiestnenie výkopku po spevnenej ceste z horniny tr.1-4, do 100 m3 na vzdialenosť do 3000 m</t>
  </si>
  <si>
    <t>162501105.S</t>
  </si>
  <si>
    <t>Vodorovné premiestnenie výkopku po spevnenej ceste z horniny tr.1-4, do 100 m3, príplatok k cene za každých ďalšich a začatých 1000 m (22x)</t>
  </si>
  <si>
    <t>zem</t>
  </si>
  <si>
    <t>13,176*22 "Prepočítané koeficientom množstva</t>
  </si>
  <si>
    <t>167101101.S</t>
  </si>
  <si>
    <t>Nakladanie neuľahnutého výkopku z hornín tr.1-4 do 100 m3</t>
  </si>
  <si>
    <t>171209002.S</t>
  </si>
  <si>
    <t>Poplatok za skladovanie - zemina a kamenivo (17 05) ostatné</t>
  </si>
  <si>
    <t>174101001.S</t>
  </si>
  <si>
    <t>Zásyp sypaninou so zhutnením jám, šachiet, rýh, zárezov alebo okolo objektov do 100 m3</t>
  </si>
  <si>
    <t>181101102.S</t>
  </si>
  <si>
    <t>Úprava pláne v zárezoch v hornine 1-4 so zhutnením</t>
  </si>
  <si>
    <t>183403131.S</t>
  </si>
  <si>
    <t>Obrobenie pôdy rýľovaním pôdy hĺbky do 200 mm v hornine 1 až 2 v rovine alebo na svahu do 1:5</t>
  </si>
  <si>
    <t>Zakladanie</t>
  </si>
  <si>
    <t>229942121.S</t>
  </si>
  <si>
    <t>Rúrkové mikropilóty tlakové i ťahové z ocele 11 523 časť manžetová pri priemere nad 60 do 80 mm</t>
  </si>
  <si>
    <t>7*56</t>
  </si>
  <si>
    <t>229946111.S</t>
  </si>
  <si>
    <t>Hlava rúrkovej mikropilóty namáhanej len tlakom pri priemere mikropilóty nad 60 do 80 mm</t>
  </si>
  <si>
    <t>262103272.S</t>
  </si>
  <si>
    <t>Vrty pre injektáž zvislé, povrchové D nad 56 do 93 mm, v hĺbke 0-25 m, v hornine I</t>
  </si>
  <si>
    <t>7,0*56</t>
  </si>
  <si>
    <t>274313611.S</t>
  </si>
  <si>
    <t>Betón základových pásov, prostý tr. C 16/20</t>
  </si>
  <si>
    <t>"c01</t>
  </si>
  <si>
    <t>2,6*0,85*0,88</t>
  </si>
  <si>
    <t>282605211.R</t>
  </si>
  <si>
    <t xml:space="preserve">Spevnenie a stabilizácia  základovej pôdy injektážou živice priamo pod základovú dosku</t>
  </si>
  <si>
    <t>5,0*17,2</t>
  </si>
  <si>
    <t>-1,05*5,75</t>
  </si>
  <si>
    <t>3,0*5,0</t>
  </si>
  <si>
    <t>2,64*3,15</t>
  </si>
  <si>
    <t>2,64*2,23</t>
  </si>
  <si>
    <t>289971211.S</t>
  </si>
  <si>
    <t>Zhotovenie vrstvy z geotextílie na upravenom povrchu sklon do 1 : 5 , šírky od 0 do 3 m</t>
  </si>
  <si>
    <t>"sp03" 22,7</t>
  </si>
  <si>
    <t>Zvislé a kompletné konštrukcie</t>
  </si>
  <si>
    <t>310236251.S</t>
  </si>
  <si>
    <t>Zamurovanie otvoru s plochou nad 0.0225 do 0,09 m2 v murive nadzákladného tehlami nad 300 do 450 mm</t>
  </si>
  <si>
    <t>"m05" 8+8</t>
  </si>
  <si>
    <t>310238211.S</t>
  </si>
  <si>
    <t>Zamurovanie otvoru s plochou nad 0.25 do 1 m2 v murive nadzákladného tehlami na maltu vápennocementovú</t>
  </si>
  <si>
    <t xml:space="preserve">"M03"  0,3*0,25*1,75</t>
  </si>
  <si>
    <t xml:space="preserve">"M04"  0,3*0,45*1,4</t>
  </si>
  <si>
    <t>310238411.S</t>
  </si>
  <si>
    <t>Zamurovanie otvoru s plochou nad 0.25 do 1 m2 v murive nadzákladného tehlami na maltu cementovú</t>
  </si>
  <si>
    <t>"Zt6" 1,05*0,8*0,15*2</t>
  </si>
  <si>
    <t>311101201.1</t>
  </si>
  <si>
    <t xml:space="preserve">Stavebná úprava prierazu pre zvislé rozvody UK 200x150mm  - dillatácia rozvodov pásom z extrud. PE peny, v úrovni podlahy a stropu vyplniť pružným tmelom, pol. UK51</t>
  </si>
  <si>
    <t>311101201.2</t>
  </si>
  <si>
    <t>Stavebná úprava - jednoduchá rozeta pre úpravu prechodu UK rúr cez podlahu, pol. UK52</t>
  </si>
  <si>
    <t>311101201.3</t>
  </si>
  <si>
    <t xml:space="preserve">Stavebná úprava prierazu pre zvislé rozvody UK 150x100mm  - dillatácia rozvodov pásom z extrud. PE peny, v úrovni podlahy a stropu vyplniť pružným tmelom, pol. UK53</t>
  </si>
  <si>
    <t>311101201.4</t>
  </si>
  <si>
    <t>Stavebná úprava - jednoduchá rozeta pre úpravu prechodu UK rúr cez podlahu, pol. UK54</t>
  </si>
  <si>
    <t>311101201.5</t>
  </si>
  <si>
    <t xml:space="preserve">Stavebná úprava drážky pre zvislé rozvody UK 100x100mm  - dillatácia zvislých rozvodov pásom z extrud. PE peny, drážka vyplnená zálievkovou hmotou s expanzným účinkom, v úrovni steny vyplnená pružným tmelom, pol. UK55</t>
  </si>
  <si>
    <t>311101201.6</t>
  </si>
  <si>
    <t>Stavebná úprava pôvod. prierazu pre zvislé rozvody UK, 150x150mm, prieraz prieraz vypnený betónvou zálievkou pre opravu bet.koštrukcií, v úrovni podlahy a stropu vyplniť pružným tmelom, pol. UK56</t>
  </si>
  <si>
    <t>317160171.S</t>
  </si>
  <si>
    <t>Keramický preklad nenosný šírky 145 mm, výšky 71 mm, dĺžky 1000 mm</t>
  </si>
  <si>
    <t>"kp01" 1</t>
  </si>
  <si>
    <t>317165111.R</t>
  </si>
  <si>
    <t>Podomietkový žalúziový kastlík z purenitu šírky 164 mm, výšky 249/279 mm,</t>
  </si>
  <si>
    <t>"n01" 1,8*(9+3)</t>
  </si>
  <si>
    <t>317941121.S</t>
  </si>
  <si>
    <t>Osadenie oceľových valcovaných nosníkov (na murive) I, IE,U,UE,L do č.12 alebo výšky do 120 mm</t>
  </si>
  <si>
    <t>"Zt3"</t>
  </si>
  <si>
    <t>10,6*0,85*0,001</t>
  </si>
  <si>
    <t>133840000300.S</t>
  </si>
  <si>
    <t>Tyč oceľová prierezu U 100 mm, ozn. 11 373, podľa EN ISO S185</t>
  </si>
  <si>
    <t>10,6*0,85*0,001*1,08</t>
  </si>
  <si>
    <t>341321315.S</t>
  </si>
  <si>
    <t>Betón stien a priečok, železový (bez výstuže) tr. C 20/25</t>
  </si>
  <si>
    <t>"m01" 2*(1,4+0,6)*0,15*0,35</t>
  </si>
  <si>
    <t>341351105.S</t>
  </si>
  <si>
    <t>Debnenie stien a priečok obojstranné zhotovenie-dielce</t>
  </si>
  <si>
    <t>"m01" 2*(1,4+0,9)*0,35+2*(1,1+0,6)*0,35</t>
  </si>
  <si>
    <t>341351106.S</t>
  </si>
  <si>
    <t>Debnenie stien a priečok obojstranné odstránenie-dielce</t>
  </si>
  <si>
    <t>341361821.S</t>
  </si>
  <si>
    <t>Výstuž stien a priečok B500 (10505)</t>
  </si>
  <si>
    <t>"m01" 0,0033</t>
  </si>
  <si>
    <t>342948111.S</t>
  </si>
  <si>
    <t>Ukotvenie priečok k murovaným konštrukciám priklincovaním spojky do ložnej škáry počas murovania</t>
  </si>
  <si>
    <t xml:space="preserve">"M03"  1,75</t>
  </si>
  <si>
    <t xml:space="preserve">"M04"  1,4</t>
  </si>
  <si>
    <t>386381111.S</t>
  </si>
  <si>
    <t>Nádržka v kotolni zo železobetónu do 600x600x600 mm, betón C 16/20</t>
  </si>
  <si>
    <t>"zt5" 1</t>
  </si>
  <si>
    <t>389381001.S</t>
  </si>
  <si>
    <t>Dobetónovanie prefabrikovaných konštrukcií</t>
  </si>
  <si>
    <t>"uk51" 0,2*0,15*0,43*3</t>
  </si>
  <si>
    <t>"uk53" 0,1*0,15*0,43*16</t>
  </si>
  <si>
    <t>"uk53" 0,15*0,15*0,43*16</t>
  </si>
  <si>
    <t>3.1</t>
  </si>
  <si>
    <t>Stavebné úpravy</t>
  </si>
  <si>
    <t>310100001.R</t>
  </si>
  <si>
    <t>Prieraz v strope 200x150mm, ozn.UK1</t>
  </si>
  <si>
    <t>310100004.R</t>
  </si>
  <si>
    <t>Prieraz v podlahe 200x150mm, ozn.UK2</t>
  </si>
  <si>
    <t>310100005.R</t>
  </si>
  <si>
    <t>Prieraz v strope 100x150mm, ozn.UK3</t>
  </si>
  <si>
    <t>310100006.R</t>
  </si>
  <si>
    <t>Prieraz v podlahe 100x150mm, ozn.UK4</t>
  </si>
  <si>
    <t>974031153.S</t>
  </si>
  <si>
    <t xml:space="preserve">Vysekávanie rýh v akomkoľvek murive tehlovom na akúkoľvek maltu do hĺbky 100 mm a š. do 100 mm,  -0,01800t , ozn UK5</t>
  </si>
  <si>
    <t>2,69*2+3,3*2</t>
  </si>
  <si>
    <t>310100002.R</t>
  </si>
  <si>
    <t xml:space="preserve">Prieraz v  betónovom základe 300x300mm, ozn.ZT1</t>
  </si>
  <si>
    <t>310100003.R</t>
  </si>
  <si>
    <t xml:space="preserve">Drážka v  betónovom základe 300x300x1800mm, ozn.ZT2</t>
  </si>
  <si>
    <t>Vodorovné konštrukcie</t>
  </si>
  <si>
    <t>417391151.S</t>
  </si>
  <si>
    <t>Montáž obkladu betónových konštrukcií vykonaný súčasne s betónovaním extrudovaným polystyrénom</t>
  </si>
  <si>
    <t>"c01" 2,6*0,88</t>
  </si>
  <si>
    <t>283750000700.S</t>
  </si>
  <si>
    <t>Doska XPS hr. 50 mm, zateplenie soklov, suterénov, podláh</t>
  </si>
  <si>
    <t>2,288*1,05 "Prepočítané koeficientom množstva</t>
  </si>
  <si>
    <t>Komunikácie</t>
  </si>
  <si>
    <t>564760211.S</t>
  </si>
  <si>
    <t>Podklad alebo kryt z kameniva hrubého drveného veľ. 16-32 mm s rozprestretím a zhutnením hr. 200 mm</t>
  </si>
  <si>
    <t>567124115.S</t>
  </si>
  <si>
    <t>Podklad z podkladového betónu PB I tr. C 20/25 hr. 150 mm</t>
  </si>
  <si>
    <t>578131112.S</t>
  </si>
  <si>
    <t>Liaty asfalt z kameniva ťaženého alebo drveného s rozprestretím jemnozrnný MA 8 O, hr. 35 mm</t>
  </si>
  <si>
    <t>"sp07" 32,8</t>
  </si>
  <si>
    <t>"sp08" 45,1</t>
  </si>
  <si>
    <t>578901112.S</t>
  </si>
  <si>
    <t>Zdrsňovací posyp liateho asfaltu z kameniva 6 kg/m2</t>
  </si>
  <si>
    <t>611401311.S</t>
  </si>
  <si>
    <t>Omietka jednotlivých malých plôch na stropoch s plochou jednotlivo nad 0, 25 do 1 m2</t>
  </si>
  <si>
    <t xml:space="preserve">"m01"  1</t>
  </si>
  <si>
    <t>631312141.S</t>
  </si>
  <si>
    <t>Doplnenie existujúcich mazanín prostým betónom (s dodaním hmôt) bez poteru rýh v mazaninách</t>
  </si>
  <si>
    <t>"zt4" 3,15*(0,5*0,3+0,3*0,17)</t>
  </si>
  <si>
    <t>631362422.S</t>
  </si>
  <si>
    <t>Výstuž mazanín z betónov (z kameniva) a z ľahkých betónov zo sietí KARI, priemer drôtu 6/6 mm, veľkosť oka 150x150 mm</t>
  </si>
  <si>
    <t>"zt4" 3,15*(0,5+0,3)*1,2</t>
  </si>
  <si>
    <t>631571015.R</t>
  </si>
  <si>
    <t xml:space="preserve">Násyp -  vrstva zo štrku- okruhliakov fr.64</t>
  </si>
  <si>
    <t>"sp03" 22,7*0,15</t>
  </si>
  <si>
    <t>632001051.S</t>
  </si>
  <si>
    <t>Zhotovenie jednonásobného penetračného náteru pre potery a stierky</t>
  </si>
  <si>
    <t>585520008700.S</t>
  </si>
  <si>
    <t>Penetračný náter na nasiakavé podklady pod potery, samonivelizačné hmoty a stavebné lepidlá</t>
  </si>
  <si>
    <t>kg</t>
  </si>
  <si>
    <t>632452215.S</t>
  </si>
  <si>
    <t>Cementový poter, pevnosti v tlaku 20 MPa, hr. 30 mm</t>
  </si>
  <si>
    <t>"zt4" 3,15*0,5</t>
  </si>
  <si>
    <t>632452649.S</t>
  </si>
  <si>
    <t>Cementová samonivelizačná stierka, pevnosti v tlaku 25 MPa, hr. 10 mm</t>
  </si>
  <si>
    <t>648922431.S</t>
  </si>
  <si>
    <t>Osadenie parapetných dosiek železob. leštených na akúkoľvek cementovú maltu, š. nad 400 do 600 mm</t>
  </si>
  <si>
    <t>"k31" 1,5*2</t>
  </si>
  <si>
    <t>593000000001</t>
  </si>
  <si>
    <t>Exteriérový parapet s odkvapou drážkou z mrazuvzdorného pohľadového betónu. 1500x450x40mm, pol.k31</t>
  </si>
  <si>
    <t>916231111.S</t>
  </si>
  <si>
    <t>Osadenie cestnej obruby z drobných kociek bez opory, do lôžka z bet. prostého tr. C 12/15</t>
  </si>
  <si>
    <t>"sp06" 12*0,1</t>
  </si>
  <si>
    <t>583810000200.S</t>
  </si>
  <si>
    <t>Kocka dlažobná drobná z vyvretých hornín, veľkosť 100 mm</t>
  </si>
  <si>
    <t>916561112.S</t>
  </si>
  <si>
    <t>Osadenie záhonového alebo parkového obrubníka betón., do lôžka z bet. pros. tr. C 16/20 s bočnou oporou</t>
  </si>
  <si>
    <t>"sp04" 42,3</t>
  </si>
  <si>
    <t>"sp05" 25,4</t>
  </si>
  <si>
    <t>592170001800.S</t>
  </si>
  <si>
    <t>Obrubník parkový, lxšxv 1000x50x200 mm, prírodný</t>
  </si>
  <si>
    <t>obr</t>
  </si>
  <si>
    <t>67,7*1,01 "Prepočítané koeficientom množstva</t>
  </si>
  <si>
    <t>918101112.S</t>
  </si>
  <si>
    <t>Lôžko pod obrubníky, krajníky alebo obruby z dlažobných kociek z betónu prostého tr. C 16/20</t>
  </si>
  <si>
    <t>936104102.R</t>
  </si>
  <si>
    <t xml:space="preserve">D+M betónovej šambrány hlavného vstupu -  betónový výrobok z pohľadového betónu s protišmykovou úpravou nášľapnej plochy, pol.C01</t>
  </si>
  <si>
    <t>952901111.S</t>
  </si>
  <si>
    <t>Vyčistenie budov pri výške podlaží do 4 m</t>
  </si>
  <si>
    <t>962031132.S</t>
  </si>
  <si>
    <t xml:space="preserve">Búranie priečok alebo vybúranie otvorov plochy nad 4 m2 z tehál pálených, plných alebo dutých hr. do 150 mm,  -0,19600t</t>
  </si>
  <si>
    <t>"Zt6" 1,05*0,8*2</t>
  </si>
  <si>
    <t>"Zt7" 0,75*0,8</t>
  </si>
  <si>
    <t>962032231.S</t>
  </si>
  <si>
    <t xml:space="preserve">Búranie muriva alebo vybúranie otvorov plochy nad 4 m2 nadzákladového z tehál pálených, vápenopieskových, cementových na maltu,  -1,90500t</t>
  </si>
  <si>
    <t>"b94" 0,35*2</t>
  </si>
  <si>
    <t>965043331.S</t>
  </si>
  <si>
    <t>Búranie podkladov pod dlažby, liatych dlažieb a mazanín,betón s poterom,teracom hr.do 100 mm, plochy do 4 m2 -2,20000t</t>
  </si>
  <si>
    <t>"b45" 3,2*(0,04+0,01)</t>
  </si>
  <si>
    <t>965043341.S</t>
  </si>
  <si>
    <t xml:space="preserve">Búranie podkladov pod dlažby, liatych dlažieb a mazanín,betón s poterom,teracom hr.do 100 mm, plochy nad 4 m2  -2,20000t</t>
  </si>
  <si>
    <t>"b46" 7,1*0,03</t>
  </si>
  <si>
    <t>"b42" 18,2*(0,05+0,06)</t>
  </si>
  <si>
    <t xml:space="preserve">"b46"  6,5*0,05</t>
  </si>
  <si>
    <t>79</t>
  </si>
  <si>
    <t>965043421.S</t>
  </si>
  <si>
    <t xml:space="preserve">Búranie podkladov pod dlažby, liatych dlažieb a mazanín,betón s poterom,teracom hr.do 150 mm,  plochy do 1 m2 -2,20000t</t>
  </si>
  <si>
    <t>158</t>
  </si>
  <si>
    <t>"zt5</t>
  </si>
  <si>
    <t>0,59*0,75*(0,17+0,23)</t>
  </si>
  <si>
    <t>965043441.S</t>
  </si>
  <si>
    <t xml:space="preserve">Búranie podkladov pod dlažby, liatych dlažieb a mazanín,betón s poterom,teracom hr.do 150 mm,  plochy nad 4 m2 -2,20000t</t>
  </si>
  <si>
    <t>160</t>
  </si>
  <si>
    <t>"b46" 6,5*(0,15+0,15)</t>
  </si>
  <si>
    <t>81</t>
  </si>
  <si>
    <t>965049110.S</t>
  </si>
  <si>
    <t>Príplatok za búranie betónovej mazaniny so zváranou sieťou alebo rabicovým pletivom hr. do 100 mm</t>
  </si>
  <si>
    <t>162</t>
  </si>
  <si>
    <t>"b42" 18,2*0,05</t>
  </si>
  <si>
    <t>"b45" 3,2*0,04</t>
  </si>
  <si>
    <t>"b46" 6,5*0,05</t>
  </si>
  <si>
    <t>965049120.S</t>
  </si>
  <si>
    <t>Príplatok za búranie betónovej mazaniny so zváranou sieťou alebo rabicovým pletivom hr. nad 100 mm</t>
  </si>
  <si>
    <t>164</t>
  </si>
  <si>
    <t>"zt4" 3,15*0,3*0,2</t>
  </si>
  <si>
    <t>83</t>
  </si>
  <si>
    <t>965081712.R</t>
  </si>
  <si>
    <t xml:space="preserve">Búranie soklíkov z keramických dlaždíc  -0,002000t</t>
  </si>
  <si>
    <t>166</t>
  </si>
  <si>
    <t>"b45" 2,4</t>
  </si>
  <si>
    <t>"b46" 11,0</t>
  </si>
  <si>
    <t>965081812.S</t>
  </si>
  <si>
    <t xml:space="preserve">Búranie dlažieb, z kamen., cement., terazzových, čadičových alebo keramických, hr. nad 10 mm,  -0,06500t</t>
  </si>
  <si>
    <t>168</t>
  </si>
  <si>
    <t>"b45" 3,2</t>
  </si>
  <si>
    <t>"b46" 7,1</t>
  </si>
  <si>
    <t>85</t>
  </si>
  <si>
    <t>966032911.S</t>
  </si>
  <si>
    <t xml:space="preserve">Odsekanie ríms podokenných alebo nadokenných predsadených nad líce muriva,  -0,02000t</t>
  </si>
  <si>
    <t>170</t>
  </si>
  <si>
    <t>"b71" 20,0</t>
  </si>
  <si>
    <t>968061116.S</t>
  </si>
  <si>
    <t>Demontáž dverí drevených vchodových, 1 bm obvodu - 0,012t</t>
  </si>
  <si>
    <t>172</t>
  </si>
  <si>
    <t>"b25" 2*(1,6+2,55)</t>
  </si>
  <si>
    <t>87</t>
  </si>
  <si>
    <t>968061126.S</t>
  </si>
  <si>
    <t>Vyvesenie dreveného dverného krídla do suti plochy nad 2 m2, -0,02700t</t>
  </si>
  <si>
    <t>174</t>
  </si>
  <si>
    <t>"b27" 1</t>
  </si>
  <si>
    <t>968071115.S</t>
  </si>
  <si>
    <t>Demontáž okien kovových, 1 bm obvodu - 0,005t</t>
  </si>
  <si>
    <t>176</t>
  </si>
  <si>
    <t>"b28" 2*(1,8+0,4)</t>
  </si>
  <si>
    <t>89</t>
  </si>
  <si>
    <t>968071116.S</t>
  </si>
  <si>
    <t>Demontáž dverí kovových vchodových, 1 bm obvodu - 0,005t</t>
  </si>
  <si>
    <t>178</t>
  </si>
  <si>
    <t>"b23" 2*(1,8+2,14)</t>
  </si>
  <si>
    <t>968072456.S</t>
  </si>
  <si>
    <t xml:space="preserve">Vybúranie kovových dverových zárubní plochy nad 2 m2,  -0,06300t</t>
  </si>
  <si>
    <t>180</t>
  </si>
  <si>
    <t>"b27" 1,4*1,97</t>
  </si>
  <si>
    <t>91</t>
  </si>
  <si>
    <t>968072875.R</t>
  </si>
  <si>
    <t xml:space="preserve">Vybúranie a vybratie mreží  -0,00600t</t>
  </si>
  <si>
    <t>182</t>
  </si>
  <si>
    <t>"b52" 1,8*0,4</t>
  </si>
  <si>
    <t>968081115.S</t>
  </si>
  <si>
    <t>Demontáž okien plastových, 1 bm obvodu - 0,007t</t>
  </si>
  <si>
    <t>184</t>
  </si>
  <si>
    <t>"b22" 2*(1,8+1,75)</t>
  </si>
  <si>
    <t>93</t>
  </si>
  <si>
    <t>968081116.S</t>
  </si>
  <si>
    <t>Demontáž dverí plastových vchodových, 1 bm obvodu - 0,012t</t>
  </si>
  <si>
    <t>186</t>
  </si>
  <si>
    <t>"b24" 2*(1,8+2,02)</t>
  </si>
  <si>
    <t>971033641.S</t>
  </si>
  <si>
    <t xml:space="preserve">Vybúranie otvorov v murive tehl. plochy do 4 m2 hr. do 300 mm,  -1,87500t</t>
  </si>
  <si>
    <t>188</t>
  </si>
  <si>
    <t>"b94" 0,35</t>
  </si>
  <si>
    <t>"b95" 0,2</t>
  </si>
  <si>
    <t>95</t>
  </si>
  <si>
    <t>971045802.S</t>
  </si>
  <si>
    <t>Vrty príklepovým vrtákom do D 12 mm do stien alebo smerom dole do betónu -0.00001t</t>
  </si>
  <si>
    <t>cm</t>
  </si>
  <si>
    <t>190</t>
  </si>
  <si>
    <t>"výlez do krovu"</t>
  </si>
  <si>
    <t>10*10</t>
  </si>
  <si>
    <t>973031151.S</t>
  </si>
  <si>
    <t xml:space="preserve">Vysekanie v murive z tehál výklenkov pohľadovej plochy väčších než 0,25 m2,  -1,80000t</t>
  </si>
  <si>
    <t>192</t>
  </si>
  <si>
    <t>"Zt3" 0,65*0,65*0,25</t>
  </si>
  <si>
    <t>97</t>
  </si>
  <si>
    <t>974042576.S</t>
  </si>
  <si>
    <t xml:space="preserve">Vysekanie rýh v betónovej dlažbe do hĺbky 200 mm a šírky do 300 mm,  -0,13200t</t>
  </si>
  <si>
    <t>194</t>
  </si>
  <si>
    <t>"zt4" 3,15</t>
  </si>
  <si>
    <t>974042577.S</t>
  </si>
  <si>
    <t xml:space="preserve">Vysekanie rýh v betónovej dlažbe do hĺbky 200 mm a šírky nad 300 mm,  -0,17600t</t>
  </si>
  <si>
    <t>196</t>
  </si>
  <si>
    <t>974083114.S</t>
  </si>
  <si>
    <t>Rezanie betónových mazanín existujúcich vystužených hĺbky nad 150 do 200 mm</t>
  </si>
  <si>
    <t>198</t>
  </si>
  <si>
    <t>"zt4" 3,15*2*2</t>
  </si>
  <si>
    <t>976072221.R</t>
  </si>
  <si>
    <t xml:space="preserve">Vybúranie vetracích mriežok.,  -0,01400t</t>
  </si>
  <si>
    <t>200</t>
  </si>
  <si>
    <t>"b62" 8+8</t>
  </si>
  <si>
    <t>"b61" 1</t>
  </si>
  <si>
    <t>101</t>
  </si>
  <si>
    <t>978059531.S</t>
  </si>
  <si>
    <t xml:space="preserve">Odsekanie a odobratie obkladov stien z obkladačiek vnútorných vrátane podkladovej omietky nad 2 m2,  -0,06800t</t>
  </si>
  <si>
    <t>202</t>
  </si>
  <si>
    <t xml:space="preserve">"UK6"  2,0*2,5*2</t>
  </si>
  <si>
    <t>204</t>
  </si>
  <si>
    <t>103</t>
  </si>
  <si>
    <t>206</t>
  </si>
  <si>
    <t>208</t>
  </si>
  <si>
    <t>44,899*24 "Prepočítané koeficientom množstva</t>
  </si>
  <si>
    <t>105</t>
  </si>
  <si>
    <t>210</t>
  </si>
  <si>
    <t>212</t>
  </si>
  <si>
    <t>44,899*4 "Prepočítané koeficientom množstva</t>
  </si>
  <si>
    <t>107</t>
  </si>
  <si>
    <t>214</t>
  </si>
  <si>
    <t>216</t>
  </si>
  <si>
    <t>109</t>
  </si>
  <si>
    <t>711111001.S</t>
  </si>
  <si>
    <t>Zhotovenie izolácie proti zemnej vlhkosti vodorovná náterom penetračným za studena</t>
  </si>
  <si>
    <t>218</t>
  </si>
  <si>
    <t>220</t>
  </si>
  <si>
    <t>111</t>
  </si>
  <si>
    <t>711113212.R</t>
  </si>
  <si>
    <t xml:space="preserve">Zhotovenie  izolácie proti zemnej vlhkosti na vodorovnej ploche náterom 3x z kryštalickej izol.</t>
  </si>
  <si>
    <t>222</t>
  </si>
  <si>
    <t>"zt5" 0,39*0,55</t>
  </si>
  <si>
    <t>245640000100.S</t>
  </si>
  <si>
    <t>Hmota hydroizolačná kryštalická</t>
  </si>
  <si>
    <t>224</t>
  </si>
  <si>
    <t>113</t>
  </si>
  <si>
    <t>711113312.R</t>
  </si>
  <si>
    <t xml:space="preserve">Zhotovenie  izolácie proti zemnej vlhkosti na zvislej ploche náterom z kryštalickej izolácie 3x</t>
  </si>
  <si>
    <t>226</t>
  </si>
  <si>
    <t>"zt5" 2*(0,39+0,55)*0,6</t>
  </si>
  <si>
    <t>2*(0,59+0,75)*0,3</t>
  </si>
  <si>
    <t>228</t>
  </si>
  <si>
    <t>115</t>
  </si>
  <si>
    <t>711131101.S</t>
  </si>
  <si>
    <t xml:space="preserve">Zhotovenie  izolácie proti zemnej vlhkosti vodorovná AIP na sucho</t>
  </si>
  <si>
    <t>230</t>
  </si>
  <si>
    <t>628110000200.S</t>
  </si>
  <si>
    <t>Pás asfaltový bez krycej vrstvy, vložka strojná lepenka A 500/SH</t>
  </si>
  <si>
    <t>232</t>
  </si>
  <si>
    <t>77,9*1,15 "Prepočítané koeficientom množstva</t>
  </si>
  <si>
    <t>117</t>
  </si>
  <si>
    <t>711141559.S</t>
  </si>
  <si>
    <t xml:space="preserve">Zhotovenie  izolácie proti zemnej vlhkosti a tlakovej vode vodorovná NAIP pritavením</t>
  </si>
  <si>
    <t>234</t>
  </si>
  <si>
    <t>"zt4" 3,15*(0,5+0,1*2)*2</t>
  </si>
  <si>
    <t>628310001000.S</t>
  </si>
  <si>
    <t>Pás asfaltový s posypom hr. 3,5 mm vystužený sklenenou rohožou</t>
  </si>
  <si>
    <t>236</t>
  </si>
  <si>
    <t>119</t>
  </si>
  <si>
    <t>711212001.S</t>
  </si>
  <si>
    <t>Jednozlož. hydroizolačná hmota disperzná, náter na vnútorne použitie zvislá</t>
  </si>
  <si>
    <t>238</t>
  </si>
  <si>
    <t xml:space="preserve">"UK6"  2,0*2,5</t>
  </si>
  <si>
    <t>240</t>
  </si>
  <si>
    <t>712</t>
  </si>
  <si>
    <t>Izolácie striech, povlakové krytiny</t>
  </si>
  <si>
    <t>121</t>
  </si>
  <si>
    <t>712300831.R</t>
  </si>
  <si>
    <t xml:space="preserve">Odstránenie hydroizolácie z asf.pásu 1x  -0,00600t</t>
  </si>
  <si>
    <t>242</t>
  </si>
  <si>
    <t xml:space="preserve">"b42"  18,2</t>
  </si>
  <si>
    <t>"b46" 6,5</t>
  </si>
  <si>
    <t>712300832.R</t>
  </si>
  <si>
    <t xml:space="preserve">Odstránenie hydroizolácie z asf.pásu dvojvrstvovej,  -0,01000t</t>
  </si>
  <si>
    <t>244</t>
  </si>
  <si>
    <t>763</t>
  </si>
  <si>
    <t>Konštrukcie - drevostavby</t>
  </si>
  <si>
    <t>123</t>
  </si>
  <si>
    <t>763126620.S</t>
  </si>
  <si>
    <t>Predsadená SDK stena hr. 75 mm, na oceľovej konštrukcií CD+UD, dvojito opláštená doskou štandardnou A 2x12.5 mm, TI 50 mm</t>
  </si>
  <si>
    <t>246</t>
  </si>
  <si>
    <t>763129521.S</t>
  </si>
  <si>
    <t>Demontáž sadrokartónovej predsadenej alebo šachtovej steny, s jednoduchou oceľovou konštrukciou, jednoduché opláštenie, -0,01662t</t>
  </si>
  <si>
    <t>248</t>
  </si>
  <si>
    <t>125</t>
  </si>
  <si>
    <t>763171950.S</t>
  </si>
  <si>
    <t>Montáž klapiek ostatných pre SDK priečky a steny dosky veľkosti nad 1,00 m2</t>
  </si>
  <si>
    <t>250</t>
  </si>
  <si>
    <t>"D03L" 1</t>
  </si>
  <si>
    <t>590160003900.1</t>
  </si>
  <si>
    <t>Dvierka revízne 1krídlové, otvárabé SDk výplň hr. 25mm, pol. D03-L</t>
  </si>
  <si>
    <t>252</t>
  </si>
  <si>
    <t>127</t>
  </si>
  <si>
    <t>998763401.S</t>
  </si>
  <si>
    <t>Presun hmôt pre sádrokartónové konštrukcie v stavbách (objektoch) výšky do 7 m</t>
  </si>
  <si>
    <t>254</t>
  </si>
  <si>
    <t>764</t>
  </si>
  <si>
    <t>Konštrukcie klampiarske</t>
  </si>
  <si>
    <t>764322240.R</t>
  </si>
  <si>
    <t>Oplechovanie z pozinkovaného PZ plechu, odkvapov na strechách s tvrdou krytinou r.š. 1000 mm</t>
  </si>
  <si>
    <t>"k09" 2,4</t>
  </si>
  <si>
    <t>129</t>
  </si>
  <si>
    <t>764322240.S</t>
  </si>
  <si>
    <t>Oplechovanie z pozinkovaného PZ plechu, odkvapov na strechách s tvrdou krytinou r.š. 500 mm</t>
  </si>
  <si>
    <t>258</t>
  </si>
  <si>
    <t>"k08" 2,4</t>
  </si>
  <si>
    <t>764331220.S</t>
  </si>
  <si>
    <t>Lemovanie z pozinkovaného PZ plechu, múrov na strechách s tvrdou krytinou r.š. 250 mm</t>
  </si>
  <si>
    <t>260</t>
  </si>
  <si>
    <t>"k01" 62,6</t>
  </si>
  <si>
    <t>131</t>
  </si>
  <si>
    <t>764352229.R</t>
  </si>
  <si>
    <t>Žľaby z pozinkovaného PZ plechu, pododkvapové polkruhové r.š. 400 mm, vrátane zachytávača lístia</t>
  </si>
  <si>
    <t>262</t>
  </si>
  <si>
    <t>"k02, 02a, 02b" 62,6</t>
  </si>
  <si>
    <t>764359212.S</t>
  </si>
  <si>
    <t>Kotlík kónický z pozinkovaného PZ plechu, pre rúry s priemerom od 100 do 125 mm</t>
  </si>
  <si>
    <t>264</t>
  </si>
  <si>
    <t xml:space="preserve">"k03"  4</t>
  </si>
  <si>
    <t>133</t>
  </si>
  <si>
    <t>764359241.S</t>
  </si>
  <si>
    <t>Ochranný kôš strešného vpustu z pozinkovaného plechu pre rúry s priemerom do 150 mm</t>
  </si>
  <si>
    <t>266</t>
  </si>
  <si>
    <t>764410761.R</t>
  </si>
  <si>
    <t>Oplechovanie parapetov z hliníkového plechu hr. 2mm, vrátane koncoviek pre zapustenie pod omietku, rš.360mm</t>
  </si>
  <si>
    <t>268</t>
  </si>
  <si>
    <t>"k21" 15*1,8</t>
  </si>
  <si>
    <t>"k22" 1*1,5</t>
  </si>
  <si>
    <t>135</t>
  </si>
  <si>
    <t>764410880.S</t>
  </si>
  <si>
    <t xml:space="preserve">Demontáž oplechovania parapetov rš od 400 do 600 mm,  -0,00287t</t>
  </si>
  <si>
    <t>270</t>
  </si>
  <si>
    <t>"b06" 1,8*(6+10)</t>
  </si>
  <si>
    <t>764421850.S</t>
  </si>
  <si>
    <t xml:space="preserve">Demontáž oplechovania ríms rš od 250 do 330 mm,  -0,00175t</t>
  </si>
  <si>
    <t>272</t>
  </si>
  <si>
    <t>"b08" 2,5</t>
  </si>
  <si>
    <t>137</t>
  </si>
  <si>
    <t>764422820.S</t>
  </si>
  <si>
    <t xml:space="preserve">Demontáž oplechovania ríms rš 900 mm,  -0,00570t</t>
  </si>
  <si>
    <t>274</t>
  </si>
  <si>
    <t>"b09" 2,3</t>
  </si>
  <si>
    <t>764454254.S</t>
  </si>
  <si>
    <t>Zvodové rúry z pozinkovaného PZ plechu, kruhové priemer 120 mm</t>
  </si>
  <si>
    <t>276</t>
  </si>
  <si>
    <t>"k05" 32,0</t>
  </si>
  <si>
    <t>"k04" 1,0*4</t>
  </si>
  <si>
    <t>139</t>
  </si>
  <si>
    <t>998764202.S</t>
  </si>
  <si>
    <t>Presun hmôt pre konštrukcie klampiarske v objektoch výšky nad 6 do 12 m</t>
  </si>
  <si>
    <t>278</t>
  </si>
  <si>
    <t>767660110.S</t>
  </si>
  <si>
    <t>Montáž hliníkovej vonkajšej žalúzie od šírky 140 cm do 180 cm a dĺžky 160 cm na stenu alebo ostenie</t>
  </si>
  <si>
    <t>280</t>
  </si>
  <si>
    <t>141</t>
  </si>
  <si>
    <t>611530030200.S</t>
  </si>
  <si>
    <t>Žalúzie exteriérové hliníkové C-80, šxl 1800x1800 mm</t>
  </si>
  <si>
    <t>282</t>
  </si>
  <si>
    <t>"n01" 9</t>
  </si>
  <si>
    <t>611530031000.S</t>
  </si>
  <si>
    <t>Žalúzie exteriérové hliníkové C-80, šxl 1800x2600 mm</t>
  </si>
  <si>
    <t>284</t>
  </si>
  <si>
    <t>"n02" 3</t>
  </si>
  <si>
    <t>143</t>
  </si>
  <si>
    <t>767660116.S</t>
  </si>
  <si>
    <t>Montáž hliníkovej vonkajšej žalúzie od šírky 180 cm do 240 cm a dĺžky 260 cm na stenu alebo ostenie</t>
  </si>
  <si>
    <t>286</t>
  </si>
  <si>
    <t>"n01" 3+9</t>
  </si>
  <si>
    <t>998767201.S</t>
  </si>
  <si>
    <t>Presun hmôt pre kovové stavebné doplnkové konštrukcie v objektoch výšky do 6 m</t>
  </si>
  <si>
    <t>288</t>
  </si>
  <si>
    <t>145</t>
  </si>
  <si>
    <t>776401800.S</t>
  </si>
  <si>
    <t>Demontáž soklíkov alebo líšt</t>
  </si>
  <si>
    <t>290</t>
  </si>
  <si>
    <t>"b42" 22,0</t>
  </si>
  <si>
    <t>"b43" 119,2</t>
  </si>
  <si>
    <t>292</t>
  </si>
  <si>
    <t>"111" 2*(3,2+5,4)-0,8+0,3*2</t>
  </si>
  <si>
    <t>"113" 2*(4,2+3,35)-0,8+0,3*2</t>
  </si>
  <si>
    <t>"115" 2*(3,0+3,25)-0,8</t>
  </si>
  <si>
    <t>"119" 2*(5,4+3,55)-0,8-1,6</t>
  </si>
  <si>
    <t>"120" 2*(5,4+3,25)-0,8-1,6+0,3*2</t>
  </si>
  <si>
    <t>"121" 2*(3,0+3,7)-0,8</t>
  </si>
  <si>
    <t>147</t>
  </si>
  <si>
    <t>294</t>
  </si>
  <si>
    <t>87,2*1,01 "Prepočítané koeficientom množstva</t>
  </si>
  <si>
    <t>776511820.S</t>
  </si>
  <si>
    <t xml:space="preserve">Odstránenie povlakových podláh z nášľapnej plochy lepených s podložkou,  -0,00100t</t>
  </si>
  <si>
    <t>296</t>
  </si>
  <si>
    <t>"b42" 18,2</t>
  </si>
  <si>
    <t>"b43" 110,0</t>
  </si>
  <si>
    <t>149</t>
  </si>
  <si>
    <t>298</t>
  </si>
  <si>
    <t>"110" 3,0</t>
  </si>
  <si>
    <t>"111" 17,91</t>
  </si>
  <si>
    <t>"113" 14,7</t>
  </si>
  <si>
    <t>"115" 10,02</t>
  </si>
  <si>
    <t>"119" 19,44</t>
  </si>
  <si>
    <t>"120" 18,33</t>
  </si>
  <si>
    <t>"121" 11,37</t>
  </si>
  <si>
    <t>300</t>
  </si>
  <si>
    <t>94,77*1,03 "Prepočítané koeficientom množstva</t>
  </si>
  <si>
    <t>151</t>
  </si>
  <si>
    <t>302</t>
  </si>
  <si>
    <t>304</t>
  </si>
  <si>
    <t>153</t>
  </si>
  <si>
    <t>306</t>
  </si>
  <si>
    <t>777</t>
  </si>
  <si>
    <t>Podlahy syntetické</t>
  </si>
  <si>
    <t>777610015.S</t>
  </si>
  <si>
    <t>Epoxidový štrukturovaný valčekovaný náter, penetračný náter, vrchný náter</t>
  </si>
  <si>
    <t>308</t>
  </si>
  <si>
    <t>"zt5" 0,59*0,75</t>
  </si>
  <si>
    <t>2*(0,39+0,55)*0,6</t>
  </si>
  <si>
    <t>155</t>
  </si>
  <si>
    <t>998777202.S</t>
  </si>
  <si>
    <t>Presun hmôt pre podlahy syntetické v objektoch výšky nad 6 do 12 m</t>
  </si>
  <si>
    <t>310</t>
  </si>
  <si>
    <t>781</t>
  </si>
  <si>
    <t>Obklady</t>
  </si>
  <si>
    <t>781445137.S</t>
  </si>
  <si>
    <t xml:space="preserve">Oprava obkladov stien z obkladačiek keramických kladených do tmelu  -0,021t</t>
  </si>
  <si>
    <t>312</t>
  </si>
  <si>
    <t>157</t>
  </si>
  <si>
    <t>597640002400.S</t>
  </si>
  <si>
    <t>Keramický obklad min. rozmer lxvxhr 298x598x8, rektifikovaný</t>
  </si>
  <si>
    <t>314</t>
  </si>
  <si>
    <t>5*1,04 "Prepočítané koeficientom množstva</t>
  </si>
  <si>
    <t>998781202.S</t>
  </si>
  <si>
    <t>Presun hmôt pre obklady keramické v objektoch výšky nad 6 do 12 m</t>
  </si>
  <si>
    <t>316</t>
  </si>
  <si>
    <t>159</t>
  </si>
  <si>
    <t>783894622.S</t>
  </si>
  <si>
    <t>Náter farbami akrylátovými ekologickými riediteľnými vodou, biely náter sadrokartónových stien 2x</t>
  </si>
  <si>
    <t>318</t>
  </si>
  <si>
    <t>784141010.S</t>
  </si>
  <si>
    <t>Strojne nanášaná stierka stien na jemnozrnný podklad výšky do 3,80 m</t>
  </si>
  <si>
    <t>320</t>
  </si>
  <si>
    <t>"D03L" 0,6*2,00*2</t>
  </si>
  <si>
    <t>"zt6" 1,05*0,8*2</t>
  </si>
  <si>
    <t>"zt7" 0,75*0,8</t>
  </si>
  <si>
    <t>161</t>
  </si>
  <si>
    <t>322</t>
  </si>
  <si>
    <t>HZS</t>
  </si>
  <si>
    <t>Hodinové zúčtovacie sadzby</t>
  </si>
  <si>
    <t>HZS000111</t>
  </si>
  <si>
    <t>Stavebno montážne práce menej náročne, pomocné alebo manupulačné (Tr 1) v rozsahu viac ako 8 hodín</t>
  </si>
  <si>
    <t>hod</t>
  </si>
  <si>
    <t>324</t>
  </si>
  <si>
    <t>"stavebné výpomoci pre rozvody inštalácií, prestupy,ryhy...</t>
  </si>
  <si>
    <t>"nepredvídané, nešpecifikované drobné báracie, demontážne, montážne práce</t>
  </si>
  <si>
    <t>16+16</t>
  </si>
  <si>
    <t>E1.4. 01.1 - Zdravotechnická inštalácia, vonkajšia kanalizácia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</si>
  <si>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</si>
  <si>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</si>
  <si>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</si>
  <si>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</si>
  <si>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130201001</t>
  </si>
  <si>
    <t>Výkop jamy a ryhy v obmedzenom priestore horn. tr.3 ručne</t>
  </si>
  <si>
    <t>130001101.S</t>
  </si>
  <si>
    <t>Príplatok k cenám za sťaženie výkopu v blízkosti podzemného vedenia alebo výbušbnín - pre všetky triedy</t>
  </si>
  <si>
    <t>131201101.S</t>
  </si>
  <si>
    <t>Výkop nezapaženej jamy v hornine 3, do 100 m3</t>
  </si>
  <si>
    <t>131201109.S</t>
  </si>
  <si>
    <t>Hĺbenie nezapažených jám a zárezov. Príplatok za lepivosť horniny 3</t>
  </si>
  <si>
    <t>132201209</t>
  </si>
  <si>
    <t>Hĺbenie rýh š. nad 600 do 2 000 mm zapažených i nezapažených, s urovnaním dna. Príplatok k cenám za lepivosť horniny 3</t>
  </si>
  <si>
    <t>161101501</t>
  </si>
  <si>
    <t>Zvislé premiestnenie výkopku z horniny I až IV, nosením za každé 3 m výšky</t>
  </si>
  <si>
    <t>162601102</t>
  </si>
  <si>
    <t>Vodorovné premiestnenie výkopku tr.1-4 do 5000 m</t>
  </si>
  <si>
    <t>171201201</t>
  </si>
  <si>
    <t>Uloženie sypaniny na skládky do 100 m3</t>
  </si>
  <si>
    <t>P01000001</t>
  </si>
  <si>
    <t>Poplatok za skládku</t>
  </si>
  <si>
    <t>174101002</t>
  </si>
  <si>
    <t>Zásyp sypaninou so zhutnením jám, šachiet, rýh, zárezov alebo okolo objektov nad 100 do 1000 m3</t>
  </si>
  <si>
    <t>175101101</t>
  </si>
  <si>
    <t>Obsyp potrubia sypaninou z vhodných hornín 1 až 4 bez prehodenia sypaniny</t>
  </si>
  <si>
    <t>5833725100</t>
  </si>
  <si>
    <t>Štrkopiesok 0-63 b</t>
  </si>
  <si>
    <t>175101109</t>
  </si>
  <si>
    <t>Príplatok k cene za prehodenie sypaniny</t>
  </si>
  <si>
    <t>451573111</t>
  </si>
  <si>
    <t>Lôžko pod potrubie, stoky a drobné objekty, v otvorenom výkope z piesku a štrkopiesku do 63 mm</t>
  </si>
  <si>
    <t>452311141.S</t>
  </si>
  <si>
    <t>Dosky, bloky, sedlá z betónu v otvorenom výkope tr. C 16/20</t>
  </si>
  <si>
    <t>Rúrové vedenie</t>
  </si>
  <si>
    <t>871275503.S</t>
  </si>
  <si>
    <t>Potrubie kanalizačné PVC-U gravitačné hladké viacvrstvové SN 4 DN 125</t>
  </si>
  <si>
    <t>871319021.S</t>
  </si>
  <si>
    <t>Demontáž kanalizačného potrubia z plastových rúr od DN 150 do DN 300 -0,01700 t</t>
  </si>
  <si>
    <t>871375515.S</t>
  </si>
  <si>
    <t>Potrubie kanalizačné PVC-U gravitačné hladké viacvrstvové SN 4 DN 300</t>
  </si>
  <si>
    <t>892311000</t>
  </si>
  <si>
    <t>Skúška tesnosti kanalizácie D 150</t>
  </si>
  <si>
    <t>892371000.S</t>
  </si>
  <si>
    <t>Skúška tesnosti kanalizácie D 300 mm</t>
  </si>
  <si>
    <t>894810003.S</t>
  </si>
  <si>
    <t>Montáž PP revíznej kanalizačnej šachty priemeru 425 mm do výšky šachty 2 m s roznášacím prstencom a poklopom</t>
  </si>
  <si>
    <t>286610032500.S</t>
  </si>
  <si>
    <t>Šachtové dno prietočné DN 315x0°, ku kanalizačnej revíznej šachte 425 mm, PP</t>
  </si>
  <si>
    <t>286610044600.S</t>
  </si>
  <si>
    <t>Vlnovcová šachtová rúra kanalizačná 425 mm, dĺžka 2 m, PP</t>
  </si>
  <si>
    <t>286610044900.S</t>
  </si>
  <si>
    <t>Teleskopická rúra s tesnením, ku kanalizačnej revíznej šachte 425 mm, dĺžka 375 mm, PVC-U</t>
  </si>
  <si>
    <t>286710035800.S</t>
  </si>
  <si>
    <t>Gumové tesnenie šachtovej rúry 425 mm ku kanalizačnej revíznej šachte 425 mm</t>
  </si>
  <si>
    <t>552410001300.S</t>
  </si>
  <si>
    <t>Poklop liatinový štvorcový na teleskopickú rúru DN 425, tr. zaťaženia B125</t>
  </si>
  <si>
    <t>998276101.S</t>
  </si>
  <si>
    <t>Presun hmôt pre rúrové vedenie hĺbené z rúr z plast., hmôt alebo sklolamin. v otvorenom výkope</t>
  </si>
  <si>
    <t>7134111111</t>
  </si>
  <si>
    <t>Montáž izolácie tepelnej potrubia</t>
  </si>
  <si>
    <t>283310004600.S</t>
  </si>
  <si>
    <t>Izolačná PE trubica dxhr. 18x20 mm, nadrezaná, na izolovanie rozvodov vody, kúrenia, zdravotechniky</t>
  </si>
  <si>
    <t>283310004700</t>
  </si>
  <si>
    <t>Izolačná PE trubica napr. TUBOLIT DG elebo ekvivalent 22x20 mm (d potrubia x hr. izolácie), nadrezaná</t>
  </si>
  <si>
    <t>283310006300</t>
  </si>
  <si>
    <t>Izolačná PE trubica napr. TUBOLIT DG alebo ekvivalent 28x30 mm (d potrubia x hr. izolácie), rozrezaná</t>
  </si>
  <si>
    <t>721</t>
  </si>
  <si>
    <t>Zdravotech. vnútorná kanalizácia</t>
  </si>
  <si>
    <t>721140806.S</t>
  </si>
  <si>
    <t xml:space="preserve">Demontáž potrubia z liatinových rúr odpadového alebo dažďového nad DN 100 do DN 200,  -0,03065t</t>
  </si>
  <si>
    <t>721170909.S</t>
  </si>
  <si>
    <t>Oprava odpadového potrubia novodurového vsadenie odbočky do potrubia D 110 mm, D 114 mm</t>
  </si>
  <si>
    <t>721171808.S</t>
  </si>
  <si>
    <t xml:space="preserve">Demontáž potrubia z PVC-U rúr odpadového alebo pripojovacieho nad D 75 mm - D 114 mm,  -0,00198 t</t>
  </si>
  <si>
    <t>721173204HT</t>
  </si>
  <si>
    <t>Potrubie z HT rúr pripájacie D 40x1, 8</t>
  </si>
  <si>
    <t>721173205HT</t>
  </si>
  <si>
    <t>Potrubie z HT rúr pripájacie D 50x1, 8</t>
  </si>
  <si>
    <t>721173206.S</t>
  </si>
  <si>
    <t>Potrubie z HT rúr odpadové D 63 mm</t>
  </si>
  <si>
    <t>721173207HT</t>
  </si>
  <si>
    <t>Potrubie z HT rúr pripájacie D 110x2,2</t>
  </si>
  <si>
    <t>721172111HT</t>
  </si>
  <si>
    <t xml:space="preserve">Potrubie z HT rúr odpadové   D 125x4,9</t>
  </si>
  <si>
    <t>721194104</t>
  </si>
  <si>
    <t>Zriadenie prípojky na potrubí vyvedenie a upevnenie odpadových výpustiek D 40x1,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</si>
  <si>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</si>
  <si>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</si>
  <si>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</si>
  <si>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</si>
  <si>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721242120.S</t>
  </si>
  <si>
    <t>Lapač strešných splavenín plastový univerzálny priamy DN 110</t>
  </si>
  <si>
    <t>721242803.S</t>
  </si>
  <si>
    <t xml:space="preserve">Demontáž lapača strešných splavenín DN 100,  -0,02113t</t>
  </si>
  <si>
    <t>721273148HT</t>
  </si>
  <si>
    <t>Čistiaca tvarovka DN110</t>
  </si>
  <si>
    <t>725869301</t>
  </si>
  <si>
    <t>Montáž zápachovej uzávierky pre zariaďovacie predmety, umývadlová do D 40</t>
  </si>
  <si>
    <t>5514703200</t>
  </si>
  <si>
    <t>Uzávierka zápachová sifón umývadlový, biely invalidný DN40</t>
  </si>
  <si>
    <t>725869311</t>
  </si>
  <si>
    <t>Montáž zápachovej uzávierky pre zariaďovacie predmety, drezová do D 50 (pre jeden drez)</t>
  </si>
  <si>
    <t>2863120185</t>
  </si>
  <si>
    <t>Drezový odtok jednodielny d50 úsporný</t>
  </si>
  <si>
    <t>725869340.S</t>
  </si>
  <si>
    <t>Montáž zápachovej uzávierky pre zariaďovacie predmety, sprchovej do D 50 mm</t>
  </si>
  <si>
    <t>551620003400.S</t>
  </si>
  <si>
    <t>Zápachová uzávierka sprchových vaničiek DN 40/50</t>
  </si>
  <si>
    <t>721221201P7</t>
  </si>
  <si>
    <t>D+M Vetracia hlavica DN110</t>
  </si>
  <si>
    <t>721290111</t>
  </si>
  <si>
    <t>Ostatné - skúška tesnosti kanalizácie v objektoch vodou do DN 125</t>
  </si>
  <si>
    <t>998721102.S</t>
  </si>
  <si>
    <t>Presun hmôt pre vnútornú kanalizáciu v objektoch výšky nad 6 do 12 m</t>
  </si>
  <si>
    <t>722</t>
  </si>
  <si>
    <t>Zdravotechnika - vnútorný vodovod</t>
  </si>
  <si>
    <t>722172110.S</t>
  </si>
  <si>
    <t>Potrubie z plastických rúr PP-R D 16 mm - PN16, polyfúznym zváraním</t>
  </si>
  <si>
    <t>722172111.S</t>
  </si>
  <si>
    <t>Potrubie z plastických rúr PP-R D 20 mm - PN16, polyfúznym zváraním</t>
  </si>
  <si>
    <t>722172112.S</t>
  </si>
  <si>
    <t>Potrubie z plastických rúr PP-R D 25 mm - PN16, polyfúznym zváraním</t>
  </si>
  <si>
    <t>722190401</t>
  </si>
  <si>
    <t>Vyvedenie a upevnenie výpustky DN 15</t>
  </si>
  <si>
    <t>722220111</t>
  </si>
  <si>
    <t>Montáž armatúry závitovej s jedným závitom, nástenka pre výtokový ventil G 1/2</t>
  </si>
  <si>
    <t>2864828700</t>
  </si>
  <si>
    <t>Nástenka 16x1/2"</t>
  </si>
  <si>
    <t>722220121</t>
  </si>
  <si>
    <t>Montáž armatúry závitovej s jedným závitom, nástenka pre batériu G 1/2</t>
  </si>
  <si>
    <t>pár</t>
  </si>
  <si>
    <t>2864828800</t>
  </si>
  <si>
    <t>Dvojitá nástenka 16x1/2"</t>
  </si>
  <si>
    <t>722229101.S</t>
  </si>
  <si>
    <t>Montáž ventilu vypúšťacieho, plniaceho, G 1/2</t>
  </si>
  <si>
    <t>551110005500</t>
  </si>
  <si>
    <t>Guľový uzáver pre vodu, 1/2" FM, plnoprietokový, páčka, niklovaná mosadz</t>
  </si>
  <si>
    <t>722229102</t>
  </si>
  <si>
    <t>Montáž ventilu výtok., plavák.,vypúšť.,odvodňov.,kohút.plniaceho,vypúšťacieho PN 0.6, ventilov G 3/4</t>
  </si>
  <si>
    <t>551110013800</t>
  </si>
  <si>
    <t>Guľový uzáver pre vodu , 3/4" FF, páčka, niklovaná mosadz,</t>
  </si>
  <si>
    <t>722229103</t>
  </si>
  <si>
    <t>Montáž ventilu výtok., plavák.,vypúšť.,odvodňov.,kohút.plniaceho,vypúšťacieho PN 0.6, ventilov G 1</t>
  </si>
  <si>
    <t>5518100281</t>
  </si>
  <si>
    <t xml:space="preserve">Guľový uzáver voda   1",</t>
  </si>
  <si>
    <t>722229104</t>
  </si>
  <si>
    <t>Montáž ventilu výtok., plavák.,vypúšť.,odvodňov.,kohút.plniaceho,vypúšťacieho PN 0.6, ventilov G 5/4</t>
  </si>
  <si>
    <t>422820012500</t>
  </si>
  <si>
    <t>Spätná klapka závitová nerez, 5/4", dĺ. 106 mm, nerez oceľ ASTM A351 CF8M, nerez oceľ AISI 316</t>
  </si>
  <si>
    <t>5518100282</t>
  </si>
  <si>
    <t xml:space="preserve">Guľový uzáver voda   5/4"</t>
  </si>
  <si>
    <t>722263414.S</t>
  </si>
  <si>
    <t>Montáž vodomeru závitového jednovtokového suchobežného G 1/2</t>
  </si>
  <si>
    <t>388240001100.S</t>
  </si>
  <si>
    <t>Vodomer bytový, G 1/2", +30 °C, menovitý prietok Qn 1,5 m3/h, rozostup 110 mm, studená vody</t>
  </si>
  <si>
    <t>388240001200.S</t>
  </si>
  <si>
    <t>Vodomer bytový, G 1/2", +90 °C, menovitý prietok Qn 1,5 m3/h, rozostup 110 mm, teplá voda</t>
  </si>
  <si>
    <t>722290226</t>
  </si>
  <si>
    <t>Tlaková skúška vodovodného potrubia závitového do DN 50</t>
  </si>
  <si>
    <t>722290234</t>
  </si>
  <si>
    <t>Prepláchnutie a dezinfekcia vodovodného potrubia do DN 80</t>
  </si>
  <si>
    <t>998722102.S</t>
  </si>
  <si>
    <t>Presun hmôt pre vnútorný vodovod v objektoch výšky nad 6 do 12 m</t>
  </si>
  <si>
    <t>725</t>
  </si>
  <si>
    <t>Zdravotechnika - zariaď. predmety</t>
  </si>
  <si>
    <t>725110814</t>
  </si>
  <si>
    <t xml:space="preserve">Demontáž záchoda odsávacieho alebo kombinačného,  -0,03420t</t>
  </si>
  <si>
    <t>súb</t>
  </si>
  <si>
    <t>725210821.S</t>
  </si>
  <si>
    <t xml:space="preserve">Demontáž umývadiel alebo umývadielok bez výtokovej armatúry,  -0,01946t</t>
  </si>
  <si>
    <t>súb.</t>
  </si>
  <si>
    <t>725240812.S</t>
  </si>
  <si>
    <t xml:space="preserve">Demontáž sprchovej kabíny a misy bez výtokových armatúr mís,  -0,02450t</t>
  </si>
  <si>
    <t>725241112.S</t>
  </si>
  <si>
    <t>Montáž sprchovej vaničky akrylátovej štvorcovej 900x900 mm</t>
  </si>
  <si>
    <t>554230002100.S</t>
  </si>
  <si>
    <t>Sprchová vanička štvorcová akrylátová s nožičkami rozmer 900x900 mm, sprchová zástena s dvoma stenami, jedna stena so sprchovými dverami, výška stien 1 900 mm, číre bezpečnostné sklo min. hr. 8 mm, vrátane 2 súprav na upevnenie do steny</t>
  </si>
  <si>
    <t>725310821</t>
  </si>
  <si>
    <t xml:space="preserve">Demontáž drezu jednodielneho bez výtokovej armatúry na konzolách,  -0,01707t</t>
  </si>
  <si>
    <t>725319104.S</t>
  </si>
  <si>
    <t>Montáž kuchynských drezov jednoduchých, okrúhlych s priemerom do 510 mm, bez výtokových armatúr</t>
  </si>
  <si>
    <t>552310000700</t>
  </si>
  <si>
    <t xml:space="preserve">Kuchynský drez nerezový na zapustenie do dosky,  s výtokovou armatúrou</t>
  </si>
  <si>
    <t>725330820</t>
  </si>
  <si>
    <t xml:space="preserve">Demontáž výlevky bez výtok. armatúry, bez nádrže a splachovacieho potrubia,diturvitovej,  -0,03470t</t>
  </si>
  <si>
    <t>7253308201</t>
  </si>
  <si>
    <t xml:space="preserve">Demontáž vetracej hlavice,  -0,03470t</t>
  </si>
  <si>
    <t>725119308</t>
  </si>
  <si>
    <t>Montáž záchodovej misy kombinovanej</t>
  </si>
  <si>
    <t>642340001225</t>
  </si>
  <si>
    <t>Kombinované WC keramické, zvislý odpad, vrátane inštalačnej sady, WC musí patriť do dvoch najlepších tried spotreby vody podľa platného vodného štítku</t>
  </si>
  <si>
    <t>642340001226</t>
  </si>
  <si>
    <t xml:space="preserve">Kombinované WC keramické, zvislý odpad, vrátane inštalačnej sady, pre imobilných,  WC musí patriť do dvoch najlepších tried spotreby vody podľa platného vodného štítku</t>
  </si>
  <si>
    <t>725291112</t>
  </si>
  <si>
    <t>Montáž doplnkov zariadení kúpeľní a záchodov, toaletná doska</t>
  </si>
  <si>
    <t>64201404402</t>
  </si>
  <si>
    <t>WC sedadlo upevnenie zdola: Automatické plynulé zatváranie=Nie, Upevnenie=Zdola, Biela</t>
  </si>
  <si>
    <t>725219401.S</t>
  </si>
  <si>
    <t>Montáž umývadla keramického na skrutky do muriva, bez výtokovej armatúry</t>
  </si>
  <si>
    <t>6421100001001</t>
  </si>
  <si>
    <t>Malé umývadlo keramické DN40, biele</t>
  </si>
  <si>
    <t>6421100001002</t>
  </si>
  <si>
    <t>Malé umývadlo keramické pre imobilných DN40, biele</t>
  </si>
  <si>
    <t>725333360.S</t>
  </si>
  <si>
    <t>Montáž výlevky keramickej voľne stojacej bez výtokovej armatúry</t>
  </si>
  <si>
    <t>642710000100.S</t>
  </si>
  <si>
    <t>Výlevka keramická s plastovou mrežou</t>
  </si>
  <si>
    <t>725819202</t>
  </si>
  <si>
    <t>Montáž ventilu nástenného G 3/4</t>
  </si>
  <si>
    <t>42284610291N</t>
  </si>
  <si>
    <t xml:space="preserve">Ventil rohový   3/4"</t>
  </si>
  <si>
    <t>725829201.S</t>
  </si>
  <si>
    <t>Montáž batérie umývadlovej a drezovej nástennej pákovej alebo klasickej s mechanickým ovládaním</t>
  </si>
  <si>
    <t>551450003400</t>
  </si>
  <si>
    <t>Batéria umývadlová nástenná páková, výtokové rameno 210 mm, rozteč 150 mm, chróm, aktívny perlátor, batéria musí patriť do dvoch najlepších tried spotreby vody podľa platného vodného štítku</t>
  </si>
  <si>
    <t>551450000200.S</t>
  </si>
  <si>
    <t>Batéria drezová elektrická priamoohrevná, 3,3 kV, pripojenie do zásuvky, aktívny perlátor, batéria musí patriť do dvoch najlepších tried spotreby vody podľa platného vodného štítku</t>
  </si>
  <si>
    <t>725849201</t>
  </si>
  <si>
    <t>Montáž batérie sprchovej nástennej pákovej, klasickej</t>
  </si>
  <si>
    <t>5514513100</t>
  </si>
  <si>
    <t>Batéria sprchová mosadzná s ručnou sprchou TU 8120 XPS 1/2"x 100 mm, aktívny perlátor, batéria musí patriť do dvoch najlepších tried spotreby vody podľa platného vodného štítku</t>
  </si>
  <si>
    <t>725829801.S</t>
  </si>
  <si>
    <t>Montáž batérie výlevkovej nástennej pákovej alebo klasickej s mechanickým ovládaním</t>
  </si>
  <si>
    <t>5514512300</t>
  </si>
  <si>
    <t>Batéria vaňová mosadzná s ručnou sprchou TU 8115 XPS 1/2"x 100 mm, aktívny perlátor, batéria musí patriť do dvoch najlepších tried spotreby vody podľa platného vodného štítku</t>
  </si>
  <si>
    <t>5514812000</t>
  </si>
  <si>
    <t>Predĺženie s nátr. a čapom T 216 1/2"x 100 mm</t>
  </si>
  <si>
    <t>725820810</t>
  </si>
  <si>
    <t xml:space="preserve">Demontáž batérie drezovej, umývadlovej nástennej,  -0,0026t</t>
  </si>
  <si>
    <t>725840870.S</t>
  </si>
  <si>
    <t xml:space="preserve">Demontáž batérie vaňovej, sprchovej nástennej,  -0,00225t</t>
  </si>
  <si>
    <t>725840873.S</t>
  </si>
  <si>
    <t xml:space="preserve">Demontáž príslušenstva pre sprchové batérie, držiak na sprchu,  -0,00113t</t>
  </si>
  <si>
    <t>725860820</t>
  </si>
  <si>
    <t xml:space="preserve">Demontáž jednoduchej  zápachovej uzávierky pre zariaďovacie predmety, umývadlá, drezy, práčky  -0,00085t</t>
  </si>
  <si>
    <t>725860822</t>
  </si>
  <si>
    <t xml:space="preserve">Demontáž zápachovej uzávierky pre zariaďovacie predmety, vane, sprchy  -0,00122t</t>
  </si>
  <si>
    <t>998725102.S</t>
  </si>
  <si>
    <t>Presun hmôt pre zariaďovacie predmety v objektoch výšky nad 6 do 12 m</t>
  </si>
  <si>
    <t>E1.5. 01.1 - Ústredné vykurovanie a chladenie</t>
  </si>
  <si>
    <t xml:space="preserve">PSV - Práce a dodávky PSV   </t>
  </si>
  <si>
    <t xml:space="preserve">    713 - Izolácie tepelné   </t>
  </si>
  <si>
    <t xml:space="preserve">    732 - Ústredné kúrenie, strojovne   </t>
  </si>
  <si>
    <t xml:space="preserve">    733 - Ústredné kúrenie, rozvodné potrubie   </t>
  </si>
  <si>
    <t xml:space="preserve">    734 - Ústredné kúrenie - armatúry   </t>
  </si>
  <si>
    <t xml:space="preserve">    735 - Ústredné kúrenie - vykurovacie telesá   </t>
  </si>
  <si>
    <t xml:space="preserve">    767 - Konštrukcie doplnkové kovové   </t>
  </si>
  <si>
    <t xml:space="preserve">    783 - Nátery   </t>
  </si>
  <si>
    <t xml:space="preserve">M - Práce a dodávky M   </t>
  </si>
  <si>
    <t xml:space="preserve">    24-M - Montáže vzduchotechnických zariad.   </t>
  </si>
  <si>
    <t xml:space="preserve">OST - Demontáž   </t>
  </si>
  <si>
    <t xml:space="preserve">Ostatné - Ostatné   </t>
  </si>
  <si>
    <t xml:space="preserve">    HZS - HZS   </t>
  </si>
  <si>
    <t xml:space="preserve">Práce a dodávky PSV   </t>
  </si>
  <si>
    <t xml:space="preserve">Izolácie tepelné   </t>
  </si>
  <si>
    <t>713482111</t>
  </si>
  <si>
    <t>Montáž trubíc z PE, hr.do 10 mm,vnút.priemer do 38 mm</t>
  </si>
  <si>
    <t>713482121</t>
  </si>
  <si>
    <t>Montáž trubíc z PE, hr.15-20 mm,vnút.priemer do 38 mm</t>
  </si>
  <si>
    <t>713482131</t>
  </si>
  <si>
    <t>Montáž trubíc z PE, hr.30 mm,vnút.priemer do 38 mm</t>
  </si>
  <si>
    <t>Izolačná PE trubica DG 22x20 mm (d potrubia x hr. izolácie), nadrezaná</t>
  </si>
  <si>
    <t>283310004800</t>
  </si>
  <si>
    <t>Izolačná PE trubica DG 28x20 mm (d potrubia x hr. izolácie), nadrezaná</t>
  </si>
  <si>
    <t>283310006400</t>
  </si>
  <si>
    <t>Izolačná PE trubica DG 35x30 mm (d potrubia x hr. izolácie), rozrezaná</t>
  </si>
  <si>
    <t>2837741536</t>
  </si>
  <si>
    <t xml:space="preserve">Izolácia - navlek 18-S-plus (440)  ARC-0071</t>
  </si>
  <si>
    <t>p-tbl-pe-50-15-3</t>
  </si>
  <si>
    <t>Páska PE -50mm/15m/3mm</t>
  </si>
  <si>
    <t>l-520/1,0</t>
  </si>
  <si>
    <t>Lepidlo 520-1,0 l</t>
  </si>
  <si>
    <t>998713202</t>
  </si>
  <si>
    <t>732</t>
  </si>
  <si>
    <t xml:space="preserve">Ústredné kúrenie, strojovne   </t>
  </si>
  <si>
    <t>732199100</t>
  </si>
  <si>
    <t>Montáž orientačného štítka</t>
  </si>
  <si>
    <t>426426d-os</t>
  </si>
  <si>
    <t>Dodávka orientačných štítkov</t>
  </si>
  <si>
    <t>732429111</t>
  </si>
  <si>
    <t>Montáž čerpadla (do potrubia) obehového špirálového DN 25</t>
  </si>
  <si>
    <t>4268144085</t>
  </si>
  <si>
    <t>Úsporné obehové čerpadlo DN25, PN10 - viď. Specifikácia strojov a zariadení "Č" napr. Wilo alebo ekvivalent</t>
  </si>
  <si>
    <t>m-er</t>
  </si>
  <si>
    <t>Montáž ekvitermického regulátora</t>
  </si>
  <si>
    <t>422d-er-TP</t>
  </si>
  <si>
    <t>Ekvitermický regulátor 230V, s týždňovým programom - viď. Specifikácia strojov a zariadení "EK" napr. Siemens alebo ekvivalent</t>
  </si>
  <si>
    <t>m-umt</t>
  </si>
  <si>
    <t>Montáž ultrazvukového merača tepla</t>
  </si>
  <si>
    <t>422d-umt-pr</t>
  </si>
  <si>
    <t>Ultrazvukový merač tepla s príslušenstvom -viď. Specifikácia strojov a zariadení "M" napr. Danfoss alebo ekvivalent</t>
  </si>
  <si>
    <t>998732202</t>
  </si>
  <si>
    <t>Presun hmôt pre strojovne v objektoch výšky nad 6 m do 12 m</t>
  </si>
  <si>
    <t>733</t>
  </si>
  <si>
    <t xml:space="preserve">Ústredné kúrenie, rozvodné potrubie   </t>
  </si>
  <si>
    <t>733111102</t>
  </si>
  <si>
    <t>Potrubie z rúrok závitových oceľových bezšvových bežných nízkotlakových DN 10</t>
  </si>
  <si>
    <t>733111103</t>
  </si>
  <si>
    <t>Potrubie z rúrok závitových oceľových bezšvových bežných nízkotlakových DN 15</t>
  </si>
  <si>
    <t>733111104</t>
  </si>
  <si>
    <t>Potrubie z rúrok závitových oceľových bezšvových bežných nízkotlakových DN 20</t>
  </si>
  <si>
    <t>733111105</t>
  </si>
  <si>
    <t>Potrubie z rúrok závitových oceľových bezšvových bežných nízkotlakových DN 25</t>
  </si>
  <si>
    <t>733113113</t>
  </si>
  <si>
    <t>Potrubie z rúrok závitových Príplatok k cene za zhotovenie prípojky z oceľ. rúrok závitových DN 15</t>
  </si>
  <si>
    <t>m-3</t>
  </si>
  <si>
    <t>Montáž - potrubie PE-AL-PE s tvarovkami</t>
  </si>
  <si>
    <t>141d-13</t>
  </si>
  <si>
    <t>Potrubie PE-AL-PE 16x2 s tvarovkami</t>
  </si>
  <si>
    <t>733190107</t>
  </si>
  <si>
    <t>Tlaková skúška potrubia z oceľových rúrok závitových</t>
  </si>
  <si>
    <t>733191301</t>
  </si>
  <si>
    <t>Tlaková skúška plastového potrubia do 32 mm</t>
  </si>
  <si>
    <t>998733203</t>
  </si>
  <si>
    <t>Presun hmôt pre rozvody potrubia v objektoch výšky nad 6 do 24 m</t>
  </si>
  <si>
    <t>734</t>
  </si>
  <si>
    <t xml:space="preserve">Ústredné kúrenie - armatúry   </t>
  </si>
  <si>
    <t>734209104</t>
  </si>
  <si>
    <t>Montáž závitovej armatúry s 1 závitom G 3/4</t>
  </si>
  <si>
    <t>4228461003</t>
  </si>
  <si>
    <t>1/2" ventil-TS-90, priamy</t>
  </si>
  <si>
    <t>4228461007</t>
  </si>
  <si>
    <t>1/2" ventil -TS-90, rohový</t>
  </si>
  <si>
    <t>4228461087</t>
  </si>
  <si>
    <t>1/2" spiatočkový ventil-RL-5, priamy</t>
  </si>
  <si>
    <t>4228461090</t>
  </si>
  <si>
    <t>1/2" spiatočkový ventil-RL-5, rohový</t>
  </si>
  <si>
    <t>4849211006</t>
  </si>
  <si>
    <t>Termostat "MINI", 6 - 28 °C</t>
  </si>
  <si>
    <t>734209112</t>
  </si>
  <si>
    <t>Montáž závitovej armatúry s 2 závitmi do G 1/2</t>
  </si>
  <si>
    <t>4225700200</t>
  </si>
  <si>
    <t>Guľový ventil,PN 25 3/8",s páčkou</t>
  </si>
  <si>
    <t>4223358000</t>
  </si>
  <si>
    <t>Kohút tlakomerový obyčajný M 20x1,5 mm</t>
  </si>
  <si>
    <t>484AOV10</t>
  </si>
  <si>
    <t>Automatický odvzdušňovací ventil , Dn10</t>
  </si>
  <si>
    <t>734209115</t>
  </si>
  <si>
    <t>Montáž závitovej armatúry s 2 závitmi G 1</t>
  </si>
  <si>
    <t>4225700500</t>
  </si>
  <si>
    <t>Guľový ventil ,PN 25 1",s páčkou</t>
  </si>
  <si>
    <t>551210044318</t>
  </si>
  <si>
    <t>Ventil DN 25, priamy vyvažovací s meracími ventilčekmi pre meranie tlakovej diferencie, prírubový</t>
  </si>
  <si>
    <t>734209124</t>
  </si>
  <si>
    <t>Montáž závitovej armatúry s 3 závitmi G 3/4</t>
  </si>
  <si>
    <t>422d-3czv-20</t>
  </si>
  <si>
    <t>Trojcestný zmiešavací ventil DN 20 so servopohonom</t>
  </si>
  <si>
    <t>734211122</t>
  </si>
  <si>
    <t>Ventil odvzdušňovací závitový vykurovacích telies K 1172 do G 3/8</t>
  </si>
  <si>
    <t>734241215</t>
  </si>
  <si>
    <t>Ventil spätný závitový Ve 3030 - priamy G 1</t>
  </si>
  <si>
    <t>734291215</t>
  </si>
  <si>
    <t>Ostané armatúry, filter závitový</t>
  </si>
  <si>
    <t>734294104</t>
  </si>
  <si>
    <t>Ružica delená krycia V 2556 do G 3/4</t>
  </si>
  <si>
    <t>734391124</t>
  </si>
  <si>
    <t>Ostatné horúcovodné armatúry, kondenzačná slučka na privarenie STN 13 7533.1 - stočené</t>
  </si>
  <si>
    <t>734411142</t>
  </si>
  <si>
    <t>Teplomer technický s pevnou stopkou a nádržkou, rozsah do 200° C DTR s dĺžkou stopky 100 mm</t>
  </si>
  <si>
    <t>734421150</t>
  </si>
  <si>
    <t>Tlakomer deformačný kruhový B 0-10 MPa, priem. 100</t>
  </si>
  <si>
    <t>734494121</t>
  </si>
  <si>
    <t>Návarok s metrickým závitom akosť mat.11 416.1 M 20x1, 5 dĺžky do 220 mm</t>
  </si>
  <si>
    <t>734499211</t>
  </si>
  <si>
    <t>Ostatné meracie armatúry, montáž návarka M 20 x 1,5</t>
  </si>
  <si>
    <t>998734203</t>
  </si>
  <si>
    <t>Presun hmôt pre armatúry v objektoch výšky nad 6 do 24 m</t>
  </si>
  <si>
    <t>735</t>
  </si>
  <si>
    <t xml:space="preserve">Ústredné kúrenie - vykurovacie telesá   </t>
  </si>
  <si>
    <t>735154032</t>
  </si>
  <si>
    <t>Montáž vykurovacieho telesa panelového jednoradového výšky 500 mm/ dĺžky 1000-1200 mm</t>
  </si>
  <si>
    <t>735154140</t>
  </si>
  <si>
    <t>Montáž vykurovacieho telesa panelového dvojradového výšky 600 mm/ dĺžky 400-600 mm</t>
  </si>
  <si>
    <t>735154141</t>
  </si>
  <si>
    <t>Montáž vykurovacieho telesa panelového dvojradového výšky 600 mm/ dĺžky 700-900 mm</t>
  </si>
  <si>
    <t>735154142</t>
  </si>
  <si>
    <t>Montáž vykurovacieho telesa panelového dvojradového výšky 600 mm/ dĺžky 1000-1200 mm</t>
  </si>
  <si>
    <t>735154143</t>
  </si>
  <si>
    <t>Montáž vykurovacieho telesa panelového dvojradového výšky 600 mm/ dĺžky 1400-1800 mm</t>
  </si>
  <si>
    <t>735154150</t>
  </si>
  <si>
    <t>Montáž vykurovacieho telesa panelového dvojradového výšky 900 mm/ dĺžky 400-600 mm</t>
  </si>
  <si>
    <t>735158110</t>
  </si>
  <si>
    <t>Vykurovacie telesá panelové, tlaková skúška telesa vodou, jednoradového</t>
  </si>
  <si>
    <t>735158120</t>
  </si>
  <si>
    <t>Vykurovacie telesá panelové, tlaková skúška telesa vodou, dvojradového</t>
  </si>
  <si>
    <t>484530056500</t>
  </si>
  <si>
    <t>Teleso vykurovacie doskové dvojpanelové oceľové 21K, vxl 600x600 mm s bočným pripojením a konvektorom</t>
  </si>
  <si>
    <t>484530056700</t>
  </si>
  <si>
    <t>Teleso vykurovacie doskové dvojpanelové oceľové 21K, vxl 600x800 mm s bočným pripojením a konvektorom</t>
  </si>
  <si>
    <t>484530056800</t>
  </si>
  <si>
    <t xml:space="preserve">Teleso vykurovacie doskové dvojpanelové oceľové  21K, vxl 600x900 mm s bočným pripojením a konvektorom</t>
  </si>
  <si>
    <t>484530056900</t>
  </si>
  <si>
    <t>Teleso vykurovacie doskové dvojpanelové oceľové 21K, vxl 600x1000 mm s bočným pripojením a konvektorom</t>
  </si>
  <si>
    <t>484530057100</t>
  </si>
  <si>
    <t>Teleso vykurovacie doskové dvojpanelové oceľové 21K, vxl 600x1200 mm s bočným pripojením a konvektorom</t>
  </si>
  <si>
    <t>484530066000</t>
  </si>
  <si>
    <t>Teleso vykurovacie doskové dvojpanelové oceľové 22K, vxl 600x900 mm s bočným pripojením a dvoma konvektorm</t>
  </si>
  <si>
    <t>484530066100</t>
  </si>
  <si>
    <t>Teleso vykurovacie doskové dvojpanelové oceľové 22K, vxl 600x1000 mm s bočným pripojením a dvoma konvektormi</t>
  </si>
  <si>
    <t>484530066500</t>
  </si>
  <si>
    <t>Teleso vykurovacie doskové dvojpanelové oceľové 22K, vxl 600x1400 mm s bočným pripojením a dvoma konvektorm</t>
  </si>
  <si>
    <t>484530068000</t>
  </si>
  <si>
    <t>Teleso vykurovacie doskové dvojpanelové oceľové 22K, vxl 900x600 mm s bočným pripojením a dvoma konvektorm</t>
  </si>
  <si>
    <t>484520000300</t>
  </si>
  <si>
    <t>Teleso vykurovacie rebríkové oceľové napr. LINEAR CLASSIC KLC alebo ekvivalent, lxvxhĺ 450x1220x30 mm, pripojenie G 1/2" vnútorné</t>
  </si>
  <si>
    <t>998735202</t>
  </si>
  <si>
    <t>Presun hmôt pre vykurovacie telesá v objektoch výšky nad 6 do 12 m</t>
  </si>
  <si>
    <t xml:space="preserve">Konštrukcie doplnkové kovové   </t>
  </si>
  <si>
    <t>767995101</t>
  </si>
  <si>
    <t>Montáž ostatných atypických kovových stavebných doplnkových konštrukcií do 5 kg</t>
  </si>
  <si>
    <t>m-4</t>
  </si>
  <si>
    <t>Atypické konštrukcie -doplnkové kovové</t>
  </si>
  <si>
    <t>998767202</t>
  </si>
  <si>
    <t xml:space="preserve">Nátery   </t>
  </si>
  <si>
    <t>783225100</t>
  </si>
  <si>
    <t>783226100</t>
  </si>
  <si>
    <t>Nátery kov.stav.doplnk.konštr. syntetické na vzduchu schnúce základný - 35µm</t>
  </si>
  <si>
    <t>783424340</t>
  </si>
  <si>
    <t>Nátery kov.potr.a armatúr syntet. potrubie do DN 50 mm dvojnás. 1x email a základný náter - 140µm</t>
  </si>
  <si>
    <t>783424740</t>
  </si>
  <si>
    <t>Nátery kov.potr.a armatúr syntetické potrubie do DN 50 mm základné - 35µm</t>
  </si>
  <si>
    <t xml:space="preserve">Práce a dodávky M   </t>
  </si>
  <si>
    <t>24-M</t>
  </si>
  <si>
    <t xml:space="preserve">Montáže vzduchotechnických zariad.   </t>
  </si>
  <si>
    <t>mont-multisplit</t>
  </si>
  <si>
    <t>Montáž multisplitovej jednotky</t>
  </si>
  <si>
    <t>kpl</t>
  </si>
  <si>
    <t>msj-vo38-vn42-85</t>
  </si>
  <si>
    <t>Multisplitové zariadenie - viď. Specifikácia strojov a zariadení "CH1" napr. Carrier alebo ekvivalent</t>
  </si>
  <si>
    <t>mont-split</t>
  </si>
  <si>
    <t>Montáž splitovej jednotky</t>
  </si>
  <si>
    <t>sj-vo38-vn42-85</t>
  </si>
  <si>
    <t>Splitové zariadenie - viď. Specifikácia strojov a zariadení "CH2" napr. Carrier alebo ekvivalent</t>
  </si>
  <si>
    <t>MD</t>
  </si>
  <si>
    <t>Mimostavenisková doprava</t>
  </si>
  <si>
    <t>PPV-MV</t>
  </si>
  <si>
    <t>PPV + MV</t>
  </si>
  <si>
    <t>vp</t>
  </si>
  <si>
    <t>Vnútrostaveniskový presun</t>
  </si>
  <si>
    <t xml:space="preserve">Demontáž   </t>
  </si>
  <si>
    <t>713400842</t>
  </si>
  <si>
    <t xml:space="preserve">Odstránenie tepelnej izolácie potrubia s konštrukciou vrátane povrchovej úpravy,  -0,04810t</t>
  </si>
  <si>
    <t>733110803</t>
  </si>
  <si>
    <t>Demontáž potrubia z oceľových rúrok závitových do DN 15</t>
  </si>
  <si>
    <t>733110806</t>
  </si>
  <si>
    <t>Demontáž potrubia z oceľových rúrok závitových nad 15 do DN 32</t>
  </si>
  <si>
    <t>733110808</t>
  </si>
  <si>
    <t>Demontáž potrubia z oceľových rúrok závitových nad 32 do DN 50</t>
  </si>
  <si>
    <t>733191816</t>
  </si>
  <si>
    <t>Odrezanie strmeňového držiaka do priem. 44.5 -0,00014t</t>
  </si>
  <si>
    <t>733191915</t>
  </si>
  <si>
    <t>Oprava rozvodov potrubí z oceľových rúrok zaslepenie kovaním a zavarením DN 25</t>
  </si>
  <si>
    <t>733191918</t>
  </si>
  <si>
    <t>Oprava rozvodov potrubí z oceľových rúrok zaslepenie kovaním a zavarením DN 50</t>
  </si>
  <si>
    <t>733191925</t>
  </si>
  <si>
    <t>Oprava rozvodov potrubí -privarenie odbočky do DN 25</t>
  </si>
  <si>
    <t>733890803</t>
  </si>
  <si>
    <t>Vnútrostav. premiestnenie vybúraných hmôt rozvodov potrubia vodorovne do 100 m z obj. výš. do 24m</t>
  </si>
  <si>
    <t>734200821</t>
  </si>
  <si>
    <t>Demontáž armatúry závitovej s dvomi závitmi do G 1/2 -0,00045t</t>
  </si>
  <si>
    <t>734200822</t>
  </si>
  <si>
    <t xml:space="preserve">Demontáž armatúry závitovej s dvomi závitmi nad 1/2 do G 1,  -0,00100t</t>
  </si>
  <si>
    <t>734890803</t>
  </si>
  <si>
    <t>Vnútrostaveniskové premiestnenie vybúraných hmôt armatúr do 24m</t>
  </si>
  <si>
    <t>735111810</t>
  </si>
  <si>
    <t xml:space="preserve">Demontáž vykurovacích telies liatinových článkových,  -0,02300t</t>
  </si>
  <si>
    <t>735151821</t>
  </si>
  <si>
    <t xml:space="preserve">Demontáž vykurovacieho telesa panelového dvojradového stavebnej dľžky do 1500 mm,  -0,02493t</t>
  </si>
  <si>
    <t>735191905</t>
  </si>
  <si>
    <t>Ostatné opravy vykurovacích telies, odvzdušnenie telesa</t>
  </si>
  <si>
    <t>735291800</t>
  </si>
  <si>
    <t>Demontáž konzol alebo držiakov vykurovacieho telesa, registra, konvektora do odpadu</t>
  </si>
  <si>
    <t>735494811</t>
  </si>
  <si>
    <t>Vypúšťanie vody z vykurovacích sústav(bez kotlov,ohrievačov,zásobníkov a vyk.telies</t>
  </si>
  <si>
    <t>735890802</t>
  </si>
  <si>
    <t>Vnútrostaveniskové premiestnenie vybúraných hmôt vykurovacích telies do 12m</t>
  </si>
  <si>
    <t xml:space="preserve">Ostatné   </t>
  </si>
  <si>
    <t xml:space="preserve">HZS   </t>
  </si>
  <si>
    <t>Dmp</t>
  </si>
  <si>
    <t>Drobné montážne práce</t>
  </si>
  <si>
    <t>MV</t>
  </si>
  <si>
    <t>Murárska výpomoc</t>
  </si>
  <si>
    <t>PR</t>
  </si>
  <si>
    <t>Prekáblovanie regulácie</t>
  </si>
  <si>
    <t>UN-IP</t>
  </si>
  <si>
    <t>Úprava náteru a izolácie potrubia</t>
  </si>
  <si>
    <t>V-NS</t>
  </si>
  <si>
    <t>Vypustenie a napustenie systému</t>
  </si>
  <si>
    <t>ZaSP</t>
  </si>
  <si>
    <t>Zaregulovanie a skúšobná prevádzka</t>
  </si>
  <si>
    <t>E1.7. 01.1 - Elektroinštalácia</t>
  </si>
  <si>
    <t xml:space="preserve">HSV - Práce a dodávky HSV   </t>
  </si>
  <si>
    <t xml:space="preserve">    9 - Ostatné konštrukcie a práce-búranie   </t>
  </si>
  <si>
    <t xml:space="preserve">    21-M - Elektromontáže   </t>
  </si>
  <si>
    <t xml:space="preserve">Práce a dodávky HSV   </t>
  </si>
  <si>
    <t xml:space="preserve">Ostatné konštrukcie a práce-búranie   </t>
  </si>
  <si>
    <t>974032871.S</t>
  </si>
  <si>
    <t xml:space="preserve">Vytváranie drážok ručným drážkovačom v nepálených pórobetónových tvárniciach hĺbky do 30 mm, š. do 30 mm,  -0,00045t</t>
  </si>
  <si>
    <t>Odvoz demontovaných svietidiel a elektroinštalačného materiálu na skládku do 10km</t>
  </si>
  <si>
    <t>979089011.S</t>
  </si>
  <si>
    <t>Poplatok za skladovanie a likvidáciu nebezpečného odpadu - (17 01) svietidlá , elektroinštalačný materiál</t>
  </si>
  <si>
    <t xml:space="preserve">Elektromontáže   </t>
  </si>
  <si>
    <t>210010107.S</t>
  </si>
  <si>
    <t>Lišta elektroinštalačná z PVC 18x13, uložená pevne, vkladacia</t>
  </si>
  <si>
    <t>345750065400</t>
  </si>
  <si>
    <t>Lišta vkladacia z PVC LV 18x13 mm, napr. KOPOS alebo ekvivalent</t>
  </si>
  <si>
    <t>210010331.S</t>
  </si>
  <si>
    <t>Krabica pre lištový rozvod bez zapojenia</t>
  </si>
  <si>
    <t>345410014770.S</t>
  </si>
  <si>
    <t>Krabica prístrojová LK 80X28 T, z PVC</t>
  </si>
  <si>
    <t>345610004910.S</t>
  </si>
  <si>
    <t>Svorkovnica S-66, z PA</t>
  </si>
  <si>
    <t>210010371.S</t>
  </si>
  <si>
    <t>Elektromontážna krabica viacnásobná do zateplenia KEZ-3 50-200 mm</t>
  </si>
  <si>
    <t>345410007600</t>
  </si>
  <si>
    <t>Krabica do zateplenia z PP, KEZ-3 KB, šxvxh 120x230x250 mm, KOPOS alebo ekvivalent</t>
  </si>
  <si>
    <t>210011310.S</t>
  </si>
  <si>
    <t>Osadenie polyamidovej príchytky HM 8 do tvrdého kameňa, jednoduchého betónu a železobetónu</t>
  </si>
  <si>
    <t>EHM000000225</t>
  </si>
  <si>
    <t>Hmoždinka natĺkacia NP-06Z040 6x40mm</t>
  </si>
  <si>
    <t>210110021.S</t>
  </si>
  <si>
    <t>Jednopólový spínač - radenie 1, zapustená montáž IP 44, vrátane zapojenia</t>
  </si>
  <si>
    <t>345340007925</t>
  </si>
  <si>
    <t>Spínač jednopólový pre zapustenú montáž, radenie č.1, IP44, biely, napr. Legrand Valena Life alebo ekvivalent</t>
  </si>
  <si>
    <t>210110041.S</t>
  </si>
  <si>
    <t>Spínač polozapustený a zapustený vrátane zapojenia jednopólový - radenie 1</t>
  </si>
  <si>
    <t>ESP000003907</t>
  </si>
  <si>
    <t>Spínač napr. Legrand Valena Life 752101 R1 alebo ekvivalent, biely</t>
  </si>
  <si>
    <t>210110043.S</t>
  </si>
  <si>
    <t>Spínač polozapustený a zapustený vrátane zapojenia sériový - radenie 5</t>
  </si>
  <si>
    <t>ESP000004535</t>
  </si>
  <si>
    <t>Spínač sériový napr. Legrand Valena Life 752105 R5 alebo ekvivalent, biely</t>
  </si>
  <si>
    <t>210110045.S</t>
  </si>
  <si>
    <t>Spínač polozapustený a zapustený vrátane zapojenia stried.prep.- radenie 6</t>
  </si>
  <si>
    <t>ESP000003909</t>
  </si>
  <si>
    <t>Spínač striedavý napr. Legrand Valena Life 752106 R6 alebo ekvivalent, biely</t>
  </si>
  <si>
    <t>210110046.S</t>
  </si>
  <si>
    <t>Spínač polozapustený a zapustený vrátane zapojenia krížový prep.- radenie 7</t>
  </si>
  <si>
    <t>345330003530.S</t>
  </si>
  <si>
    <t>Prepínač krížový polozapustený a zapustený, radenie č.7</t>
  </si>
  <si>
    <t>210110082.S</t>
  </si>
  <si>
    <t>Bod doplnkového pospojovania</t>
  </si>
  <si>
    <t>345320003620.S</t>
  </si>
  <si>
    <t>210201510.S</t>
  </si>
  <si>
    <t>Zapojenie svietidla 1x svetelný zdroj, núdzového, LED - núdzový režim</t>
  </si>
  <si>
    <t>348150000500</t>
  </si>
  <si>
    <t>Prisadené LED piktogramové núdzové svietidlo s vlastnou baterkou 3hodiny automatické testovacie tlačítko, IP65, IK07, Rozmer 280x130x71, príkon 4,1W, Svetelný tok 84lm</t>
  </si>
  <si>
    <t>348150000500_1</t>
  </si>
  <si>
    <t>Prisadené bezpečnostné núdzové svietidlo s vlastnou baterkou LiFePO4 3hodiny automatické testovacie tlačítko, IP20, IK03, Rozmer 140x3, príkon 2W, Svetelný tok 212lm</t>
  </si>
  <si>
    <t>210203056.S</t>
  </si>
  <si>
    <t xml:space="preserve">Montáž a zapojenie LED panelu, LED svietidla   -  stropné, nastené interier</t>
  </si>
  <si>
    <t>348130002400.S</t>
  </si>
  <si>
    <t>Prisadené úzke LED svietidlo IP20, IK03, 4000K, svetelný výkon 136lm/W, Rozmer 1449x60x74, príkon 36W, Svetelný tok 4900lm</t>
  </si>
  <si>
    <t>348130002200.S</t>
  </si>
  <si>
    <t>Štíhle prisadené LED kancelárske svietidlo IP20, IK03, 4000K, svetelný výkon 142lm/W, Rozmer 1210x162x44, príkon 29W, Svetelný tok 4120lm</t>
  </si>
  <si>
    <t>348130002200.S_4</t>
  </si>
  <si>
    <t>Prisadené LED svietidlo IP66, IK08, 4000K, svetelný výkon 139lm/W, Rozmer 1600x92x90, príkon 32,6W, Svetelný tok 4520lm</t>
  </si>
  <si>
    <t>348130002200.S_5</t>
  </si>
  <si>
    <t>Prisadené LED svietidlo IP65, IK10, 4000K, svetelný výkon 120lm/W, Rozmer 307x58, príkon 16,3W, Svetelný tok 1590lm</t>
  </si>
  <si>
    <t>210800146.S</t>
  </si>
  <si>
    <t>Kábel medený uložený pevne CYKY 450/750 V 3x1,5</t>
  </si>
  <si>
    <t>341110000700.S</t>
  </si>
  <si>
    <t>Kábel medený CYKY 3x1,5 mm2</t>
  </si>
  <si>
    <t>210960831.S</t>
  </si>
  <si>
    <t xml:space="preserve">Demontáž do sute - spínač  nástenný pre prostredie obyčajné alebo vlhké   -0,00010 t</t>
  </si>
  <si>
    <t>210964324.S</t>
  </si>
  <si>
    <t xml:space="preserve">Demontáž do sute - svietidla interiérového na strop do 5 kg vrátane odpojenia   -0,00500 t (vrátane recyklačného poplatku)</t>
  </si>
  <si>
    <t>SO 01.2 - Budova OO PZ Mojmírova – nezelená časť</t>
  </si>
  <si>
    <t>E1.1 01.2 - Stavebná časť a statika</t>
  </si>
  <si>
    <t xml:space="preserve">    765 - Konštrukcie - krytiny tvrdé</t>
  </si>
  <si>
    <t xml:space="preserve">    769 - Montáže vzduchotechnických zariadení</t>
  </si>
  <si>
    <t xml:space="preserve">    771 - Podlahy z dlaždíc</t>
  </si>
  <si>
    <t xml:space="preserve">"b82"  (3,025+1,575+1,125)*(0,5+0,1*2)*(1,7-1,2)</t>
  </si>
  <si>
    <t>162201211.S</t>
  </si>
  <si>
    <t>Vodorovné premiestnenie výkopku horniny tr. 1 až 4 stavebným fúrikom do 10 m v rovine alebo vo svahu do 1:5</t>
  </si>
  <si>
    <t>162201219.S</t>
  </si>
  <si>
    <t>Príplatok za k.ď. 10m v rovine alebo vo svahu do 1:5 k vodorov. premiestneniu výkopku stavebným fúrikom horn. tr.1 až 4</t>
  </si>
  <si>
    <t>167101100.S</t>
  </si>
  <si>
    <t>Nakladanie výkopku tr.1-4 ručne</t>
  </si>
  <si>
    <t>174101102.S</t>
  </si>
  <si>
    <t>Zásyp sypaninou v uzavretých priestoroch s urovnaním povrchu zásypu</t>
  </si>
  <si>
    <t>"pod 102</t>
  </si>
  <si>
    <t>1,35*3,45*0,62</t>
  </si>
  <si>
    <t>"pod 101</t>
  </si>
  <si>
    <t>1,5*1,5*0,65*0,5</t>
  </si>
  <si>
    <t>2,47*3,0*0,62</t>
  </si>
  <si>
    <t>274321312.S</t>
  </si>
  <si>
    <t>Betón základových pásov, železový (bez výstuže), tr. C 20/25</t>
  </si>
  <si>
    <t>"Zp1</t>
  </si>
  <si>
    <t>(3,025+1,575+1,125)*0,5*0,5</t>
  </si>
  <si>
    <t>274351215.S</t>
  </si>
  <si>
    <t>Debnenie stien základových pásov, zhotovenie-dielce</t>
  </si>
  <si>
    <t>(2,64*2-0,5)*0,5</t>
  </si>
  <si>
    <t>(3,655*2-0,5*2)*0,5</t>
  </si>
  <si>
    <t>274351216.S</t>
  </si>
  <si>
    <t>Debnenie stien základových pásov, odstránenie-dielce</t>
  </si>
  <si>
    <t>274361821.S</t>
  </si>
  <si>
    <t>Výstuž základových pásov z ocele B500 (10505)</t>
  </si>
  <si>
    <t>"st-02" 0,123</t>
  </si>
  <si>
    <t>"st02" 0,044715</t>
  </si>
  <si>
    <t>Preklad UPE 140, P5x50,hmot. 44,715kg, statika- pol.P1</t>
  </si>
  <si>
    <t>"st1.1,st1.2</t>
  </si>
  <si>
    <t>(3,6+1,35)*0,15*(2,69+1,2)</t>
  </si>
  <si>
    <t>(3,6+1,5)*(2,69+1,2)</t>
  </si>
  <si>
    <t>(3,45+1,35)*(2,69+1,2)</t>
  </si>
  <si>
    <t xml:space="preserve">"st02"  0,133</t>
  </si>
  <si>
    <t>341362021.S</t>
  </si>
  <si>
    <t>Výstuž stien a priečok zo zváraných sietí KARI</t>
  </si>
  <si>
    <t xml:space="preserve">"st02"  </t>
  </si>
  <si>
    <t>"s1" 0,1242</t>
  </si>
  <si>
    <t>342231317.S</t>
  </si>
  <si>
    <t>Priečky a múriky z tehál pálených plných rozmeru 290x140x65 mm, hr. 140 mm, na maltu MC</t>
  </si>
  <si>
    <t>" nadmurovka štítoveho muriva</t>
  </si>
  <si>
    <t>8,05*0,7*2</t>
  </si>
  <si>
    <t>346244811.S</t>
  </si>
  <si>
    <t>Prímurovky izolačné a ochranné z tehál dĺžky 290 mm na MC 10 hr. 65 mm</t>
  </si>
  <si>
    <t>417321414.S</t>
  </si>
  <si>
    <t>Betón stužujúcich pásov a vencov železový tr. C 20/25</t>
  </si>
  <si>
    <t>"m02</t>
  </si>
  <si>
    <t>8,05*0,15*0,2*2</t>
  </si>
  <si>
    <t>417351115.S</t>
  </si>
  <si>
    <t>Debnenie bočníc stužujúcich pásov a vencov vrátane vzpier zhotovenie</t>
  </si>
  <si>
    <t>8,05*2*0,2*2</t>
  </si>
  <si>
    <t>417351116.S</t>
  </si>
  <si>
    <t>Debnenie bočníc stužujúcich pásov a vencov vrátane vzpier odstránenie</t>
  </si>
  <si>
    <t>417361821.S</t>
  </si>
  <si>
    <t>Výstuž stužujúcich pásov a vencov z betonárskej ocele B500 (10505)</t>
  </si>
  <si>
    <t>"m02" 0,0673</t>
  </si>
  <si>
    <t>430321315.S</t>
  </si>
  <si>
    <t>Schodiskové konštrukcie, betón železový tr. C 20/25</t>
  </si>
  <si>
    <t>"sch1.1</t>
  </si>
  <si>
    <t>2,1*1,5*0,15 "rameno na teréne</t>
  </si>
  <si>
    <t>1,5*0,175*0,3*0,5*6 "stupne</t>
  </si>
  <si>
    <t>430361821.S</t>
  </si>
  <si>
    <t>Výstuž schodiskových konštrukcií z betonárskej ocele B500 (10505)</t>
  </si>
  <si>
    <t>"st02" 0,01452</t>
  </si>
  <si>
    <t>430362021.S</t>
  </si>
  <si>
    <t>Výstuž schodiskových konštrukcií zo zváraných sietí z drôtov typu KARI</t>
  </si>
  <si>
    <t>"st02-s3" 0,0169</t>
  </si>
  <si>
    <t>434351141.S</t>
  </si>
  <si>
    <t>Debnenie stupňov na podstupňovej doske alebo na teréne pôdorysne priamočiarych zhotovenie</t>
  </si>
  <si>
    <t>0,175*1,5*6</t>
  </si>
  <si>
    <t>434351142.S</t>
  </si>
  <si>
    <t>Debnenie stupňov na podstupňovej doske alebo na teréne pôdorysne priamočiarych odstránenie</t>
  </si>
  <si>
    <t>611421431.S</t>
  </si>
  <si>
    <t>Oprava vnútorných vápenných omietok stropov železobetónových rovných tvárnicových a klenieb, opravovaná plocha nad 30 do 50 % štukových</t>
  </si>
  <si>
    <t>611460112.S</t>
  </si>
  <si>
    <t>Príprava vnútorného podkladu stropov na betónové podklady kontaktným mostíkom</t>
  </si>
  <si>
    <t>611460362.S</t>
  </si>
  <si>
    <t>Vnútorná omietka stropov vápennocementová jednovrstvová, hr. 8 mm</t>
  </si>
  <si>
    <t>611481121.S</t>
  </si>
  <si>
    <t>Potiahnutie vnútorných stropov sklotextilnou mriežkou s vložením bez lepidla</t>
  </si>
  <si>
    <t>612421431.S</t>
  </si>
  <si>
    <t>Oprava vnútorných vápenných omietok stien, v množstve opravenej plochy nad 30 do 50 % štukových</t>
  </si>
  <si>
    <t>612460112.S</t>
  </si>
  <si>
    <t>Príprava vnútorného podkladu stien na betónové podklady kontaktným mostíkom</t>
  </si>
  <si>
    <t>612460151.S</t>
  </si>
  <si>
    <t>Príprava vnútorného podkladu stien cementovým prednástrekom, hr. 3 mm</t>
  </si>
  <si>
    <t>"s03" 59,8*2</t>
  </si>
  <si>
    <t>612460242.S</t>
  </si>
  <si>
    <t>Vnútorná omietka stien vápennocementová jadrová (hrubá), hr. 15 mm</t>
  </si>
  <si>
    <t>612460363.S</t>
  </si>
  <si>
    <t>Vnútorná omietka stien vápennocementová jednovrstvová, hr. 10 mm</t>
  </si>
  <si>
    <t>"s01,s02</t>
  </si>
  <si>
    <t>"004" 2*(2,0+11,65)*2,75-0,8*2,0</t>
  </si>
  <si>
    <t>"101" 2*(3,0+1,8)*3,6-1,5*3,6-1,8*2,14</t>
  </si>
  <si>
    <t>(1,8+2,14*2)*0,2</t>
  </si>
  <si>
    <t>2*1,5*(3,6+2,55)*0,5</t>
  </si>
  <si>
    <t>2*2,5*2,55-1,2*0,75</t>
  </si>
  <si>
    <t>(1,2+0,75*2)*0,2</t>
  </si>
  <si>
    <t>"102" 2*(1,35+3,45)*2,55-0,9*1,97</t>
  </si>
  <si>
    <t>"103,109" 2*(3,0+7,9)*2,88-1,5*2,88-0,9*1,97*2-0,8*1,97*2-1,5*1,75</t>
  </si>
  <si>
    <t>(1,9+1,97*2)*0,3</t>
  </si>
  <si>
    <t>(1,5+1,75*2)*0,2</t>
  </si>
  <si>
    <t>"110" 2*(5,0+2,31)*2,69-0,8*1,97*4-0,6*1,97*2-0,9*1,97*2</t>
  </si>
  <si>
    <t>"111" 2*(3,2+5,4)*2,69-0,8*1,97-1,8*1,75</t>
  </si>
  <si>
    <t>(1,8+1,75*1)*0,25</t>
  </si>
  <si>
    <t>(0,9+2,2*2)*0,3</t>
  </si>
  <si>
    <t>"112" 2*(1,05+1,15)*2,69-0,6*1,97</t>
  </si>
  <si>
    <t>"113" 2*(4,2+3,35)*2,69-0,8*1,97-1,8*1,75</t>
  </si>
  <si>
    <t>(1,2+2,2*2)*0,3</t>
  </si>
  <si>
    <t>(1,8+1,75*2)*0,25</t>
  </si>
  <si>
    <t>"114" 2*(4,2+3,5)*2,69-0,8*1,97-1,8*1,75</t>
  </si>
  <si>
    <t>"115" 2*(3,0+3,25)*2,69-0,8*1,97-1,8*1,75</t>
  </si>
  <si>
    <t>"121" 2*(3,0+3,7)*2,69-0,8*1,97-1,8*1,75</t>
  </si>
  <si>
    <t>"117" 2*(1,45+1,99)*(2,69-2,5)</t>
  </si>
  <si>
    <t>"118" 15,72</t>
  </si>
  <si>
    <t>"116" 2*(0,75+1,25)*(2,69-2,5)</t>
  </si>
  <si>
    <t>"122" 2*(0,75+1,25)*(2,69-2,5)</t>
  </si>
  <si>
    <t>"123" 2*(1,45+1,9)*(2,69-2,5)</t>
  </si>
  <si>
    <t xml:space="preserve">"201"  (3,0+2*2,23)*2,9</t>
  </si>
  <si>
    <t>2,4*3,14*2</t>
  </si>
  <si>
    <t>"202" (3,0+3,27*2)*2,9-0,9*1,97*2-1,2*2,25</t>
  </si>
  <si>
    <t>(1,2+2,25*2)*0,2</t>
  </si>
  <si>
    <t>"208" 2*(3,5+5,4)*2,9-0,9*1,97-1,8*2,57</t>
  </si>
  <si>
    <t>(1,8+2,57*2)*0,25</t>
  </si>
  <si>
    <t>(1,2+2,55*2)*0,3</t>
  </si>
  <si>
    <t>"209" (2*2,3+0,96)*2,9-0,6*1,97*2-0,9*1,97-0,8*1,97</t>
  </si>
  <si>
    <t>(0,96+2*2,55)*0,4</t>
  </si>
  <si>
    <t>2*(2,0+7,75)*2,9-0,96*2,55-1,0*2,55-0,8*1,97*3</t>
  </si>
  <si>
    <t>(1,0+2*2,55)*0,4</t>
  </si>
  <si>
    <t>(2,5+2*2,55)*0,3</t>
  </si>
  <si>
    <t>(1,85+2*2,55)*0,3</t>
  </si>
  <si>
    <t>(1,2*2*2,55)*0,3</t>
  </si>
  <si>
    <t>2*(2,3+1,55)*2,96-1,0*2,55-0,6*1,97*2-0,8*1,97*2</t>
  </si>
  <si>
    <t>"210" 2*(3,2+5,4)*2,9-0,9*1,97-1,8*2,57</t>
  </si>
  <si>
    <t>"212" 2*(4,2+7,05)*2,9-1,8*2,75*2</t>
  </si>
  <si>
    <t>(1,7+2,75*2)*0,25</t>
  </si>
  <si>
    <t xml:space="preserve">"213"  2*(3,0+3,15)*2,9-0,9*1,97-1,8*2,57</t>
  </si>
  <si>
    <t>"214" 2*(0,75+1,25)*(2,9-2,5)</t>
  </si>
  <si>
    <t>"215" 2*(1,45+1,99)*(2,9-2,5)</t>
  </si>
  <si>
    <t>"216" 2*(5,4+3,55)*2,9-1,6*1,97-0,9*1,97-1,8*1,75</t>
  </si>
  <si>
    <t>"217" 2*(5,4+3,3)*2,9-1,6*1,97-0,8*1,97-1,8*2,57</t>
  </si>
  <si>
    <t>(1,7+2,55*2)*0,3</t>
  </si>
  <si>
    <t>"218" 2*(3,0+3,65)*2,9-0,8*1,97-1,8*1,75</t>
  </si>
  <si>
    <t xml:space="preserve">"219"  2*(0,75+1,25)*(2,9-2,5)</t>
  </si>
  <si>
    <t>"220" 2*(1,45+1,9)*(2,9-2,5)</t>
  </si>
  <si>
    <t>612481011.R</t>
  </si>
  <si>
    <t>Priebežná omietková lišta (omietnik) z pozinkovaného plechu pre hrúbku omietky 6 mm</t>
  </si>
  <si>
    <t>612481121.S</t>
  </si>
  <si>
    <t>Potiahnutie vnútorných stien sklotextilnou mriežkou s vložením bez lepidla</t>
  </si>
  <si>
    <t>"s03" 59,8*2*0,2"%</t>
  </si>
  <si>
    <t>622460365.S</t>
  </si>
  <si>
    <t>Vonkajšia omietka stien vápennocementová jednovrstvová, hr. 20 mm</t>
  </si>
  <si>
    <t>"m01" 8,05*0,7*2</t>
  </si>
  <si>
    <t>622464222</t>
  </si>
  <si>
    <t xml:space="preserve">Vonkajšia omietka stien tenkovrstvová , silikátová,  škrabaná, hr. 2 mm</t>
  </si>
  <si>
    <t>Systém hydroizolácie a zateplenia balkónov a lodžií - butylová izolačná páska samolepiaca</t>
  </si>
  <si>
    <t>"p51</t>
  </si>
  <si>
    <t>(1,8+0,3*2)*4</t>
  </si>
  <si>
    <t>631312661.S</t>
  </si>
  <si>
    <t>Mazanina z betónu prostého (m3) tr. C 20/25 hr.nad 50 do 80 mm</t>
  </si>
  <si>
    <t>631313511.S</t>
  </si>
  <si>
    <t>Mazanina z betónu prostého (m3) tr. C 12/15 hr.nad 80 do 120 mm</t>
  </si>
  <si>
    <t>"podkl.bet pod pd1.1</t>
  </si>
  <si>
    <t>1,35*3,45*0,1</t>
  </si>
  <si>
    <t>631315511.S</t>
  </si>
  <si>
    <t>Mazanina z betónu prostého (m3) tr. C 12/15 hr.nad 120 do 240 mm</t>
  </si>
  <si>
    <t>"podkl betón 101</t>
  </si>
  <si>
    <t>3,0*1,8*0,15</t>
  </si>
  <si>
    <t>2,1*1,5*0,15 "rameno sch</t>
  </si>
  <si>
    <t>2,47*3,0*0,15</t>
  </si>
  <si>
    <t>631315661.S</t>
  </si>
  <si>
    <t>Mazanina z betónu prostého (m3) tr. C 20/25 hr.nad 120 do 240 mm</t>
  </si>
  <si>
    <t>"pd1.1</t>
  </si>
  <si>
    <t>1,35*3,45*0,2</t>
  </si>
  <si>
    <t>631361821.S</t>
  </si>
  <si>
    <t>Výstuž mazanín z betónov (z kameniva) a z ľahkých betónov z betonárskej ocele B500 (10505)</t>
  </si>
  <si>
    <t>"st-02" 0,00947</t>
  </si>
  <si>
    <t>631362021.S</t>
  </si>
  <si>
    <t>Výstuž mazanín z betónov (z kameniva) a z ľahkých betónov zo zváraných sietí z drôtov typu KARI</t>
  </si>
  <si>
    <t>"st02-S2" 0,0685</t>
  </si>
  <si>
    <t>631362442.S</t>
  </si>
  <si>
    <t>Výstuž mazanín z betónov (z kameniva) a z ľahkých betónov zo sietí KARI, priemer drôtu 8/8 mm, veľkosť oka 150x150 mm</t>
  </si>
  <si>
    <t>632001021.S</t>
  </si>
  <si>
    <t>Zhotovenie okrajovej dilatačnej pásky z PE</t>
  </si>
  <si>
    <t>283320004900.S</t>
  </si>
  <si>
    <t>Okrajová dilatačná páska z PE 120/10 mm bez fólie na oddilatovanie poterov od stenových konštrukcií</t>
  </si>
  <si>
    <t>52,77*1,05 "Prepočítané koeficientom množstva</t>
  </si>
  <si>
    <t>632451605.S</t>
  </si>
  <si>
    <t>Ochranný antikorózny náter na báze cementu s PP vláknami na výstuž</t>
  </si>
  <si>
    <t>632451626.S</t>
  </si>
  <si>
    <t>Sanácia betónovej konštrukcie opravnou (reprofilačnou) maltou na betón a murivo hr. 30 mm</t>
  </si>
  <si>
    <t>632451686.S</t>
  </si>
  <si>
    <t>Oprava a vyrovnanie konštrukcie rýchlotuhnúcou vyrovnávacou maltou hr. 30 mm</t>
  </si>
  <si>
    <t>632452249.S</t>
  </si>
  <si>
    <t>Cementový poter (vhodný aj ako spádový), pevnosti v tlaku 25 MPa, hr. 50 mm</t>
  </si>
  <si>
    <t>633451514.S</t>
  </si>
  <si>
    <t>Soklíky vysoké 100 mm z cem. malty pre omietky s polžliabkom rovné ťahané s jednoduchým profilom</t>
  </si>
  <si>
    <t>"p05</t>
  </si>
  <si>
    <t>2*(3,45+1,35)*0,1</t>
  </si>
  <si>
    <t>634601521.S</t>
  </si>
  <si>
    <t>Zaplnenie dilatačných škár v mazaninách tmelom akrylátovým šírky škáry do 10 mm</t>
  </si>
  <si>
    <t>642944121.S</t>
  </si>
  <si>
    <t>Dodatočná montáž oceľovej dverovej zárubne, plochy otvoru do 2,5 m2</t>
  </si>
  <si>
    <t>"D01-L" 1</t>
  </si>
  <si>
    <t>553310002100.1</t>
  </si>
  <si>
    <t>Zárubňa kovová 900x1970mm, dvojdielna na dodatočnú montáž, pol D01-L</t>
  </si>
  <si>
    <t>938902071.R</t>
  </si>
  <si>
    <t>Očistenie povrchu obnaženej výstuže oceľovou kefou</t>
  </si>
  <si>
    <t>953946201.S</t>
  </si>
  <si>
    <t>Systémový priamy balkónový profil (hliníkový)</t>
  </si>
  <si>
    <t>"p51" 4*(2,16+0,25*2)</t>
  </si>
  <si>
    <t>953946202.S</t>
  </si>
  <si>
    <t>Systémový vonkajší rohový balkónový profil (hliníkový)</t>
  </si>
  <si>
    <t>"p51" 8</t>
  </si>
  <si>
    <t>953946221.S</t>
  </si>
  <si>
    <t>Spojka systémového balkónového profilu (hliníková)</t>
  </si>
  <si>
    <t>"V03" 4</t>
  </si>
  <si>
    <t>429720339401</t>
  </si>
  <si>
    <t>Mriežka ventilačná vnútorrná so sieťkou proti hmyzu, mat.extr.hliník, 150x150mm, pol.V03</t>
  </si>
  <si>
    <t>953996222.S</t>
  </si>
  <si>
    <t>Krytka systémového balkónového profilu (PVC)</t>
  </si>
  <si>
    <t>953996231.S</t>
  </si>
  <si>
    <t>Výplňový profil (povrazec) polyetylénový priemer 8 mm</t>
  </si>
  <si>
    <t>"p51" (1,8+0,3*2)*4</t>
  </si>
  <si>
    <t>959941111.S</t>
  </si>
  <si>
    <t>Chemická kotva s kotevným svorníkom tesnená chemickou ampulkou do betónu, ŽB, kameňa, s vyvŕtaním otvoru M10/30/130 mm</t>
  </si>
  <si>
    <t>"spriahnutie nadmurovky štítoveho muriva</t>
  </si>
  <si>
    <t>9*2</t>
  </si>
  <si>
    <t>"b81" 0,5*(1,7-1,2)*2</t>
  </si>
  <si>
    <t>"b91" 3,0</t>
  </si>
  <si>
    <t>"b92" 1,2</t>
  </si>
  <si>
    <t>"b93" 7,5</t>
  </si>
  <si>
    <t>962032631.S</t>
  </si>
  <si>
    <t xml:space="preserve">Búranie komínov. muriva z tehál nad strechou na akúkoľvek maltu,  -1,63300t</t>
  </si>
  <si>
    <t>"b96" 1,8</t>
  </si>
  <si>
    <t>965042131.S</t>
  </si>
  <si>
    <t>Búranie podkladov pod dlažby, liatych dlažieb a mazanín,betón alebo liaty asfalt hr.do 100 mm, plochy do 4 m2 -2,20000t</t>
  </si>
  <si>
    <t>"b44" (20,2+8,75)*0,03</t>
  </si>
  <si>
    <t>"b45" 3,2*(0,01+0,04)</t>
  </si>
  <si>
    <t>965042241.S</t>
  </si>
  <si>
    <t>Búranie podkladov pod dlažby, liatych dlažieb a mazanín,betón,liaty asfalt hr.nad 100 mm, plochy nad 4 m2 -2,20000t</t>
  </si>
  <si>
    <t>"b47" 11,3*(0,15+0,15)</t>
  </si>
  <si>
    <t>"b47" 11,3*0,05</t>
  </si>
  <si>
    <t>"b44" 15,2*0,03</t>
  </si>
  <si>
    <t>"b45" 3,2*(0,04)</t>
  </si>
  <si>
    <t>"b44" 17,5</t>
  </si>
  <si>
    <t>"b44" 20,2+8,75</t>
  </si>
  <si>
    <t>968061125.S</t>
  </si>
  <si>
    <t>Vyvesenie dreveného dverného krídla do suti plochy do 2 m2, -0,02400t</t>
  </si>
  <si>
    <t>"b26" 1</t>
  </si>
  <si>
    <t>"b21" 2*(0,6+1,05)</t>
  </si>
  <si>
    <t>968072455.S</t>
  </si>
  <si>
    <t xml:space="preserve">Vybúranie kovových dverových zárubní plochy do 2 m2,  -0,07600t</t>
  </si>
  <si>
    <t>"b26" 0,9*1,97</t>
  </si>
  <si>
    <t>"b27" 0,9*1,97</t>
  </si>
  <si>
    <t>"b52" 1,8*1,75*10+1,8*1,08</t>
  </si>
  <si>
    <t>"b53" 1,5*2,55</t>
  </si>
  <si>
    <t>969021111.R</t>
  </si>
  <si>
    <t xml:space="preserve">Vybúranie azbestocem. potrubia DN do 150 mm,  -0,0108</t>
  </si>
  <si>
    <t>"b91" 28,0</t>
  </si>
  <si>
    <t>969021121.R</t>
  </si>
  <si>
    <t xml:space="preserve">Vybúranie azbestocem. potrubia DN do 200 mm,  -0,0158t</t>
  </si>
  <si>
    <t>"b91" 98,0</t>
  </si>
  <si>
    <t>971033241.S</t>
  </si>
  <si>
    <t xml:space="preserve">Vybúranie otvoru v murive tehl. plochy do 0,0225 m2 hr. do 300 mm,  -0,00800t</t>
  </si>
  <si>
    <t>"ST1-4" 4</t>
  </si>
  <si>
    <t>973031335.S</t>
  </si>
  <si>
    <t xml:space="preserve">Vysekanie kapsy z tehál plochy do 0,25 m2, hl. do 300 mm,  -0,08000t</t>
  </si>
  <si>
    <t>"statika st-02" 4</t>
  </si>
  <si>
    <t>974031164.S</t>
  </si>
  <si>
    <t xml:space="preserve">Vysekávanie rýh v akomkoľvek murive tehlovom na akúkoľvek maltu do hĺbky 150 mm a š. do 150 mm,  -0,04000t</t>
  </si>
  <si>
    <t xml:space="preserve">"statika st-02" </t>
  </si>
  <si>
    <t xml:space="preserve">"preklad"  1,7*2</t>
  </si>
  <si>
    <t>"st1.1" 3,89</t>
  </si>
  <si>
    <t>"b29" 1</t>
  </si>
  <si>
    <t>976074141.S</t>
  </si>
  <si>
    <t xml:space="preserve">Vybúranie kotvového železa zapusteného do 300 mm, v murive alebo v dlažbe z betónu,  -0,00900t</t>
  </si>
  <si>
    <t>"b54" 1</t>
  </si>
  <si>
    <t>978012161.S</t>
  </si>
  <si>
    <t xml:space="preserve">Otlčenie omietok stropov vnútorných rákosovaných vápenných alebo vápennocementových v rozsahu do 50 %,  -0,02000t</t>
  </si>
  <si>
    <t>"r03</t>
  </si>
  <si>
    <t>"004" 23,7</t>
  </si>
  <si>
    <t>"103" 7,16</t>
  </si>
  <si>
    <t>"109" 16,7</t>
  </si>
  <si>
    <t>"110" 7,84</t>
  </si>
  <si>
    <t>"112" 1,21</t>
  </si>
  <si>
    <t>"114" 14,97</t>
  </si>
  <si>
    <t>"116" 0,98</t>
  </si>
  <si>
    <t>"117" 2,89</t>
  </si>
  <si>
    <t>"122" 0,94</t>
  </si>
  <si>
    <t>"123" 2,76</t>
  </si>
  <si>
    <t xml:space="preserve">"201"  13,71</t>
  </si>
  <si>
    <t>"202" 9,54</t>
  </si>
  <si>
    <t>"209" 23,96</t>
  </si>
  <si>
    <t>"210" 17,64</t>
  </si>
  <si>
    <t>"212" 29,97</t>
  </si>
  <si>
    <t>"213" 9,45</t>
  </si>
  <si>
    <t>"214" 0,97</t>
  </si>
  <si>
    <t>"215" 2,98</t>
  </si>
  <si>
    <t>"216" 19,17</t>
  </si>
  <si>
    <t>"217" 19,33</t>
  </si>
  <si>
    <t>"218" 10,95</t>
  </si>
  <si>
    <t>"219" 0,94</t>
  </si>
  <si>
    <t>"220" 2,61</t>
  </si>
  <si>
    <t>978013161.S</t>
  </si>
  <si>
    <t xml:space="preserve">Otlčenie omietok stien vnútorných vápenných alebo vápennocementových v rozsahu do 50 %,  -0,02000t</t>
  </si>
  <si>
    <t>978059511.S</t>
  </si>
  <si>
    <t xml:space="preserve">Odsekanie a odobratie obkladov stien z obkladačiek vnútorných vrátane podkladovej omietky do 2 m2,  -0,06800t</t>
  </si>
  <si>
    <t>"b101" 59,8*2</t>
  </si>
  <si>
    <t>105,949*24 "Prepočítané koeficientom množstva</t>
  </si>
  <si>
    <t>105,949*4 "Prepočítané koeficientom množstva</t>
  </si>
  <si>
    <t>979089112.R</t>
  </si>
  <si>
    <t>Poplatok za likvidáciu a zneškodnenie nebezpečného odpadu -azbestocementových materiálov</t>
  </si>
  <si>
    <t>"b91" (98,0*0,0158+28,0*0,0108)</t>
  </si>
  <si>
    <t>1,35*3,45</t>
  </si>
  <si>
    <t>3,0*1,8</t>
  </si>
  <si>
    <t>2,1*1,5</t>
  </si>
  <si>
    <t>2,47*3,0</t>
  </si>
  <si>
    <t>"101,102</t>
  </si>
  <si>
    <t>1,5*0,95</t>
  </si>
  <si>
    <t>2,1*0,95*0,5</t>
  </si>
  <si>
    <t>711142559.S</t>
  </si>
  <si>
    <t xml:space="preserve">Zhotovenie  izolácie proti zemnej vlhkosti a tlakovej vode zvislá NAIP pritavením</t>
  </si>
  <si>
    <t>711113131.S</t>
  </si>
  <si>
    <t>Izolácie proti zemnej vlhkosti a povrchovej vode 2-zložkovou stierkou hydroizolačnou minerálnou pružnou hr. 2 mm na ploche vodorovnej</t>
  </si>
  <si>
    <t>711113212.S</t>
  </si>
  <si>
    <t xml:space="preserve">Zhotovenie  izolácie proti zemnej vlhkosti na vodorovnej ploche náterom 2x z kryštalickej izol.</t>
  </si>
  <si>
    <t>711131102.S</t>
  </si>
  <si>
    <t>Zhotovenie geotextílie alebo tkaniny na plochu vodorovnú</t>
  </si>
  <si>
    <t>text</t>
  </si>
  <si>
    <t>12,2*1,15 "Prepočítané koeficientom množstva</t>
  </si>
  <si>
    <t>711415110.S</t>
  </si>
  <si>
    <t>Izolácia proti tlakovej vode bitúmenovou emulziou na ploche vodorovnej</t>
  </si>
  <si>
    <t>"b47" 11,3</t>
  </si>
  <si>
    <t>712973761.S</t>
  </si>
  <si>
    <t>Detaily k termoplastom všeobecne, ukončujúci profil na stene tvaru "Z" pri ukončení z HPP rš 125 mm</t>
  </si>
  <si>
    <t>"k06" 34,0</t>
  </si>
  <si>
    <t>311690001000.S</t>
  </si>
  <si>
    <t>Rozperný nit 6x30 mm do betónu, hliníkový</t>
  </si>
  <si>
    <t>Krycia PE fólia hr. 0,12 mm,</t>
  </si>
  <si>
    <t>283720008900.S</t>
  </si>
  <si>
    <t>Doska EPS hr. 80 mm, pevnosť v tlaku 150 kPa, na zateplenie podláh a plochých striech</t>
  </si>
  <si>
    <t>p03</t>
  </si>
  <si>
    <t>12,2*1,02 "Prepočítané koeficientom množstva</t>
  </si>
  <si>
    <t>762331812.S</t>
  </si>
  <si>
    <t>Demontáž viazaných konštrukcií krovov so sklonom do 60°, prierezovej plochy 120 - 224 cm2, -0,01400 t</t>
  </si>
  <si>
    <t>"b31" 380,0+58,0</t>
  </si>
  <si>
    <t>762331813.S</t>
  </si>
  <si>
    <t>Demontáž viazaných konštrukcií krovov so sklonom do 60°, prierezovej plochy 224 - 288 cm2, -0,02400 t</t>
  </si>
  <si>
    <t>"b31" 46,4</t>
  </si>
  <si>
    <t>762332120.S</t>
  </si>
  <si>
    <t>Montáž viazaných konštrukcií krovov striech z reziva priemernej plochy 120 - 224 cm2</t>
  </si>
  <si>
    <t>"výmena častí krovu</t>
  </si>
  <si>
    <t>"100/160" 380+111+24,0</t>
  </si>
  <si>
    <t>"80/160" 16,35+5,6+12,8+5,0+8,0+3,4+6,4</t>
  </si>
  <si>
    <t>762332130.S</t>
  </si>
  <si>
    <t>Montáž viazaných konštrukcií krovov striech z reziva priemernej plochy 224 - 288 cm2</t>
  </si>
  <si>
    <t>"140/180" 34,8+11,6</t>
  </si>
  <si>
    <t>605120002900.S</t>
  </si>
  <si>
    <t>Hranoly zo smreku neopracované hranené akosť I dĺ. 4000-6500 mm x hr. 120 mm, š. 120-180 mm</t>
  </si>
  <si>
    <t>(0,100*0,160)*(380+111+24,0)</t>
  </si>
  <si>
    <t>0,080*0,16*(16,35+5,6+12,8+5,0+8,0+3,4+6,4)</t>
  </si>
  <si>
    <t>0,140*0,180*(34,8+11,6)</t>
  </si>
  <si>
    <t>0,45</t>
  </si>
  <si>
    <t>10,596*1,1 "Prepočítané koeficientom množstva</t>
  </si>
  <si>
    <t>762341202.S</t>
  </si>
  <si>
    <t>Montáž latovania zložitých striech pre sklon do 60°</t>
  </si>
  <si>
    <t>"v.č.a15" 1270 +52,0</t>
  </si>
  <si>
    <t>762341252.S</t>
  </si>
  <si>
    <t>Montáž kontralát pre sklon od 22° do 35°</t>
  </si>
  <si>
    <t>"v.č.a15"</t>
  </si>
  <si>
    <t>"50/80" 34,8+11,6+380,0</t>
  </si>
  <si>
    <t>"30/100" 23,2+34,8</t>
  </si>
  <si>
    <t>605430000200</t>
  </si>
  <si>
    <t>Rezivo stavebné zo smreku - strešné laty impregnované hr. 40 mm, š. 50 mm, dĺ. 4000-5000 mm,</t>
  </si>
  <si>
    <t>605120000100.S</t>
  </si>
  <si>
    <t>Hranoly zo smreku neopracované hranené akosť I, prierez 76-100 cm2, dĺ. 4000-6500 mm</t>
  </si>
  <si>
    <t>0,05*0,08*(34,8+11,6+380,0)</t>
  </si>
  <si>
    <t>0,03*0,1*(23,2+34,8)</t>
  </si>
  <si>
    <t>0,44</t>
  </si>
  <si>
    <t>2,32*1,1 "Prepočítané koeficientom množstva</t>
  </si>
  <si>
    <t>762342812.S</t>
  </si>
  <si>
    <t>Demontáž latovania striech so sklonom do 60° pri osovej vzdialenosti lát 0,22 - 0,50 m, -0,00500 t</t>
  </si>
  <si>
    <t>"b11" 370,0</t>
  </si>
  <si>
    <t>762395000.S</t>
  </si>
  <si>
    <t>Spojovacie prostriedky pre viazané konštrukcie krovov, debnenie a laťovanie, nadstrešné konštr., spádové kliny - svorky, dosky, klince, pásová oceľ, vruty</t>
  </si>
  <si>
    <t>2,664+2,32+10,596</t>
  </si>
  <si>
    <t>764322830.S</t>
  </si>
  <si>
    <t xml:space="preserve">Demontáž odkvapov na strechách s tvrdou krytinou bez podkladového plechu do 30° rš 400 mm,  -0,00320t</t>
  </si>
  <si>
    <t>"b04" 62,6</t>
  </si>
  <si>
    <t>764324062.S</t>
  </si>
  <si>
    <t xml:space="preserve">Montáž oplechovania  celoplošným lepením r.š. 400 mm</t>
  </si>
  <si>
    <t>"k07" 17,0</t>
  </si>
  <si>
    <t>138110000600.S</t>
  </si>
  <si>
    <t>Plech tabuľový pozinkovaný, hr. 0,5 - 0,75 mm</t>
  </si>
  <si>
    <t>764331250.S</t>
  </si>
  <si>
    <t>Lemovanie z pozinkovaného PZ plechu, múrov na strechách s tvrdou krytinou r.š. 450 mm</t>
  </si>
  <si>
    <t>764331850.S</t>
  </si>
  <si>
    <t xml:space="preserve">Demontáž lemovania múrov na strechách s tvrdou krytinou, so sklonom do 30st. rš 400 a 500 mm,  -0,00298t</t>
  </si>
  <si>
    <t>"b01" 12,0</t>
  </si>
  <si>
    <t>"b05" 3,0</t>
  </si>
  <si>
    <t>764345831.S</t>
  </si>
  <si>
    <t xml:space="preserve">Demontáž ostatných prkov kusových, ventilačný nadstavec so sklonom do 30°, D do 150 mm,  -0,00303t</t>
  </si>
  <si>
    <t>"B02" 2</t>
  </si>
  <si>
    <t>764345841.S</t>
  </si>
  <si>
    <t xml:space="preserve">Demontáž ostatných prkov kusových, ventilačný nadstavec so sklonom do 30° D do 200 mm,  -0,00463t</t>
  </si>
  <si>
    <t>"B02" 7</t>
  </si>
  <si>
    <t>764347841.S</t>
  </si>
  <si>
    <t xml:space="preserve">Demontáž ostatných prvkov kusových, strieška, so sklonom do 30° s D nad 75 do 200 mm,  -0,000081t</t>
  </si>
  <si>
    <t>"b03" 2</t>
  </si>
  <si>
    <t>764351810.S</t>
  </si>
  <si>
    <t xml:space="preserve">Demontáž žľabov pododkvap. štvorhranných rovných, oblúkových, do 30° rš 250 a 330 mm,  -0,00347t</t>
  </si>
  <si>
    <t>"b04, 04*" 62,6</t>
  </si>
  <si>
    <t>764359820.S</t>
  </si>
  <si>
    <t xml:space="preserve">Demontáž kotlíka oválneho a štvorhranného, so sklonom žľabu do 30st.,  -0,00320t</t>
  </si>
  <si>
    <t>"b04" 6</t>
  </si>
  <si>
    <t>764421870.S</t>
  </si>
  <si>
    <t xml:space="preserve">Demontáž oplechovania ríms rš od 400 do 500 mm,  -0,00252t</t>
  </si>
  <si>
    <t>"b07" 3,0*4</t>
  </si>
  <si>
    <t>764454801.S</t>
  </si>
  <si>
    <t xml:space="preserve">Demontáž odpadových rúr kruhových, s priemerom 75 a 100 mm,  -0,00226t</t>
  </si>
  <si>
    <t>"b04" 28,0</t>
  </si>
  <si>
    <t>998764201.S</t>
  </si>
  <si>
    <t>Presun hmôt pre konštrukcie klampiarske v objektoch výšky do 6 m</t>
  </si>
  <si>
    <t>765</t>
  </si>
  <si>
    <t>Konštrukcie - krytiny tvrdé</t>
  </si>
  <si>
    <t>765310005.S</t>
  </si>
  <si>
    <t>Keramická krytina drážková, jednoduchých striech, sklon do 35°</t>
  </si>
  <si>
    <t>"w51" 20,0</t>
  </si>
  <si>
    <t>"w01" 370</t>
  </si>
  <si>
    <t>765310204.S</t>
  </si>
  <si>
    <t>Hrebeň z hrebenáčov pre krytinu drážkovú, s použitím vetracieho pásu, sklon do 35°</t>
  </si>
  <si>
    <t>"w02" 58,0+0,3*(1+1+4)</t>
  </si>
  <si>
    <t>"w52" 1,0</t>
  </si>
  <si>
    <t>765310452.S</t>
  </si>
  <si>
    <t>Prestupová škridla s klobúkom pre krytinu keramickú</t>
  </si>
  <si>
    <t>"w04" 6</t>
  </si>
  <si>
    <t>765311815.S</t>
  </si>
  <si>
    <t>Demontáž keramickej krytiny pálenej uloženej na sucho do 30 ks/m2, do sutiny, sklon strechy do 45°, -0,05t</t>
  </si>
  <si>
    <t>765311912.S</t>
  </si>
  <si>
    <t>Opravenie keramickej krytiny zo škridliel na sucho do 30 ks/m2 do 5 %, sklon strechy do 45°</t>
  </si>
  <si>
    <t>"b12" 20,0</t>
  </si>
  <si>
    <t>163</t>
  </si>
  <si>
    <t>765314501.S</t>
  </si>
  <si>
    <t>Úžľabie so obojstrenným samolepiacim tesnením, plech so stredovou stojatou drážkou hliník</t>
  </si>
  <si>
    <t>326</t>
  </si>
  <si>
    <t>"w05" 11,6</t>
  </si>
  <si>
    <t>765314511.S</t>
  </si>
  <si>
    <t>Odkvap pod krytinu keramickú, odkvapový plech hliník</t>
  </si>
  <si>
    <t>328</t>
  </si>
  <si>
    <t>"w06" 62,6</t>
  </si>
  <si>
    <t>165</t>
  </si>
  <si>
    <t>765314523.S</t>
  </si>
  <si>
    <t>Odkvapová hrana z odkvapového AL plechu vrátane vetracej mriežky a pásu proti vtákom, pre profilovanú krytinu</t>
  </si>
  <si>
    <t>330</t>
  </si>
  <si>
    <t>"w06, wo7" 62,6</t>
  </si>
  <si>
    <t>765315301.R</t>
  </si>
  <si>
    <t>Vetracia škridla keramická</t>
  </si>
  <si>
    <t>332</t>
  </si>
  <si>
    <t>"w01" 46</t>
  </si>
  <si>
    <t>167</t>
  </si>
  <si>
    <t>765315331.S</t>
  </si>
  <si>
    <t>Protisnehový hák pre krytinu keramickú</t>
  </si>
  <si>
    <t>334</t>
  </si>
  <si>
    <t>"w11" 980</t>
  </si>
  <si>
    <t>765315363.S</t>
  </si>
  <si>
    <t>Stúpací systém pre krytinu keramickú univerzálny, rozmer 400 x 250 mm</t>
  </si>
  <si>
    <t>336</t>
  </si>
  <si>
    <t>"w09" 4</t>
  </si>
  <si>
    <t>169</t>
  </si>
  <si>
    <t>765315453.R</t>
  </si>
  <si>
    <t>Bezpečnostný strečný hák na zaistenie proti pádu osôb</t>
  </si>
  <si>
    <t>338</t>
  </si>
  <si>
    <t>"w08" 3</t>
  </si>
  <si>
    <t>765315457.S</t>
  </si>
  <si>
    <t>Montáž stúpacieho systém pre krytinu keramickú</t>
  </si>
  <si>
    <t>340</t>
  </si>
  <si>
    <t xml:space="preserve">"w22"   2</t>
  </si>
  <si>
    <t xml:space="preserve">"w23"  1 </t>
  </si>
  <si>
    <t>"w24" 1</t>
  </si>
  <si>
    <t>171</t>
  </si>
  <si>
    <t>553450031700.1</t>
  </si>
  <si>
    <t>Strešná lávka so zábradlím, tr.1, typA, 250x1000mm, dvojtyčové bezp.zábradlie rohové, pol. w22, w23,w24</t>
  </si>
  <si>
    <t>342</t>
  </si>
  <si>
    <t>2+1+1</t>
  </si>
  <si>
    <t>765318866.S</t>
  </si>
  <si>
    <t>Demontáž hrebeňa a nárožia z keramickej krytiny pálenej uloženej na sucho, do sutiny, sklon strechy do 45°, -0,02t</t>
  </si>
  <si>
    <t>344</t>
  </si>
  <si>
    <t>"b11" 6,275+9,28</t>
  </si>
  <si>
    <t>10,294*3</t>
  </si>
  <si>
    <t>173</t>
  </si>
  <si>
    <t>765331815.S</t>
  </si>
  <si>
    <t>Prestup krytinou pre anténu, satelit</t>
  </si>
  <si>
    <t>346</t>
  </si>
  <si>
    <t>"w03" 1</t>
  </si>
  <si>
    <t>765901403.S</t>
  </si>
  <si>
    <t>Strešná fólia paropriepustná, na krokvy, sklon od 22° do 35°, plošná hmotnosť 145 g/m2</t>
  </si>
  <si>
    <t>348</t>
  </si>
  <si>
    <t>175</t>
  </si>
  <si>
    <t>998765202.S</t>
  </si>
  <si>
    <t>Presun hmôt pre tvrdé krytiny v objektoch výšky nad 6 do 12 m</t>
  </si>
  <si>
    <t>350</t>
  </si>
  <si>
    <t>766662112.S</t>
  </si>
  <si>
    <t>Montáž dverového krídla otočného jednokrídlového poldrážkového, do existujúcej zárubne, vrátane kovania</t>
  </si>
  <si>
    <t>352</t>
  </si>
  <si>
    <t>177</t>
  </si>
  <si>
    <t>549150000600.S</t>
  </si>
  <si>
    <t>Kľučka dverová a rozeta 2x, nehrdzavejúca oceľ, povrch nerez brúsený</t>
  </si>
  <si>
    <t>354</t>
  </si>
  <si>
    <t>611610000400.S</t>
  </si>
  <si>
    <t>Dvere vnútorné jednokrídlové, šírka 900x1970 mm, plné,hladké s polodrážkou, s držadlom na vnútornej stane, tesnenie pri prahu padacou lištou , pol.D01-L</t>
  </si>
  <si>
    <t>356</t>
  </si>
  <si>
    <t>179</t>
  </si>
  <si>
    <t>766662811.S</t>
  </si>
  <si>
    <t xml:space="preserve">Demontáž  prahu dverí jednokrídlových,  -0,00100t</t>
  </si>
  <si>
    <t>358</t>
  </si>
  <si>
    <t>360</t>
  </si>
  <si>
    <t>181</t>
  </si>
  <si>
    <t>767163100.S</t>
  </si>
  <si>
    <t>Montáž zábradlia oceľového na terasy a balkóny, výplň rebrovanie, kotvenie do podlahy</t>
  </si>
  <si>
    <t>362</t>
  </si>
  <si>
    <t>553520000800.1</t>
  </si>
  <si>
    <t xml:space="preserve">Zábradlie exteriérové, oceľové, materiél oceľ S235 JR, 2085x1000mm, hmot.85,9kg, 1x zákl.náter,  podrobná špecifikácia podľa PD , pol. Z06</t>
  </si>
  <si>
    <t>364</t>
  </si>
  <si>
    <t>183</t>
  </si>
  <si>
    <t>767230070.S</t>
  </si>
  <si>
    <t>Montáž schodiskového madla na stenu</t>
  </si>
  <si>
    <t>366</t>
  </si>
  <si>
    <t>"z07" 2,5*2</t>
  </si>
  <si>
    <t>553520003600.1</t>
  </si>
  <si>
    <t>Madlo schodiskové pre kotvenie na stenu, hliníkové eloxované, profil 60x50mm, dĺ. 2500mm, držiak výškovo a uhlovo nastaviteľný, koncové krytky, kotviaci materiál, pol. Z07</t>
  </si>
  <si>
    <t>368</t>
  </si>
  <si>
    <t>185</t>
  </si>
  <si>
    <t>767310120.S</t>
  </si>
  <si>
    <t>Montáž výlezu do šikmej strechy pre nevykurované priestory</t>
  </si>
  <si>
    <t>370</t>
  </si>
  <si>
    <t>"w21" 6</t>
  </si>
  <si>
    <t>611330000400.1</t>
  </si>
  <si>
    <t>Strešný výlez drevený, šxv 860x870mm pre šikmú strechu, pre izolované, vykurované priestory</t>
  </si>
  <si>
    <t>372</t>
  </si>
  <si>
    <t>187</t>
  </si>
  <si>
    <t>767631800.S</t>
  </si>
  <si>
    <t xml:space="preserve">Demontáž okien pre beztmelové zasklenie konštrukcie, vrátane zasklenia,  -0,06500t</t>
  </si>
  <si>
    <t>374</t>
  </si>
  <si>
    <t>"b01" 0,6*0,6*5</t>
  </si>
  <si>
    <t xml:space="preserve">Montáž dverí kovových  vchodových, 1 m obvodu dverí</t>
  </si>
  <si>
    <t>376</t>
  </si>
  <si>
    <t xml:space="preserve">"d02"  2*(0,9+1,97)</t>
  </si>
  <si>
    <t>189</t>
  </si>
  <si>
    <t>553000000D02</t>
  </si>
  <si>
    <t>Dvere bezpečnostné 1 krídlové, otváravé, oceľové , zárubeň oceľová s tesnením, povrchová úprava práškovým lakovaním, pol. D02-P</t>
  </si>
  <si>
    <t>378</t>
  </si>
  <si>
    <t>767662110.S</t>
  </si>
  <si>
    <t>Montáž mreží pevných skrutkovaním</t>
  </si>
  <si>
    <t>380</t>
  </si>
  <si>
    <t>"z02" 1,965*1,73*9</t>
  </si>
  <si>
    <t>"z03" 1,65*1,73</t>
  </si>
  <si>
    <t>"z04" 1,965*1,06</t>
  </si>
  <si>
    <t>"z05" 1,65*0,44</t>
  </si>
  <si>
    <t>191</t>
  </si>
  <si>
    <t>553000000Z02</t>
  </si>
  <si>
    <t>Exteriérová mreža oceľová, materiál oceľ S235 JR, 1965x1730mm, hmot.82,5kg, 1xzákl.náter,podrobná špecifikácia podľa PD, pol. Z02</t>
  </si>
  <si>
    <t>382</t>
  </si>
  <si>
    <t>553000000Z03</t>
  </si>
  <si>
    <t>Exteriérová mreža oceľová, materiál oceľ S235 JR, 1650x1730mm, hmot.76,2kg, 1xzákl.náter, podrobná špecifikácia podľa PD, pol. Z03</t>
  </si>
  <si>
    <t>384</t>
  </si>
  <si>
    <t>193</t>
  </si>
  <si>
    <t>553000000Z04</t>
  </si>
  <si>
    <t>Exteriérová mreža oceľová, materiál oceľ S235 JR, 1965x1060mm, hmot.56,8kg, 1xzákl.náter, hmot.podrobná špecifikácia podľa PD, pol. Z04</t>
  </si>
  <si>
    <t>386</t>
  </si>
  <si>
    <t>553000000Z05</t>
  </si>
  <si>
    <t>Exteriérová mreža oceľová, materiál oceľ S235 JR, 1650x440mm, hmot.23,7 kg, 1xzákl.náter, hmot.podrobná špecifikácia podľa PD, pol. Z05</t>
  </si>
  <si>
    <t>388</t>
  </si>
  <si>
    <t>195</t>
  </si>
  <si>
    <t>767832100.R</t>
  </si>
  <si>
    <t>Hliníkový rebrík výsuvný, dvojdielny jednostranný , výsuvná dĺžka 2,4-3,0m, 2x8priečok, pol.Z01</t>
  </si>
  <si>
    <t>390</t>
  </si>
  <si>
    <t>767996802.S</t>
  </si>
  <si>
    <t xml:space="preserve">Demontáž ostatných doplnkov stavieb s hmotnosťou jednotlivých dielov konštr. nad 50 do 100 kg,  -0,00100t</t>
  </si>
  <si>
    <t>392</t>
  </si>
  <si>
    <t>"b51" 70*4</t>
  </si>
  <si>
    <t>197</t>
  </si>
  <si>
    <t>394</t>
  </si>
  <si>
    <t>769</t>
  </si>
  <si>
    <t>Montáže vzduchotechnických zariadení</t>
  </si>
  <si>
    <t>769081630.S</t>
  </si>
  <si>
    <t xml:space="preserve">Demontáž ventilátora axiálneho do potrubia veľkosť: 250,  -0,00800 t</t>
  </si>
  <si>
    <t>396</t>
  </si>
  <si>
    <t>"v02" 4*3</t>
  </si>
  <si>
    <t>199</t>
  </si>
  <si>
    <t>769011100.S</t>
  </si>
  <si>
    <t>Montáž ventilátora malého axiálneho vsuvného do potrubia veľkosť: 200</t>
  </si>
  <si>
    <t>398</t>
  </si>
  <si>
    <t>769021199.R</t>
  </si>
  <si>
    <t>D+M izolovaného potrubného systému pre odvod vzduchu z ventilátorov- plast s izoláciou zo synt.kaučuku s AL polepom d=125mm dĺ.13,5m,1x kruhová koncovka d=125mm,2x kruhová izolovaná T odbočka D=125mm,2x odvod kondenzátu s pachovým sifónom D=125mm,pol.V02</t>
  </si>
  <si>
    <t>400</t>
  </si>
  <si>
    <t>201</t>
  </si>
  <si>
    <t>998769201.S</t>
  </si>
  <si>
    <t>Presun hmôt pre montáž vzduchotechnických zariadení v stavbe (objekte) výšky do 7 m</t>
  </si>
  <si>
    <t>402</t>
  </si>
  <si>
    <t>771</t>
  </si>
  <si>
    <t>Podlahy z dlaždíc</t>
  </si>
  <si>
    <t>771275308.S</t>
  </si>
  <si>
    <t>Montáž obkladov schodiskových stupňov dlaždicami do flexibilného tmelu veľ. 300 x 600 mm</t>
  </si>
  <si>
    <t>404</t>
  </si>
  <si>
    <t>"p04</t>
  </si>
  <si>
    <t>6*1,5*(0,175+0,3)</t>
  </si>
  <si>
    <t>203</t>
  </si>
  <si>
    <t>597640008000.1</t>
  </si>
  <si>
    <t>Gresová schodovka s protišmykovou úpravou, min. rozmer lxvxhr 298x598x10 mm</t>
  </si>
  <si>
    <t>406</t>
  </si>
  <si>
    <t>p04</t>
  </si>
  <si>
    <t>4,275*1,04 "Prepočítané koeficientom množstva</t>
  </si>
  <si>
    <t>771275901.S</t>
  </si>
  <si>
    <t>Montáž profilu schodiskovej hrany do tmelu</t>
  </si>
  <si>
    <t>408</t>
  </si>
  <si>
    <t>"p04" 1,5*6</t>
  </si>
  <si>
    <t>205</t>
  </si>
  <si>
    <t>553000000101</t>
  </si>
  <si>
    <t>Hliníkový schodiskový profil s nasadenou protišmykovou nášľapnou plochou z PVC, farba čierna, výška 10, šírka 52mm</t>
  </si>
  <si>
    <t>410</t>
  </si>
  <si>
    <t>sh</t>
  </si>
  <si>
    <t>9*1,04 "Prepočítané koeficientom množstva</t>
  </si>
  <si>
    <t>771415034.S</t>
  </si>
  <si>
    <t>Montáž soklíkov z obkladačiek schodiskových stupňovitých do tmelu</t>
  </si>
  <si>
    <t>412</t>
  </si>
  <si>
    <t>(0,175+0,3)*6*1</t>
  </si>
  <si>
    <t>207</t>
  </si>
  <si>
    <t>771415014.S</t>
  </si>
  <si>
    <t>Montáž soklíkov z obkladačiek do tmelu</t>
  </si>
  <si>
    <t>414</t>
  </si>
  <si>
    <t>"101" 2*(3,0+1,8)-1,8+1,5+0,15*2</t>
  </si>
  <si>
    <t>"102" 2*(3,45+1,35)-0,9</t>
  </si>
  <si>
    <t>"114" 2*(4,2+3,5)-0,8</t>
  </si>
  <si>
    <t>"251-254" (2,16-1,8+0,3*2)*4</t>
  </si>
  <si>
    <t>597640001201</t>
  </si>
  <si>
    <t>Soklík keramický min.výška 90 mm</t>
  </si>
  <si>
    <t>416</t>
  </si>
  <si>
    <t>soksch+sokker</t>
  </si>
  <si>
    <t>39,59*1,04 "Prepočítané koeficientom množstva</t>
  </si>
  <si>
    <t>209</t>
  </si>
  <si>
    <t>771541215.S</t>
  </si>
  <si>
    <t>Montáž podláh z dlaždíc gres kladených do tmelu flexibil. mrazuvzdorného</t>
  </si>
  <si>
    <t>418</t>
  </si>
  <si>
    <t>"p03</t>
  </si>
  <si>
    <t>"101" 9,7</t>
  </si>
  <si>
    <t>"103" 2,5</t>
  </si>
  <si>
    <t>"p06</t>
  </si>
  <si>
    <t>"107" 1,31</t>
  </si>
  <si>
    <t xml:space="preserve">"123"  2,76</t>
  </si>
  <si>
    <t>"206" 1,31</t>
  </si>
  <si>
    <t>"215" 2,89</t>
  </si>
  <si>
    <t>"p07</t>
  </si>
  <si>
    <t>"001" 8,0</t>
  </si>
  <si>
    <t>"251" 1,0</t>
  </si>
  <si>
    <t>"252" 1,0</t>
  </si>
  <si>
    <t>"253" 1,0</t>
  </si>
  <si>
    <t>"254" 1,0</t>
  </si>
  <si>
    <t>597740002110.S</t>
  </si>
  <si>
    <t>Dlaždice keramické, min. rozmer lxvxhr 298x598x10 mm, gresové neglazované, rektifikované</t>
  </si>
  <si>
    <t>420</t>
  </si>
  <si>
    <t>p03+p07</t>
  </si>
  <si>
    <t>20,2*1,04 "Prepočítané koeficientom množstva</t>
  </si>
  <si>
    <t>211</t>
  </si>
  <si>
    <t>597740001910.S</t>
  </si>
  <si>
    <t>Dlaždice keramické, min. rozmer lxvxhr 298x298x9 mm, gresové neglazované, rektifikované</t>
  </si>
  <si>
    <t>422</t>
  </si>
  <si>
    <t>p06</t>
  </si>
  <si>
    <t>32,57*1,04 "Prepočítané koeficientom množstva</t>
  </si>
  <si>
    <t>424</t>
  </si>
  <si>
    <t>p51</t>
  </si>
  <si>
    <t>4*1,04 "Prepočítané koeficientom množstva</t>
  </si>
  <si>
    <t>213</t>
  </si>
  <si>
    <t>998771202.S</t>
  </si>
  <si>
    <t>Presun hmôt pre podlahy z dlaždíc v objektoch výšky nad 6 do 12 m</t>
  </si>
  <si>
    <t>426</t>
  </si>
  <si>
    <t>428</t>
  </si>
  <si>
    <t>"p05"</t>
  </si>
  <si>
    <t>215</t>
  </si>
  <si>
    <t>430</t>
  </si>
  <si>
    <t>781445210.S</t>
  </si>
  <si>
    <t>Montáž obkladov vnútor. stien z obkladačiek kladených do tmelu flexibilného veľ. 300x300 mm</t>
  </si>
  <si>
    <t>432</t>
  </si>
  <si>
    <t>217</t>
  </si>
  <si>
    <t>597740001000.1</t>
  </si>
  <si>
    <t>434</t>
  </si>
  <si>
    <t>119,6*1,04 "Prepočítané koeficientom množstva</t>
  </si>
  <si>
    <t>781491111.S</t>
  </si>
  <si>
    <t>Montáž plastových profilov pre obklad do tmelu - roh steny</t>
  </si>
  <si>
    <t>436</t>
  </si>
  <si>
    <t>"S21" 47,0</t>
  </si>
  <si>
    <t>"S22" 52,6</t>
  </si>
  <si>
    <t>219</t>
  </si>
  <si>
    <t>283410018250.S</t>
  </si>
  <si>
    <t>Profil ukončovací oblý uzavretý s nosom na vonkajší roh pre hr. dlaždíc 8 mm, PVC</t>
  </si>
  <si>
    <t>438</t>
  </si>
  <si>
    <t>283410018280.1</t>
  </si>
  <si>
    <t>Profil kútový pre styk obkladu s podlahou, PVC</t>
  </si>
  <si>
    <t>440</t>
  </si>
  <si>
    <t>221</t>
  </si>
  <si>
    <t>442</t>
  </si>
  <si>
    <t>444</t>
  </si>
  <si>
    <t>"z02" 1,965*1,73*2*9</t>
  </si>
  <si>
    <t>"z03" 1,65*1,73*2</t>
  </si>
  <si>
    <t>"z04" 1,965*1,06*2</t>
  </si>
  <si>
    <t>"z05" 1,65*0,44*2</t>
  </si>
  <si>
    <t>"z06" 2,085*1,0*2*4</t>
  </si>
  <si>
    <t>"d03-L" (0,9+2*1,97)*0,25</t>
  </si>
  <si>
    <t>223</t>
  </si>
  <si>
    <t>783226100.S</t>
  </si>
  <si>
    <t>446</t>
  </si>
  <si>
    <t>783601811.R</t>
  </si>
  <si>
    <t>Prebrúsenie existujúcich konštrukcií krovu</t>
  </si>
  <si>
    <t>448</t>
  </si>
  <si>
    <t>"odhad" 600</t>
  </si>
  <si>
    <t>225</t>
  </si>
  <si>
    <t>450</t>
  </si>
  <si>
    <t>"nové konštrukcie</t>
  </si>
  <si>
    <t>2*(0,05+0,08)*(34,8+11,6+380,0)</t>
  </si>
  <si>
    <t>2*(0,03+0,1)*(23,2+34,8)</t>
  </si>
  <si>
    <t>40,0</t>
  </si>
  <si>
    <t>2*(0,100+0,160)*(380+111+24,0)</t>
  </si>
  <si>
    <t>2*(0,080+0,16)*(16,35+5,6+12,8+5,0+8,0+3,4+6,4)</t>
  </si>
  <si>
    <t>2*(0,140+0,180)*(34,8+11,6)</t>
  </si>
  <si>
    <t>45,0</t>
  </si>
  <si>
    <t>"pôvodné konštrukcie (odhad)</t>
  </si>
  <si>
    <t>600</t>
  </si>
  <si>
    <t>783812100.S</t>
  </si>
  <si>
    <t>Nátery olejové farby bielej omietok stien dvojnásobné 1x s emailovaním</t>
  </si>
  <si>
    <t>452</t>
  </si>
  <si>
    <t>"101" 2*(3,0+1,8)*1,5-1,5*1,5-1,8*1,5</t>
  </si>
  <si>
    <t>2*1,5*0,2</t>
  </si>
  <si>
    <t>2*1,5*1,5</t>
  </si>
  <si>
    <t>2*2,5*1,5</t>
  </si>
  <si>
    <t>"103,109" 2*(3,0+7,9)*1,5-0,9*1,5*2-0,8*1,5*2-1,5*1,5</t>
  </si>
  <si>
    <t>2*1,5*0,3</t>
  </si>
  <si>
    <t>"110" 2*(5,0+2,31)*1,5-0,8*1,5*4-0,6*1,5*2-0,9*1,5*2</t>
  </si>
  <si>
    <t xml:space="preserve">"201"  (3,0+2*2,23)*1,5</t>
  </si>
  <si>
    <t>"202" (3,0+3,27*2)*1,5-0,9*1,5*2-1,2*1,5</t>
  </si>
  <si>
    <t>0,2*1,5*2</t>
  </si>
  <si>
    <t>"209" (2*2,3+0,96)*1,5-0,6*1,5*2-0,9*1,5-0,8*1,5</t>
  </si>
  <si>
    <t>2*1,5*0,4</t>
  </si>
  <si>
    <t>227</t>
  </si>
  <si>
    <t>784418011.S</t>
  </si>
  <si>
    <t>Zakrývanie otvorov, podláh a zariadení fóliou v miestnostiach alebo na schodisku</t>
  </si>
  <si>
    <t>454</t>
  </si>
  <si>
    <t>"otvory" 194,19</t>
  </si>
  <si>
    <t>"podlahy" 424,27</t>
  </si>
  <si>
    <t>456</t>
  </si>
  <si>
    <t>229</t>
  </si>
  <si>
    <t>458</t>
  </si>
  <si>
    <t>HZS000111.R</t>
  </si>
  <si>
    <t>Demontáž, spätná montáž prvkov na fasáde</t>
  </si>
  <si>
    <t>460</t>
  </si>
  <si>
    <t>"výkres A-03" 60</t>
  </si>
  <si>
    <t>"výkres A-08,09" 60</t>
  </si>
  <si>
    <t>231</t>
  </si>
  <si>
    <t>HZS000112.R</t>
  </si>
  <si>
    <t>Búracie práce- kapsy pre zazubenie muriva, podlahových dosiek, úprava základu</t>
  </si>
  <si>
    <t>462</t>
  </si>
  <si>
    <t>E1.4. 01.2 - Zdravotechnika</t>
  </si>
  <si>
    <t>283310002700</t>
  </si>
  <si>
    <t xml:space="preserve">Izolačná PE trubica napr. TUBOLIT DG alebo ekvivalent  18x13 mm (d potrubia x hr. izolácie), nadrezaná</t>
  </si>
  <si>
    <t>283310002900</t>
  </si>
  <si>
    <t xml:space="preserve">Izolačná PE trubica napr. TUBOLIT DG alebo ekvivalent  22x13 mm (d potrubia x hr. izolácie), nadrezaná</t>
  </si>
  <si>
    <t>283310003100</t>
  </si>
  <si>
    <t>Izolačná PE trubica napr. TUBOLIT DG alebo ekvivalent 28x13 mm (d potrubia x hr. izolácie), nadrezaná</t>
  </si>
  <si>
    <t>722130213.S</t>
  </si>
  <si>
    <t>Potrubie z oceľových rúr pozink. bezšvíkových bežných-11 353.0, 10 004.0 zvarov. bežných-11 343.00 DN 25</t>
  </si>
  <si>
    <t>722130214.S</t>
  </si>
  <si>
    <t>Potrubie z oceľových rúr pozink. bezšvíkových bežných-11 353.0, 10 004.0 zvarov. bežných-11 343.00 DN 32</t>
  </si>
  <si>
    <t>722130803.S</t>
  </si>
  <si>
    <t xml:space="preserve">Demontáž potrubia z oceľových rúrok závitových do DN 50,  -0,00670t</t>
  </si>
  <si>
    <t>722131914.S</t>
  </si>
  <si>
    <t>Oprava vodovodného potrubia závitového vsadenie odbočky do potrubia DN 32</t>
  </si>
  <si>
    <t>722181114.S</t>
  </si>
  <si>
    <t>Ochrana potrubia plstenými pásmi DN 32 a DN 40</t>
  </si>
  <si>
    <t>722190403.S</t>
  </si>
  <si>
    <t>Vyvedenie a upevnenie výpustky DN 25</t>
  </si>
  <si>
    <t>722254126H1</t>
  </si>
  <si>
    <t>D+M Hydrant s tvarovo stalou hadicou HSH2 25/30+skrinka</t>
  </si>
  <si>
    <t>E1.7 01.2 - Elektroinštalácia</t>
  </si>
  <si>
    <t xml:space="preserve">    22-M - Montáže oznamovacích a zabezpečovacích zariadení   </t>
  </si>
  <si>
    <t xml:space="preserve">    95-M - Revízie   </t>
  </si>
  <si>
    <t xml:space="preserve">    D2 - Dverový systém   </t>
  </si>
  <si>
    <t xml:space="preserve">HZS - Hodinové zúčtovacie sadzby   </t>
  </si>
  <si>
    <t>Lišta vkladacia z PVC LV 18x13 mm,napr. KOPOS alebo ekvivalent</t>
  </si>
  <si>
    <t>210010109.S</t>
  </si>
  <si>
    <t>Lišta elektroinštalačná z PVC 40x20, uložená pevne, vkladacia</t>
  </si>
  <si>
    <t>345750065100</t>
  </si>
  <si>
    <t>Lišta hranatá z PVC, LHD 40X20 mm, napr. KOPOS alebo ekvivalent</t>
  </si>
  <si>
    <t>210010113.S</t>
  </si>
  <si>
    <t>Lišta elektroinštalačná z PVC 100x40, uložená pevne, vkladacia</t>
  </si>
  <si>
    <t>345750057200</t>
  </si>
  <si>
    <t>Kanál elektroinštalačný HD z PVC, EKD 100x40 mm, napr. KOPOS alebo ekvivalent</t>
  </si>
  <si>
    <t>210010141.S</t>
  </si>
  <si>
    <t>Parapetný kanál dutý z PVC 160x65, vrátane príslušenstva</t>
  </si>
  <si>
    <t>345750058200.S</t>
  </si>
  <si>
    <t>Kanál parapetný dutý z PVC, 160X65 mm</t>
  </si>
  <si>
    <t>210010149.S</t>
  </si>
  <si>
    <t>Rúrka ohybná elektroinštalačná z HDPE, D 40 uložená pevne</t>
  </si>
  <si>
    <t>345710005500.S</t>
  </si>
  <si>
    <t>Rúrka ohybná 09040 dvojplášťová korugovaná z HDPE, bezhalogénová, D 40 mm</t>
  </si>
  <si>
    <t>EXX000002541</t>
  </si>
  <si>
    <t>Sádra štukatérska 30kg sivá</t>
  </si>
  <si>
    <t>Krabica do zateplenia z PP, KEZ-3 KB, šxvxh 120x230x250 mm, napr. KOPOS alebo ekvivalent</t>
  </si>
  <si>
    <t>210100001.S</t>
  </si>
  <si>
    <t>Ukončenie vodičov v rozvádzač. vrátane zapojenia a vodičovej koncovky do 2,5 mm2</t>
  </si>
  <si>
    <t>210100003.S</t>
  </si>
  <si>
    <t>Ukončenie vodičov v rozvádzač. vrátane zapojenia a vodičovej koncovky do 16 mm2</t>
  </si>
  <si>
    <t>210100251.S</t>
  </si>
  <si>
    <t>Ukončenie celoplastových káblov zmrašť. záklopkou alebo páskou do 5 x 10 mm2</t>
  </si>
  <si>
    <t>343430004100.S</t>
  </si>
  <si>
    <t>Bužírka zmrašťovacia 4,8x2,4 mm, dĺžka 1 m</t>
  </si>
  <si>
    <t>210111012.S</t>
  </si>
  <si>
    <t>Domová zásuvka polozapustená alebo zapustená, 10/16 A 250 V 2P + Z 2 x zapojenie</t>
  </si>
  <si>
    <t>EZA000002967</t>
  </si>
  <si>
    <t>Zásuvka 1-násobná s clonkami biela, napr.Valena Life 753180 alebo ekvivalent</t>
  </si>
  <si>
    <t>ERA000000153</t>
  </si>
  <si>
    <t>Rámček 1-násobný biely, napr.Valena Life 754001 alebo ekvivalent</t>
  </si>
  <si>
    <t>ERA000000154</t>
  </si>
  <si>
    <t>Rámček 2-násobný biely, napr.Valena Life 754002 alebo ekvivalent</t>
  </si>
  <si>
    <t>ERA000000162</t>
  </si>
  <si>
    <t>Rámček 3-násobný biely, napr.Valena Life 754003 alebo ekvivalent</t>
  </si>
  <si>
    <t>ERA000002327</t>
  </si>
  <si>
    <t>Rámček 4-násobný biely, napr. Valena Life 754004 alebo ekvivalent</t>
  </si>
  <si>
    <t>ERA000002328</t>
  </si>
  <si>
    <t>Rámček 5-násobný biely, napr.Valena Life 754005 alebo ekvivalent</t>
  </si>
  <si>
    <t>210111021.S</t>
  </si>
  <si>
    <t xml:space="preserve">Domová zásuvka pre zapustenú montáž IP 44, vrátane zapojenia 250 V / 16A,  2P + PE</t>
  </si>
  <si>
    <t>EZA000002966</t>
  </si>
  <si>
    <t>Zásuvka 1-násobná s clonkami IP44 biela, napr.Valena Life 753179 alebo ekvivalent</t>
  </si>
  <si>
    <t>210140485.S</t>
  </si>
  <si>
    <t>Ovládacie hlavice M22 nepodsvietené hríbovité s aretáciou</t>
  </si>
  <si>
    <t>ERS000003143</t>
  </si>
  <si>
    <t>Tlačidlo požiarne 100x100x50mm IP55 na stenu 13180 M131800000</t>
  </si>
  <si>
    <t>210193074.S</t>
  </si>
  <si>
    <t>Domova rozvodnica do 72 M pre zapustenú montáž bez sekacích prác</t>
  </si>
  <si>
    <t>357150000400</t>
  </si>
  <si>
    <t>Rozvodnicová skriňa RSA pre zapustenú montáž</t>
  </si>
  <si>
    <t>357150000400_1</t>
  </si>
  <si>
    <t>210220001.S</t>
  </si>
  <si>
    <t>Uzemňovacie vedenie na povrchu FeZn drôt zvodový O 8-10</t>
  </si>
  <si>
    <t>354410054700.S</t>
  </si>
  <si>
    <t>Drôt bleskozvodový FeZn, d 8 mm</t>
  </si>
  <si>
    <t>210220020.S</t>
  </si>
  <si>
    <t>Uzemňovacie vedenie v zemi FeZn do 120 mm2 vrátane izolácie spojov</t>
  </si>
  <si>
    <t>354410058800.S</t>
  </si>
  <si>
    <t>Pásovina uzemňovacia FeZn 30 x 4 mm</t>
  </si>
  <si>
    <t>210220021.S</t>
  </si>
  <si>
    <t>Uzemňovacie vedenie v zemi FeZn vrátane izolácie spojov O 10 mm</t>
  </si>
  <si>
    <t>354410054800.S</t>
  </si>
  <si>
    <t>Drôt bleskozvodový FeZn, d 10 mm</t>
  </si>
  <si>
    <t>210220030.S</t>
  </si>
  <si>
    <t>Ekvipotenciálna svorkovnica EPS 3 v krabici KO 100 E</t>
  </si>
  <si>
    <t>345410000200</t>
  </si>
  <si>
    <t>Krabica odbočná z PVC s viečkom pod omietku KO 100 E, šxvxh 128x128x70 mm, napr. KOPOS alebo ekvivalent</t>
  </si>
  <si>
    <t>345610005000</t>
  </si>
  <si>
    <t>Svorkovnica ekvipotencionálna z PP šedá EPS 3 XX, šxvxh 104x40x60 mm, napr. KOPOS alebo ekvivalent</t>
  </si>
  <si>
    <t>210220040.S</t>
  </si>
  <si>
    <t>Svorka na potrubie Bernard vrátane pásika Cu</t>
  </si>
  <si>
    <t>354410006200.S</t>
  </si>
  <si>
    <t>Svorka uzemňovacia Bernard ZSA 16</t>
  </si>
  <si>
    <t>354410066900.S</t>
  </si>
  <si>
    <t>Páska CU, bleskozvodný a uzemňovací materiál, dĺžka 0,5 m</t>
  </si>
  <si>
    <t>210220050.S</t>
  </si>
  <si>
    <t>Označenie zvodov číselnými štítkami</t>
  </si>
  <si>
    <t>354410064600.S</t>
  </si>
  <si>
    <t>Štítok orientačný nerezový zemniaci na zvody</t>
  </si>
  <si>
    <t>210220096.S</t>
  </si>
  <si>
    <t>Montáž pevného rebríka na strechách budov do 10 m výšky k hrebeňu strechy na 1 zvode</t>
  </si>
  <si>
    <t>210220102.S</t>
  </si>
  <si>
    <t>Podpery vedenia FeZn na vrchol krovu PV15 A-F +UNI</t>
  </si>
  <si>
    <t>354410033650.S</t>
  </si>
  <si>
    <t>Podpera vedenia FeZn univerzálna na vrchol krovu označenie PV 15 UNI stredná</t>
  </si>
  <si>
    <t>210220241.S</t>
  </si>
  <si>
    <t>Svorka FeZn krížová SK a diagonálna krížová DKS</t>
  </si>
  <si>
    <t>354410002500.S</t>
  </si>
  <si>
    <t>Svorka FeZn krížová označenie SK</t>
  </si>
  <si>
    <t>210220243.S</t>
  </si>
  <si>
    <t>Svorka FeZn spojovacia SS</t>
  </si>
  <si>
    <t>354410003600.S</t>
  </si>
  <si>
    <t>Svorka FeZn spojovacia označenie SS m. 2 skrutky s príložkou</t>
  </si>
  <si>
    <t>210220245.S</t>
  </si>
  <si>
    <t>Svorka FeZn pripojovacia SP</t>
  </si>
  <si>
    <t>354410004000.S</t>
  </si>
  <si>
    <t>Svorka FeZn pripájaca označenie SP 1</t>
  </si>
  <si>
    <t>210220246.S</t>
  </si>
  <si>
    <t>Svorka FeZn na odkvapový žľab SO</t>
  </si>
  <si>
    <t>354410004200.S</t>
  </si>
  <si>
    <t>Svorka FeZn odkvapová označenie SO</t>
  </si>
  <si>
    <t>210220247.S</t>
  </si>
  <si>
    <t>Svorka FeZn skúšobná SZ</t>
  </si>
  <si>
    <t>354410004300.S</t>
  </si>
  <si>
    <t>Svorka FeZn skúšobná označenie SZ</t>
  </si>
  <si>
    <t>210220253.S</t>
  </si>
  <si>
    <t>Svorka FeZn uzemňovacia SR03</t>
  </si>
  <si>
    <t>354410000900.S</t>
  </si>
  <si>
    <t>Svorka FeZn uzemňovacia označenie SR 03 A</t>
  </si>
  <si>
    <t>210220254.S</t>
  </si>
  <si>
    <t>Svorka FeZn odbočovacia spojovacia SR 02 (pásovina do 300mm2)</t>
  </si>
  <si>
    <t>354410006220.S</t>
  </si>
  <si>
    <t>Svorka na pásovinu SJ 60/5</t>
  </si>
  <si>
    <t>210220280.S</t>
  </si>
  <si>
    <t>Uzemňovacia tyč FeZn ZT</t>
  </si>
  <si>
    <t>354410055700.S</t>
  </si>
  <si>
    <t>Tyč uzemňovacia FeZn označenie ZT 2 m</t>
  </si>
  <si>
    <t>210220300.S</t>
  </si>
  <si>
    <t>Ochranné pospájanie v práčovniach, kúpeľniach, voľné uloženie CY 4-6 mm2</t>
  </si>
  <si>
    <t>341110012200.S</t>
  </si>
  <si>
    <t>Vodič medený H07V-U 4 mm2</t>
  </si>
  <si>
    <t>210290743.S</t>
  </si>
  <si>
    <t xml:space="preserve">Montáž  ventilátora 230V do 500W</t>
  </si>
  <si>
    <t>210800140.S</t>
  </si>
  <si>
    <t>Kábel medený uložený pevne CYKY 450/750 V 2x1,5</t>
  </si>
  <si>
    <t>341110000100.S</t>
  </si>
  <si>
    <t>Kábel medený CYKY 2x1,5 mm2</t>
  </si>
  <si>
    <t>210800147.S</t>
  </si>
  <si>
    <t>Kábel medený uložený pevne CYKY 450/750 V 3x2,5</t>
  </si>
  <si>
    <t>341110000800.S</t>
  </si>
  <si>
    <t>Kábel medený CYKY 3x2,5 mm2</t>
  </si>
  <si>
    <t>210800152.S</t>
  </si>
  <si>
    <t>Kábel medený uložený pevne CYKY 450/750 V 4x1,5</t>
  </si>
  <si>
    <t>341110001300.S</t>
  </si>
  <si>
    <t>Kábel medený CYKY 4x1,5 mm2</t>
  </si>
  <si>
    <t>210800161.S</t>
  </si>
  <si>
    <t>Kábel medený uložený pevne CYKY 450/750 V 5x6</t>
  </si>
  <si>
    <t>341110002200.S</t>
  </si>
  <si>
    <t>Kábel medený CYKY 5x6 mm2</t>
  </si>
  <si>
    <t>210800519.S</t>
  </si>
  <si>
    <t xml:space="preserve">Vodič medený uložený pevne H07V-U (CY) 450/750 V  6</t>
  </si>
  <si>
    <t>KVO000000128</t>
  </si>
  <si>
    <t>Vodič ohybný H07V-K 1x6 zeleno/žltý pvc</t>
  </si>
  <si>
    <t>210880238.S</t>
  </si>
  <si>
    <t>Montáž -kábel J-H(St)H 1x2x0,8 mm</t>
  </si>
  <si>
    <t>K00017280</t>
  </si>
  <si>
    <t>Kábel JE-H(St)H 1x2x0,8 mm</t>
  </si>
  <si>
    <t>K00017283</t>
  </si>
  <si>
    <t>Kábel JE-H(St)H 4x2x0,8 mm</t>
  </si>
  <si>
    <t>210961062.S</t>
  </si>
  <si>
    <t xml:space="preserve">Demontáž do sute - domová zásuvka polozapustená alebo zapustená 10/16 A 250 V 2P + Z 2 x zapojenie   -0,00010 t</t>
  </si>
  <si>
    <t>210962976.S</t>
  </si>
  <si>
    <t xml:space="preserve">Demontáž - domova rozvodnica     -0,01643 t</t>
  </si>
  <si>
    <t>22-M</t>
  </si>
  <si>
    <t xml:space="preserve">Montáže oznamovacích a zabezpečovacích zariadení   </t>
  </si>
  <si>
    <t>220511021.S</t>
  </si>
  <si>
    <t>Zapojenie zásuvky 2xRJ45</t>
  </si>
  <si>
    <t>EZA000002963</t>
  </si>
  <si>
    <t xml:space="preserve">Zásuvka dátová  biela, napr.Valena Life 753154 2xRJ45 FTP 5E alebo ekvivalent,</t>
  </si>
  <si>
    <t>220511025.S</t>
  </si>
  <si>
    <t>Montáž konektoru (zástrčky)</t>
  </si>
  <si>
    <t>383150009400</t>
  </si>
  <si>
    <t>Konektor RJ45/s ACS, 8p8c, univerzálny (lanko/drôt) Cat.5, tienený, 50um Au, 58G6912U, napr. KELine alebo ekvivalent</t>
  </si>
  <si>
    <t>220511034.S</t>
  </si>
  <si>
    <t xml:space="preserve">Kábel volne uložený na  kabelovú lávku, alebo do žľabu</t>
  </si>
  <si>
    <t>KDP000001481</t>
  </si>
  <si>
    <t>Kábel dátový pevný 26000037 STP cat.6a B2cas1d1a1 AWG23 LSOH 500MHz interiér</t>
  </si>
  <si>
    <t>95-M</t>
  </si>
  <si>
    <t xml:space="preserve">Revízie   </t>
  </si>
  <si>
    <t>950103009.S</t>
  </si>
  <si>
    <t>Východisková odborná prehliadka</t>
  </si>
  <si>
    <t>D2</t>
  </si>
  <si>
    <t xml:space="preserve">Dverový systém   </t>
  </si>
  <si>
    <t>ds1</t>
  </si>
  <si>
    <t>Dodávka 1784/1, DVERNÉ TABLO, MIKRA1, 1083/20A, ZDROJ PRE 2VOICE,1083/50, INTERFACE 2 VSTUPY, 4 STUPAČKY,1183/7, DOMOVÝ TELEFÓN HANDS-FREE PRE SYSTÉM 1083, 3 SERVISNÉ TL., (MOD. 1150),FD-125-002, IPASSAN PRE 4 ČÍTAČKY S ETHERNETOM, 12V (OVLÁDANIE CEZ CLOU</t>
  </si>
  <si>
    <t xml:space="preserve">Hodinové zúčtovacie sadzby   </t>
  </si>
  <si>
    <t>HZS000111.S</t>
  </si>
  <si>
    <t>Elektro demontážne práce menej náročne, pomocné alebo manipulačné (Tr. 1) v rozsahu viac ako 8 hodín</t>
  </si>
  <si>
    <t>HZS000113.S</t>
  </si>
  <si>
    <t>Elektro montážne práce náročné ucelené - odborné, tvorivé remeselné (Tr. 3) v rozsahu viac ako 8 hodín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</si>
</sst>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9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8" xfId="0" applyFont="1" applyFill="1" applyBorder="1" applyAlignment="1">
      <alignment horizontal="left"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horizontal="right" vertical="center"/>
    </xf>
    <xf numFmtId="4" fontId="3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33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7" fillId="0" borderId="0" xfId="0" applyNumberFormat="1" applyFont="1" applyAlignment="1"/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167" fontId="3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26" fillId="0" borderId="0" xfId="0" applyNumberFormat="1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167" fontId="39" fillId="3" borderId="22" xfId="0" applyNumberFormat="1" applyFont="1" applyFill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7</v>
      </c>
    </row>
    <row r="4" s="1" customFormat="1" ht="24.96" customHeight="1">
      <c r="B4" s="22"/>
      <c r="D4" s="23" t="s">
        <v>8</v>
      </c>
      <c r="AR4" s="22"/>
      <c r="AS4" s="24" t="s">
        <v>9</v>
      </c>
      <c r="BE4" s="25" t="s">
        <v>10</v>
      </c>
      <c r="BS4" s="19" t="s">
        <v>6</v>
      </c>
    </row>
    <row r="5" s="1" customFormat="1" ht="12" customHeight="1">
      <c r="B5" s="22"/>
      <c r="D5" s="26" t="s">
        <v>11</v>
      </c>
      <c r="K5" s="27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13</v>
      </c>
      <c r="BS5" s="19" t="s">
        <v>6</v>
      </c>
    </row>
    <row r="6" s="1" customFormat="1" ht="36.96" customHeight="1">
      <c r="B6" s="22"/>
      <c r="D6" s="29" t="s">
        <v>14</v>
      </c>
      <c r="K6" s="30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16</v>
      </c>
      <c r="K7" s="27" t="s">
        <v>1</v>
      </c>
      <c r="AK7" s="32" t="s">
        <v>17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18</v>
      </c>
      <c r="K8" s="27" t="s">
        <v>19</v>
      </c>
      <c r="AK8" s="32" t="s">
        <v>20</v>
      </c>
      <c r="AN8" s="33" t="s">
        <v>21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22</v>
      </c>
      <c r="AK10" s="32" t="s">
        <v>23</v>
      </c>
      <c r="AN10" s="27" t="s">
        <v>24</v>
      </c>
      <c r="AR10" s="22"/>
      <c r="BE10" s="31"/>
      <c r="BS10" s="19" t="s">
        <v>6</v>
      </c>
    </row>
    <row r="11" s="1" customFormat="1" ht="18.48" customHeight="1">
      <c r="B11" s="22"/>
      <c r="E11" s="27" t="s">
        <v>25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23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23</v>
      </c>
      <c r="AN16" s="27" t="s">
        <v>30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26</v>
      </c>
      <c r="AN17" s="27" t="s">
        <v>32</v>
      </c>
      <c r="AR17" s="22"/>
      <c r="BE17" s="31"/>
      <c r="BS17" s="19" t="s">
        <v>33</v>
      </c>
    </row>
    <row r="18" s="1" customFormat="1" ht="6.96" customHeight="1">
      <c r="B18" s="22"/>
      <c r="AR18" s="22"/>
      <c r="BE18" s="31"/>
      <c r="BS18" s="19" t="s">
        <v>34</v>
      </c>
    </row>
    <row r="19" s="1" customFormat="1" ht="12" customHeight="1">
      <c r="B19" s="22"/>
      <c r="D19" s="32" t="s">
        <v>35</v>
      </c>
      <c r="AK19" s="32" t="s">
        <v>23</v>
      </c>
      <c r="AN19" s="27" t="s">
        <v>1</v>
      </c>
      <c r="AR19" s="22"/>
      <c r="BE19" s="31"/>
      <c r="BS19" s="19" t="s">
        <v>34</v>
      </c>
    </row>
    <row r="20" s="1" customFormat="1" ht="18.48" customHeight="1">
      <c r="B20" s="22"/>
      <c r="E20" s="27" t="s">
        <v>36</v>
      </c>
      <c r="AK20" s="32" t="s">
        <v>26</v>
      </c>
      <c r="AN20" s="27" t="s">
        <v>1</v>
      </c>
      <c r="AR20" s="22"/>
      <c r="BE20" s="31"/>
      <c r="BS20" s="19" t="s">
        <v>33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37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42</v>
      </c>
      <c r="E29" s="3"/>
      <c r="F29" s="45" t="s">
        <v>43</v>
      </c>
      <c r="G29" s="3"/>
      <c r="H29" s="3"/>
      <c r="I29" s="3"/>
      <c r="J29" s="3"/>
      <c r="K29" s="3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47"/>
      <c r="AT29" s="47"/>
      <c r="AU29" s="47"/>
      <c r="AV29" s="47"/>
      <c r="AW29" s="47"/>
      <c r="AX29" s="47"/>
      <c r="AY29" s="47"/>
      <c r="AZ29" s="47"/>
      <c r="BE29" s="50"/>
    </row>
    <row r="30" s="3" customFormat="1" ht="14.4" customHeight="1">
      <c r="A30" s="3"/>
      <c r="B30" s="44"/>
      <c r="C30" s="3"/>
      <c r="D30" s="3"/>
      <c r="E30" s="3"/>
      <c r="F30" s="45" t="s">
        <v>44</v>
      </c>
      <c r="G30" s="3"/>
      <c r="H30" s="3"/>
      <c r="I30" s="3"/>
      <c r="J30" s="3"/>
      <c r="K30" s="3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47"/>
      <c r="AT30" s="47"/>
      <c r="AU30" s="47"/>
      <c r="AV30" s="47"/>
      <c r="AW30" s="47"/>
      <c r="AX30" s="47"/>
      <c r="AY30" s="47"/>
      <c r="AZ30" s="47"/>
      <c r="BE30" s="50"/>
    </row>
    <row r="31" hidden="1" s="3" customFormat="1" ht="14.4" customHeight="1">
      <c r="A31" s="3"/>
      <c r="B31" s="44"/>
      <c r="C31" s="3"/>
      <c r="D31" s="3"/>
      <c r="E31" s="3"/>
      <c r="F31" s="32" t="s">
        <v>45</v>
      </c>
      <c r="G31" s="3"/>
      <c r="H31" s="3"/>
      <c r="I31" s="3"/>
      <c r="J31" s="3"/>
      <c r="K31" s="3"/>
      <c r="L31" s="51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2">
        <v>0</v>
      </c>
      <c r="AL31" s="3"/>
      <c r="AM31" s="3"/>
      <c r="AN31" s="3"/>
      <c r="AO31" s="3"/>
      <c r="AP31" s="3"/>
      <c r="AQ31" s="3"/>
      <c r="AR31" s="44"/>
      <c r="BE31" s="50"/>
    </row>
    <row r="32" hidden="1" s="3" customFormat="1" ht="14.4" customHeight="1">
      <c r="A32" s="3"/>
      <c r="B32" s="44"/>
      <c r="C32" s="3"/>
      <c r="D32" s="3"/>
      <c r="E32" s="3"/>
      <c r="F32" s="32" t="s">
        <v>46</v>
      </c>
      <c r="G32" s="3"/>
      <c r="H32" s="3"/>
      <c r="I32" s="3"/>
      <c r="J32" s="3"/>
      <c r="K32" s="3"/>
      <c r="L32" s="51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2">
        <v>0</v>
      </c>
      <c r="AL32" s="3"/>
      <c r="AM32" s="3"/>
      <c r="AN32" s="3"/>
      <c r="AO32" s="3"/>
      <c r="AP32" s="3"/>
      <c r="AQ32" s="3"/>
      <c r="AR32" s="44"/>
      <c r="BE32" s="50"/>
    </row>
    <row r="33" hidden="1" s="3" customFormat="1" ht="14.4" customHeight="1">
      <c r="A33" s="3"/>
      <c r="B33" s="44"/>
      <c r="C33" s="3"/>
      <c r="D33" s="3"/>
      <c r="E33" s="3"/>
      <c r="F33" s="45" t="s">
        <v>47</v>
      </c>
      <c r="G33" s="3"/>
      <c r="H33" s="3"/>
      <c r="I33" s="3"/>
      <c r="J33" s="3"/>
      <c r="K33" s="3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47"/>
      <c r="AT33" s="47"/>
      <c r="AU33" s="47"/>
      <c r="AV33" s="47"/>
      <c r="AW33" s="47"/>
      <c r="AX33" s="47"/>
      <c r="AY33" s="47"/>
      <c r="AZ33" s="47"/>
      <c r="BE33" s="50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R49" s="60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61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1" t="s">
        <v>56</v>
      </c>
      <c r="AI64" s="64"/>
      <c r="AJ64" s="64"/>
      <c r="AK64" s="64"/>
      <c r="AL64" s="64"/>
      <c r="AM64" s="64"/>
      <c r="AN64" s="64"/>
      <c r="AO64" s="64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39"/>
      <c r="B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39"/>
      <c r="BE81" s="38"/>
    </row>
    <row r="82" s="2" customFormat="1" ht="24.96" customHeight="1">
      <c r="A82" s="38"/>
      <c r="B82" s="39"/>
      <c r="C82" s="23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9"/>
      <c r="C84" s="32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pot2202a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9"/>
      <c r="BE84" s="4"/>
    </row>
    <row r="85" s="5" customFormat="1" ht="36.96" customHeight="1">
      <c r="A85" s="5"/>
      <c r="B85" s="70"/>
      <c r="C85" s="71" t="s">
        <v>14</v>
      </c>
      <c r="D85" s="5"/>
      <c r="E85" s="5"/>
      <c r="F85" s="5"/>
      <c r="G85" s="5"/>
      <c r="H85" s="5"/>
      <c r="I85" s="5"/>
      <c r="J85" s="5"/>
      <c r="K85" s="5"/>
      <c r="L85" s="72" t="str">
        <f>K6</f>
        <v>Bratislava II OO PZ, Mojmírova 20- rekonštrukcia objektu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70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18</v>
      </c>
      <c r="D87" s="38"/>
      <c r="E87" s="38"/>
      <c r="F87" s="38"/>
      <c r="G87" s="38"/>
      <c r="H87" s="38"/>
      <c r="I87" s="38"/>
      <c r="J87" s="38"/>
      <c r="K87" s="38"/>
      <c r="L87" s="73" t="str">
        <f>IF(K8="","",K8)</f>
        <v>Bratislava II - mestská časť Ružinov, Mojmírova 20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20</v>
      </c>
      <c r="AJ87" s="38"/>
      <c r="AK87" s="38"/>
      <c r="AL87" s="38"/>
      <c r="AM87" s="74" t="str">
        <f>IF(AN8= "","",AN8)</f>
        <v>8. 2. 2023</v>
      </c>
      <c r="AN87" s="74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2" t="s">
        <v>22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MV SR,Pribinova 2,812 72 Bratislava 2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5" t="str">
        <f>IF(E17="","",E17)</f>
        <v>A+D Projekta s.r.o., Pod Orešinou 226/2 Nitra</v>
      </c>
      <c r="AN89" s="4"/>
      <c r="AO89" s="4"/>
      <c r="AP89" s="4"/>
      <c r="AQ89" s="38"/>
      <c r="AR89" s="39"/>
      <c r="AS89" s="76" t="s">
        <v>58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35</v>
      </c>
      <c r="AJ90" s="38"/>
      <c r="AK90" s="38"/>
      <c r="AL90" s="38"/>
      <c r="AM90" s="75" t="str">
        <f>IF(E20="","",E20)</f>
        <v>Arteco s.r.o.</v>
      </c>
      <c r="AN90" s="4"/>
      <c r="AO90" s="4"/>
      <c r="AP90" s="4"/>
      <c r="AQ90" s="38"/>
      <c r="AR90" s="39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  <c r="BE91" s="38"/>
    </row>
    <row r="92" s="2" customFormat="1" ht="29.28" customHeight="1">
      <c r="A92" s="38"/>
      <c r="B92" s="39"/>
      <c r="C92" s="84" t="s">
        <v>59</v>
      </c>
      <c r="D92" s="85"/>
      <c r="E92" s="85"/>
      <c r="F92" s="85"/>
      <c r="G92" s="85"/>
      <c r="H92" s="86"/>
      <c r="I92" s="87" t="s">
        <v>60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61</v>
      </c>
      <c r="AH92" s="85"/>
      <c r="AI92" s="85"/>
      <c r="AJ92" s="85"/>
      <c r="AK92" s="85"/>
      <c r="AL92" s="85"/>
      <c r="AM92" s="85"/>
      <c r="AN92" s="87" t="s">
        <v>62</v>
      </c>
      <c r="AO92" s="85"/>
      <c r="AP92" s="89"/>
      <c r="AQ92" s="90" t="s">
        <v>63</v>
      </c>
      <c r="AR92" s="39"/>
      <c r="AS92" s="91" t="s">
        <v>64</v>
      </c>
      <c r="AT92" s="92" t="s">
        <v>65</v>
      </c>
      <c r="AU92" s="92" t="s">
        <v>66</v>
      </c>
      <c r="AV92" s="92" t="s">
        <v>67</v>
      </c>
      <c r="AW92" s="92" t="s">
        <v>68</v>
      </c>
      <c r="AX92" s="92" t="s">
        <v>69</v>
      </c>
      <c r="AY92" s="92" t="s">
        <v>70</v>
      </c>
      <c r="AZ92" s="92" t="s">
        <v>71</v>
      </c>
      <c r="BA92" s="92" t="s">
        <v>72</v>
      </c>
      <c r="BB92" s="92" t="s">
        <v>73</v>
      </c>
      <c r="BC92" s="92" t="s">
        <v>74</v>
      </c>
      <c r="BD92" s="93" t="s">
        <v>75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  <c r="BE93" s="38"/>
    </row>
    <row r="94" s="6" customFormat="1" ht="32.4" customHeight="1">
      <c r="A94" s="6"/>
      <c r="B94" s="97"/>
      <c r="C94" s="98" t="s">
        <v>76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97"/>
      <c r="AS94" s="103">
        <f>ROUND(AS95,2)</f>
        <v>0</v>
      </c>
      <c r="AT94" s="104">
        <f>ROUND(SUM(AV94:AW94),2)</f>
        <v>0</v>
      </c>
      <c r="AU94" s="105">
        <f>ROUND(AU95,5)</f>
        <v>0</v>
      </c>
      <c r="AV94" s="104">
        <f>ROUND(AZ94*L29,2)</f>
        <v>0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ROUND(AZ95,2)</f>
        <v>0</v>
      </c>
      <c r="BA94" s="104">
        <f>ROUND(BA95,2)</f>
        <v>0</v>
      </c>
      <c r="BB94" s="104">
        <f>ROUND(BB95,2)</f>
        <v>0</v>
      </c>
      <c r="BC94" s="104">
        <f>ROUND(BC95,2)</f>
        <v>0</v>
      </c>
      <c r="BD94" s="106">
        <f>ROUND(BD95,2)</f>
        <v>0</v>
      </c>
      <c r="BE94" s="6"/>
      <c r="BS94" s="107" t="s">
        <v>77</v>
      </c>
      <c r="BT94" s="107" t="s">
        <v>78</v>
      </c>
      <c r="BU94" s="108" t="s">
        <v>79</v>
      </c>
      <c r="BV94" s="107" t="s">
        <v>80</v>
      </c>
      <c r="BW94" s="107" t="s">
        <v>4</v>
      </c>
      <c r="BX94" s="107" t="s">
        <v>81</v>
      </c>
      <c r="CL94" s="107" t="s">
        <v>1</v>
      </c>
    </row>
    <row r="95" s="7" customFormat="1" ht="16.5" customHeight="1">
      <c r="A95" s="7"/>
      <c r="B95" s="109"/>
      <c r="C95" s="110"/>
      <c r="D95" s="111" t="s">
        <v>82</v>
      </c>
      <c r="E95" s="111"/>
      <c r="F95" s="111"/>
      <c r="G95" s="111"/>
      <c r="H95" s="111"/>
      <c r="I95" s="112"/>
      <c r="J95" s="111" t="s">
        <v>83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ROUND(AG96+AG106,2)</f>
        <v>0</v>
      </c>
      <c r="AH95" s="112"/>
      <c r="AI95" s="112"/>
      <c r="AJ95" s="112"/>
      <c r="AK95" s="112"/>
      <c r="AL95" s="112"/>
      <c r="AM95" s="112"/>
      <c r="AN95" s="114">
        <f>SUM(AG95,AT95)</f>
        <v>0</v>
      </c>
      <c r="AO95" s="112"/>
      <c r="AP95" s="112"/>
      <c r="AQ95" s="115" t="s">
        <v>84</v>
      </c>
      <c r="AR95" s="109"/>
      <c r="AS95" s="116">
        <f>ROUND(AS96+AS106,2)</f>
        <v>0</v>
      </c>
      <c r="AT95" s="117">
        <f>ROUND(SUM(AV95:AW95),2)</f>
        <v>0</v>
      </c>
      <c r="AU95" s="118">
        <f>ROUND(AU96+AU106,5)</f>
        <v>0</v>
      </c>
      <c r="AV95" s="117">
        <f>ROUND(AZ95*L29,2)</f>
        <v>0</v>
      </c>
      <c r="AW95" s="117">
        <f>ROUND(BA95*L30,2)</f>
        <v>0</v>
      </c>
      <c r="AX95" s="117">
        <f>ROUND(BB95*L29,2)</f>
        <v>0</v>
      </c>
      <c r="AY95" s="117">
        <f>ROUND(BC95*L30,2)</f>
        <v>0</v>
      </c>
      <c r="AZ95" s="117">
        <f>ROUND(AZ96+AZ106,2)</f>
        <v>0</v>
      </c>
      <c r="BA95" s="117">
        <f>ROUND(BA96+BA106,2)</f>
        <v>0</v>
      </c>
      <c r="BB95" s="117">
        <f>ROUND(BB96+BB106,2)</f>
        <v>0</v>
      </c>
      <c r="BC95" s="117">
        <f>ROUND(BC96+BC106,2)</f>
        <v>0</v>
      </c>
      <c r="BD95" s="119">
        <f>ROUND(BD96+BD106,2)</f>
        <v>0</v>
      </c>
      <c r="BE95" s="7"/>
      <c r="BS95" s="120" t="s">
        <v>77</v>
      </c>
      <c r="BT95" s="120" t="s">
        <v>85</v>
      </c>
      <c r="BU95" s="120" t="s">
        <v>79</v>
      </c>
      <c r="BV95" s="120" t="s">
        <v>80</v>
      </c>
      <c r="BW95" s="120" t="s">
        <v>86</v>
      </c>
      <c r="BX95" s="120" t="s">
        <v>4</v>
      </c>
      <c r="CL95" s="120" t="s">
        <v>1</v>
      </c>
      <c r="CM95" s="120" t="s">
        <v>78</v>
      </c>
    </row>
    <row r="96" s="4" customFormat="1" ht="16.5" customHeight="1">
      <c r="A96" s="4"/>
      <c r="B96" s="69"/>
      <c r="C96" s="10"/>
      <c r="D96" s="10"/>
      <c r="E96" s="121" t="s">
        <v>87</v>
      </c>
      <c r="F96" s="121"/>
      <c r="G96" s="121"/>
      <c r="H96" s="121"/>
      <c r="I96" s="121"/>
      <c r="J96" s="10"/>
      <c r="K96" s="121" t="s">
        <v>88</v>
      </c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2">
        <f>ROUND(AG97+SUM(AG98:AG101),2)</f>
        <v>0</v>
      </c>
      <c r="AH96" s="10"/>
      <c r="AI96" s="10"/>
      <c r="AJ96" s="10"/>
      <c r="AK96" s="10"/>
      <c r="AL96" s="10"/>
      <c r="AM96" s="10"/>
      <c r="AN96" s="123">
        <f>SUM(AG96,AT96)</f>
        <v>0</v>
      </c>
      <c r="AO96" s="10"/>
      <c r="AP96" s="10"/>
      <c r="AQ96" s="124" t="s">
        <v>89</v>
      </c>
      <c r="AR96" s="69"/>
      <c r="AS96" s="125">
        <f>ROUND(AS97+SUM(AS98:AS101),2)</f>
        <v>0</v>
      </c>
      <c r="AT96" s="126">
        <f>ROUND(SUM(AV96:AW96),2)</f>
        <v>0</v>
      </c>
      <c r="AU96" s="127">
        <f>ROUND(AU97+SUM(AU98:AU101),5)</f>
        <v>0</v>
      </c>
      <c r="AV96" s="126">
        <f>ROUND(AZ96*L29,2)</f>
        <v>0</v>
      </c>
      <c r="AW96" s="126">
        <f>ROUND(BA96*L30,2)</f>
        <v>0</v>
      </c>
      <c r="AX96" s="126">
        <f>ROUND(BB96*L29,2)</f>
        <v>0</v>
      </c>
      <c r="AY96" s="126">
        <f>ROUND(BC96*L30,2)</f>
        <v>0</v>
      </c>
      <c r="AZ96" s="126">
        <f>ROUND(AZ97+SUM(AZ98:AZ101),2)</f>
        <v>0</v>
      </c>
      <c r="BA96" s="126">
        <f>ROUND(BA97+SUM(BA98:BA101),2)</f>
        <v>0</v>
      </c>
      <c r="BB96" s="126">
        <f>ROUND(BB97+SUM(BB98:BB101),2)</f>
        <v>0</v>
      </c>
      <c r="BC96" s="126">
        <f>ROUND(BC97+SUM(BC98:BC101),2)</f>
        <v>0</v>
      </c>
      <c r="BD96" s="128">
        <f>ROUND(BD97+SUM(BD98:BD101),2)</f>
        <v>0</v>
      </c>
      <c r="BE96" s="4"/>
      <c r="BS96" s="27" t="s">
        <v>77</v>
      </c>
      <c r="BT96" s="27" t="s">
        <v>90</v>
      </c>
      <c r="BU96" s="27" t="s">
        <v>79</v>
      </c>
      <c r="BV96" s="27" t="s">
        <v>80</v>
      </c>
      <c r="BW96" s="27" t="s">
        <v>91</v>
      </c>
      <c r="BX96" s="27" t="s">
        <v>86</v>
      </c>
      <c r="CL96" s="27" t="s">
        <v>1</v>
      </c>
    </row>
    <row r="97" s="4" customFormat="1" ht="23.25" customHeight="1">
      <c r="A97" s="129" t="s">
        <v>92</v>
      </c>
      <c r="B97" s="69"/>
      <c r="C97" s="10"/>
      <c r="D97" s="10"/>
      <c r="E97" s="10"/>
      <c r="F97" s="121" t="s">
        <v>93</v>
      </c>
      <c r="G97" s="121"/>
      <c r="H97" s="121"/>
      <c r="I97" s="121"/>
      <c r="J97" s="121"/>
      <c r="K97" s="10"/>
      <c r="L97" s="121" t="s">
        <v>94</v>
      </c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'E1.1.a) 01.1 - Zateplenie...'!J34</f>
        <v>0</v>
      </c>
      <c r="AH97" s="10"/>
      <c r="AI97" s="10"/>
      <c r="AJ97" s="10"/>
      <c r="AK97" s="10"/>
      <c r="AL97" s="10"/>
      <c r="AM97" s="10"/>
      <c r="AN97" s="123">
        <f>SUM(AG97,AT97)</f>
        <v>0</v>
      </c>
      <c r="AO97" s="10"/>
      <c r="AP97" s="10"/>
      <c r="AQ97" s="124" t="s">
        <v>89</v>
      </c>
      <c r="AR97" s="69"/>
      <c r="AS97" s="125">
        <v>0</v>
      </c>
      <c r="AT97" s="126">
        <f>ROUND(SUM(AV97:AW97),2)</f>
        <v>0</v>
      </c>
      <c r="AU97" s="127">
        <f>'E1.1.a) 01.1 - Zateplenie...'!P134</f>
        <v>0</v>
      </c>
      <c r="AV97" s="126">
        <f>'E1.1.a) 01.1 - Zateplenie...'!J37</f>
        <v>0</v>
      </c>
      <c r="AW97" s="126">
        <f>'E1.1.a) 01.1 - Zateplenie...'!J38</f>
        <v>0</v>
      </c>
      <c r="AX97" s="126">
        <f>'E1.1.a) 01.1 - Zateplenie...'!J39</f>
        <v>0</v>
      </c>
      <c r="AY97" s="126">
        <f>'E1.1.a) 01.1 - Zateplenie...'!J40</f>
        <v>0</v>
      </c>
      <c r="AZ97" s="126">
        <f>'E1.1.a) 01.1 - Zateplenie...'!F37</f>
        <v>0</v>
      </c>
      <c r="BA97" s="126">
        <f>'E1.1.a) 01.1 - Zateplenie...'!F38</f>
        <v>0</v>
      </c>
      <c r="BB97" s="126">
        <f>'E1.1.a) 01.1 - Zateplenie...'!F39</f>
        <v>0</v>
      </c>
      <c r="BC97" s="126">
        <f>'E1.1.a) 01.1 - Zateplenie...'!F40</f>
        <v>0</v>
      </c>
      <c r="BD97" s="128">
        <f>'E1.1.a) 01.1 - Zateplenie...'!F41</f>
        <v>0</v>
      </c>
      <c r="BE97" s="4"/>
      <c r="BT97" s="27" t="s">
        <v>95</v>
      </c>
      <c r="BV97" s="27" t="s">
        <v>80</v>
      </c>
      <c r="BW97" s="27" t="s">
        <v>96</v>
      </c>
      <c r="BX97" s="27" t="s">
        <v>91</v>
      </c>
      <c r="CL97" s="27" t="s">
        <v>1</v>
      </c>
    </row>
    <row r="98" s="4" customFormat="1" ht="23.25" customHeight="1">
      <c r="A98" s="129" t="s">
        <v>92</v>
      </c>
      <c r="B98" s="69"/>
      <c r="C98" s="10"/>
      <c r="D98" s="10"/>
      <c r="E98" s="10"/>
      <c r="F98" s="121" t="s">
        <v>97</v>
      </c>
      <c r="G98" s="121"/>
      <c r="H98" s="121"/>
      <c r="I98" s="121"/>
      <c r="J98" s="121"/>
      <c r="K98" s="10"/>
      <c r="L98" s="121" t="s">
        <v>98</v>
      </c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'E1.1.b) 01.1 - Strop pod ...'!J34</f>
        <v>0</v>
      </c>
      <c r="AH98" s="10"/>
      <c r="AI98" s="10"/>
      <c r="AJ98" s="10"/>
      <c r="AK98" s="10"/>
      <c r="AL98" s="10"/>
      <c r="AM98" s="10"/>
      <c r="AN98" s="123">
        <f>SUM(AG98,AT98)</f>
        <v>0</v>
      </c>
      <c r="AO98" s="10"/>
      <c r="AP98" s="10"/>
      <c r="AQ98" s="124" t="s">
        <v>89</v>
      </c>
      <c r="AR98" s="69"/>
      <c r="AS98" s="125">
        <v>0</v>
      </c>
      <c r="AT98" s="126">
        <f>ROUND(SUM(AV98:AW98),2)</f>
        <v>0</v>
      </c>
      <c r="AU98" s="127">
        <f>'E1.1.b) 01.1 - Strop pod ...'!P132</f>
        <v>0</v>
      </c>
      <c r="AV98" s="126">
        <f>'E1.1.b) 01.1 - Strop pod ...'!J37</f>
        <v>0</v>
      </c>
      <c r="AW98" s="126">
        <f>'E1.1.b) 01.1 - Strop pod ...'!J38</f>
        <v>0</v>
      </c>
      <c r="AX98" s="126">
        <f>'E1.1.b) 01.1 - Strop pod ...'!J39</f>
        <v>0</v>
      </c>
      <c r="AY98" s="126">
        <f>'E1.1.b) 01.1 - Strop pod ...'!J40</f>
        <v>0</v>
      </c>
      <c r="AZ98" s="126">
        <f>'E1.1.b) 01.1 - Strop pod ...'!F37</f>
        <v>0</v>
      </c>
      <c r="BA98" s="126">
        <f>'E1.1.b) 01.1 - Strop pod ...'!F38</f>
        <v>0</v>
      </c>
      <c r="BB98" s="126">
        <f>'E1.1.b) 01.1 - Strop pod ...'!F39</f>
        <v>0</v>
      </c>
      <c r="BC98" s="126">
        <f>'E1.1.b) 01.1 - Strop pod ...'!F40</f>
        <v>0</v>
      </c>
      <c r="BD98" s="128">
        <f>'E1.1.b) 01.1 - Strop pod ...'!F41</f>
        <v>0</v>
      </c>
      <c r="BE98" s="4"/>
      <c r="BT98" s="27" t="s">
        <v>95</v>
      </c>
      <c r="BV98" s="27" t="s">
        <v>80</v>
      </c>
      <c r="BW98" s="27" t="s">
        <v>99</v>
      </c>
      <c r="BX98" s="27" t="s">
        <v>91</v>
      </c>
      <c r="CL98" s="27" t="s">
        <v>1</v>
      </c>
    </row>
    <row r="99" s="4" customFormat="1" ht="23.25" customHeight="1">
      <c r="A99" s="129" t="s">
        <v>92</v>
      </c>
      <c r="B99" s="69"/>
      <c r="C99" s="10"/>
      <c r="D99" s="10"/>
      <c r="E99" s="10"/>
      <c r="F99" s="121" t="s">
        <v>100</v>
      </c>
      <c r="G99" s="121"/>
      <c r="H99" s="121"/>
      <c r="I99" s="121"/>
      <c r="J99" s="121"/>
      <c r="K99" s="10"/>
      <c r="L99" s="121" t="s">
        <v>101</v>
      </c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'E1.1.c) 01.1 - Zateplenie...'!J34</f>
        <v>0</v>
      </c>
      <c r="AH99" s="10"/>
      <c r="AI99" s="10"/>
      <c r="AJ99" s="10"/>
      <c r="AK99" s="10"/>
      <c r="AL99" s="10"/>
      <c r="AM99" s="10"/>
      <c r="AN99" s="123">
        <f>SUM(AG99,AT99)</f>
        <v>0</v>
      </c>
      <c r="AO99" s="10"/>
      <c r="AP99" s="10"/>
      <c r="AQ99" s="124" t="s">
        <v>89</v>
      </c>
      <c r="AR99" s="69"/>
      <c r="AS99" s="125">
        <v>0</v>
      </c>
      <c r="AT99" s="126">
        <f>ROUND(SUM(AV99:AW99),2)</f>
        <v>0</v>
      </c>
      <c r="AU99" s="127">
        <f>'E1.1.c) 01.1 - Zateplenie...'!P132</f>
        <v>0</v>
      </c>
      <c r="AV99" s="126">
        <f>'E1.1.c) 01.1 - Zateplenie...'!J37</f>
        <v>0</v>
      </c>
      <c r="AW99" s="126">
        <f>'E1.1.c) 01.1 - Zateplenie...'!J38</f>
        <v>0</v>
      </c>
      <c r="AX99" s="126">
        <f>'E1.1.c) 01.1 - Zateplenie...'!J39</f>
        <v>0</v>
      </c>
      <c r="AY99" s="126">
        <f>'E1.1.c) 01.1 - Zateplenie...'!J40</f>
        <v>0</v>
      </c>
      <c r="AZ99" s="126">
        <f>'E1.1.c) 01.1 - Zateplenie...'!F37</f>
        <v>0</v>
      </c>
      <c r="BA99" s="126">
        <f>'E1.1.c) 01.1 - Zateplenie...'!F38</f>
        <v>0</v>
      </c>
      <c r="BB99" s="126">
        <f>'E1.1.c) 01.1 - Zateplenie...'!F39</f>
        <v>0</v>
      </c>
      <c r="BC99" s="126">
        <f>'E1.1.c) 01.1 - Zateplenie...'!F40</f>
        <v>0</v>
      </c>
      <c r="BD99" s="128">
        <f>'E1.1.c) 01.1 - Zateplenie...'!F41</f>
        <v>0</v>
      </c>
      <c r="BE99" s="4"/>
      <c r="BT99" s="27" t="s">
        <v>95</v>
      </c>
      <c r="BV99" s="27" t="s">
        <v>80</v>
      </c>
      <c r="BW99" s="27" t="s">
        <v>102</v>
      </c>
      <c r="BX99" s="27" t="s">
        <v>91</v>
      </c>
      <c r="CL99" s="27" t="s">
        <v>1</v>
      </c>
    </row>
    <row r="100" s="4" customFormat="1" ht="23.25" customHeight="1">
      <c r="A100" s="129" t="s">
        <v>92</v>
      </c>
      <c r="B100" s="69"/>
      <c r="C100" s="10"/>
      <c r="D100" s="10"/>
      <c r="E100" s="10"/>
      <c r="F100" s="121" t="s">
        <v>103</v>
      </c>
      <c r="G100" s="121"/>
      <c r="H100" s="121"/>
      <c r="I100" s="121"/>
      <c r="J100" s="121"/>
      <c r="K100" s="10"/>
      <c r="L100" s="121" t="s">
        <v>104</v>
      </c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'E1.1.d) 01.1 - Výmena otv...'!J34</f>
        <v>0</v>
      </c>
      <c r="AH100" s="10"/>
      <c r="AI100" s="10"/>
      <c r="AJ100" s="10"/>
      <c r="AK100" s="10"/>
      <c r="AL100" s="10"/>
      <c r="AM100" s="10"/>
      <c r="AN100" s="123">
        <f>SUM(AG100,AT100)</f>
        <v>0</v>
      </c>
      <c r="AO100" s="10"/>
      <c r="AP100" s="10"/>
      <c r="AQ100" s="124" t="s">
        <v>89</v>
      </c>
      <c r="AR100" s="69"/>
      <c r="AS100" s="125">
        <v>0</v>
      </c>
      <c r="AT100" s="126">
        <f>ROUND(SUM(AV100:AW100),2)</f>
        <v>0</v>
      </c>
      <c r="AU100" s="127">
        <f>'E1.1.d) 01.1 - Výmena otv...'!P132</f>
        <v>0</v>
      </c>
      <c r="AV100" s="126">
        <f>'E1.1.d) 01.1 - Výmena otv...'!J37</f>
        <v>0</v>
      </c>
      <c r="AW100" s="126">
        <f>'E1.1.d) 01.1 - Výmena otv...'!J38</f>
        <v>0</v>
      </c>
      <c r="AX100" s="126">
        <f>'E1.1.d) 01.1 - Výmena otv...'!J39</f>
        <v>0</v>
      </c>
      <c r="AY100" s="126">
        <f>'E1.1.d) 01.1 - Výmena otv...'!J40</f>
        <v>0</v>
      </c>
      <c r="AZ100" s="126">
        <f>'E1.1.d) 01.1 - Výmena otv...'!F37</f>
        <v>0</v>
      </c>
      <c r="BA100" s="126">
        <f>'E1.1.d) 01.1 - Výmena otv...'!F38</f>
        <v>0</v>
      </c>
      <c r="BB100" s="126">
        <f>'E1.1.d) 01.1 - Výmena otv...'!F39</f>
        <v>0</v>
      </c>
      <c r="BC100" s="126">
        <f>'E1.1.d) 01.1 - Výmena otv...'!F40</f>
        <v>0</v>
      </c>
      <c r="BD100" s="128">
        <f>'E1.1.d) 01.1 - Výmena otv...'!F41</f>
        <v>0</v>
      </c>
      <c r="BE100" s="4"/>
      <c r="BT100" s="27" t="s">
        <v>95</v>
      </c>
      <c r="BV100" s="27" t="s">
        <v>80</v>
      </c>
      <c r="BW100" s="27" t="s">
        <v>105</v>
      </c>
      <c r="BX100" s="27" t="s">
        <v>91</v>
      </c>
      <c r="CL100" s="27" t="s">
        <v>1</v>
      </c>
    </row>
    <row r="101" s="4" customFormat="1" ht="16.5" customHeight="1">
      <c r="A101" s="4"/>
      <c r="B101" s="69"/>
      <c r="C101" s="10"/>
      <c r="D101" s="10"/>
      <c r="E101" s="10"/>
      <c r="F101" s="121" t="s">
        <v>106</v>
      </c>
      <c r="G101" s="121"/>
      <c r="H101" s="121"/>
      <c r="I101" s="121"/>
      <c r="J101" s="121"/>
      <c r="K101" s="10"/>
      <c r="L101" s="121" t="s">
        <v>107</v>
      </c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2">
        <f>ROUND(SUM(AG102:AG105),2)</f>
        <v>0</v>
      </c>
      <c r="AH101" s="10"/>
      <c r="AI101" s="10"/>
      <c r="AJ101" s="10"/>
      <c r="AK101" s="10"/>
      <c r="AL101" s="10"/>
      <c r="AM101" s="10"/>
      <c r="AN101" s="123">
        <f>SUM(AG101,AT101)</f>
        <v>0</v>
      </c>
      <c r="AO101" s="10"/>
      <c r="AP101" s="10"/>
      <c r="AQ101" s="124" t="s">
        <v>89</v>
      </c>
      <c r="AR101" s="69"/>
      <c r="AS101" s="125">
        <f>ROUND(SUM(AS102:AS105),2)</f>
        <v>0</v>
      </c>
      <c r="AT101" s="126">
        <f>ROUND(SUM(AV101:AW101),2)</f>
        <v>0</v>
      </c>
      <c r="AU101" s="127">
        <f>ROUND(SUM(AU102:AU105),5)</f>
        <v>0</v>
      </c>
      <c r="AV101" s="126">
        <f>ROUND(AZ101*L29,2)</f>
        <v>0</v>
      </c>
      <c r="AW101" s="126">
        <f>ROUND(BA101*L30,2)</f>
        <v>0</v>
      </c>
      <c r="AX101" s="126">
        <f>ROUND(BB101*L29,2)</f>
        <v>0</v>
      </c>
      <c r="AY101" s="126">
        <f>ROUND(BC101*L30,2)</f>
        <v>0</v>
      </c>
      <c r="AZ101" s="126">
        <f>ROUND(SUM(AZ102:AZ105),2)</f>
        <v>0</v>
      </c>
      <c r="BA101" s="126">
        <f>ROUND(SUM(BA102:BA105),2)</f>
        <v>0</v>
      </c>
      <c r="BB101" s="126">
        <f>ROUND(SUM(BB102:BB105),2)</f>
        <v>0</v>
      </c>
      <c r="BC101" s="126">
        <f>ROUND(SUM(BC102:BC105),2)</f>
        <v>0</v>
      </c>
      <c r="BD101" s="128">
        <f>ROUND(SUM(BD102:BD105),2)</f>
        <v>0</v>
      </c>
      <c r="BE101" s="4"/>
      <c r="BS101" s="27" t="s">
        <v>77</v>
      </c>
      <c r="BT101" s="27" t="s">
        <v>95</v>
      </c>
      <c r="BU101" s="27" t="s">
        <v>79</v>
      </c>
      <c r="BV101" s="27" t="s">
        <v>80</v>
      </c>
      <c r="BW101" s="27" t="s">
        <v>108</v>
      </c>
      <c r="BX101" s="27" t="s">
        <v>91</v>
      </c>
      <c r="CL101" s="27" t="s">
        <v>1</v>
      </c>
    </row>
    <row r="102" s="4" customFormat="1" ht="23.25" customHeight="1">
      <c r="A102" s="129" t="s">
        <v>92</v>
      </c>
      <c r="B102" s="69"/>
      <c r="C102" s="10"/>
      <c r="D102" s="10"/>
      <c r="E102" s="10"/>
      <c r="F102" s="10"/>
      <c r="G102" s="121" t="s">
        <v>109</v>
      </c>
      <c r="H102" s="121"/>
      <c r="I102" s="121"/>
      <c r="J102" s="121"/>
      <c r="K102" s="121"/>
      <c r="L102" s="10"/>
      <c r="M102" s="121" t="s">
        <v>110</v>
      </c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'E1.2. 01.1 - Stavebná čas...'!J34</f>
        <v>0</v>
      </c>
      <c r="AH102" s="10"/>
      <c r="AI102" s="10"/>
      <c r="AJ102" s="10"/>
      <c r="AK102" s="10"/>
      <c r="AL102" s="10"/>
      <c r="AM102" s="10"/>
      <c r="AN102" s="123">
        <f>SUM(AG102,AT102)</f>
        <v>0</v>
      </c>
      <c r="AO102" s="10"/>
      <c r="AP102" s="10"/>
      <c r="AQ102" s="124" t="s">
        <v>89</v>
      </c>
      <c r="AR102" s="69"/>
      <c r="AS102" s="125">
        <v>0</v>
      </c>
      <c r="AT102" s="126">
        <f>ROUND(SUM(AV102:AW102),2)</f>
        <v>0</v>
      </c>
      <c r="AU102" s="127">
        <f>'E1.2. 01.1 - Stavebná čas...'!P146</f>
        <v>0</v>
      </c>
      <c r="AV102" s="126">
        <f>'E1.2. 01.1 - Stavebná čas...'!J37</f>
        <v>0</v>
      </c>
      <c r="AW102" s="126">
        <f>'E1.2. 01.1 - Stavebná čas...'!J38</f>
        <v>0</v>
      </c>
      <c r="AX102" s="126">
        <f>'E1.2. 01.1 - Stavebná čas...'!J39</f>
        <v>0</v>
      </c>
      <c r="AY102" s="126">
        <f>'E1.2. 01.1 - Stavebná čas...'!J40</f>
        <v>0</v>
      </c>
      <c r="AZ102" s="126">
        <f>'E1.2. 01.1 - Stavebná čas...'!F37</f>
        <v>0</v>
      </c>
      <c r="BA102" s="126">
        <f>'E1.2. 01.1 - Stavebná čas...'!F38</f>
        <v>0</v>
      </c>
      <c r="BB102" s="126">
        <f>'E1.2. 01.1 - Stavebná čas...'!F39</f>
        <v>0</v>
      </c>
      <c r="BC102" s="126">
        <f>'E1.2. 01.1 - Stavebná čas...'!F40</f>
        <v>0</v>
      </c>
      <c r="BD102" s="128">
        <f>'E1.2. 01.1 - Stavebná čas...'!F41</f>
        <v>0</v>
      </c>
      <c r="BE102" s="4"/>
      <c r="BT102" s="27" t="s">
        <v>111</v>
      </c>
      <c r="BV102" s="27" t="s">
        <v>80</v>
      </c>
      <c r="BW102" s="27" t="s">
        <v>112</v>
      </c>
      <c r="BX102" s="27" t="s">
        <v>108</v>
      </c>
      <c r="CL102" s="27" t="s">
        <v>1</v>
      </c>
    </row>
    <row r="103" s="4" customFormat="1" ht="23.25" customHeight="1">
      <c r="A103" s="129" t="s">
        <v>92</v>
      </c>
      <c r="B103" s="69"/>
      <c r="C103" s="10"/>
      <c r="D103" s="10"/>
      <c r="E103" s="10"/>
      <c r="F103" s="10"/>
      <c r="G103" s="121" t="s">
        <v>113</v>
      </c>
      <c r="H103" s="121"/>
      <c r="I103" s="121"/>
      <c r="J103" s="121"/>
      <c r="K103" s="121"/>
      <c r="L103" s="10"/>
      <c r="M103" s="121" t="s">
        <v>114</v>
      </c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3">
        <f>'E1.4. 01.1 - Zdravotechni...'!J34</f>
        <v>0</v>
      </c>
      <c r="AH103" s="10"/>
      <c r="AI103" s="10"/>
      <c r="AJ103" s="10"/>
      <c r="AK103" s="10"/>
      <c r="AL103" s="10"/>
      <c r="AM103" s="10"/>
      <c r="AN103" s="123">
        <f>SUM(AG103,AT103)</f>
        <v>0</v>
      </c>
      <c r="AO103" s="10"/>
      <c r="AP103" s="10"/>
      <c r="AQ103" s="124" t="s">
        <v>89</v>
      </c>
      <c r="AR103" s="69"/>
      <c r="AS103" s="125">
        <v>0</v>
      </c>
      <c r="AT103" s="126">
        <f>ROUND(SUM(AV103:AW103),2)</f>
        <v>0</v>
      </c>
      <c r="AU103" s="127">
        <f>'E1.4. 01.1 - Zdravotechni...'!P134</f>
        <v>0</v>
      </c>
      <c r="AV103" s="126">
        <f>'E1.4. 01.1 - Zdravotechni...'!J37</f>
        <v>0</v>
      </c>
      <c r="AW103" s="126">
        <f>'E1.4. 01.1 - Zdravotechni...'!J38</f>
        <v>0</v>
      </c>
      <c r="AX103" s="126">
        <f>'E1.4. 01.1 - Zdravotechni...'!J39</f>
        <v>0</v>
      </c>
      <c r="AY103" s="126">
        <f>'E1.4. 01.1 - Zdravotechni...'!J40</f>
        <v>0</v>
      </c>
      <c r="AZ103" s="126">
        <f>'E1.4. 01.1 - Zdravotechni...'!F37</f>
        <v>0</v>
      </c>
      <c r="BA103" s="126">
        <f>'E1.4. 01.1 - Zdravotechni...'!F38</f>
        <v>0</v>
      </c>
      <c r="BB103" s="126">
        <f>'E1.4. 01.1 - Zdravotechni...'!F39</f>
        <v>0</v>
      </c>
      <c r="BC103" s="126">
        <f>'E1.4. 01.1 - Zdravotechni...'!F40</f>
        <v>0</v>
      </c>
      <c r="BD103" s="128">
        <f>'E1.4. 01.1 - Zdravotechni...'!F41</f>
        <v>0</v>
      </c>
      <c r="BE103" s="4"/>
      <c r="BT103" s="27" t="s">
        <v>111</v>
      </c>
      <c r="BV103" s="27" t="s">
        <v>80</v>
      </c>
      <c r="BW103" s="27" t="s">
        <v>115</v>
      </c>
      <c r="BX103" s="27" t="s">
        <v>108</v>
      </c>
      <c r="CL103" s="27" t="s">
        <v>1</v>
      </c>
    </row>
    <row r="104" s="4" customFormat="1" ht="23.25" customHeight="1">
      <c r="A104" s="129" t="s">
        <v>92</v>
      </c>
      <c r="B104" s="69"/>
      <c r="C104" s="10"/>
      <c r="D104" s="10"/>
      <c r="E104" s="10"/>
      <c r="F104" s="10"/>
      <c r="G104" s="121" t="s">
        <v>116</v>
      </c>
      <c r="H104" s="121"/>
      <c r="I104" s="121"/>
      <c r="J104" s="121"/>
      <c r="K104" s="121"/>
      <c r="L104" s="10"/>
      <c r="M104" s="121" t="s">
        <v>117</v>
      </c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'E1.5. 01.1 - Ústredné vyk...'!J34</f>
        <v>0</v>
      </c>
      <c r="AH104" s="10"/>
      <c r="AI104" s="10"/>
      <c r="AJ104" s="10"/>
      <c r="AK104" s="10"/>
      <c r="AL104" s="10"/>
      <c r="AM104" s="10"/>
      <c r="AN104" s="123">
        <f>SUM(AG104,AT104)</f>
        <v>0</v>
      </c>
      <c r="AO104" s="10"/>
      <c r="AP104" s="10"/>
      <c r="AQ104" s="124" t="s">
        <v>89</v>
      </c>
      <c r="AR104" s="69"/>
      <c r="AS104" s="125">
        <v>0</v>
      </c>
      <c r="AT104" s="126">
        <f>ROUND(SUM(AV104:AW104),2)</f>
        <v>0</v>
      </c>
      <c r="AU104" s="127">
        <f>'E1.5. 01.1 - Ústredné vyk...'!P137</f>
        <v>0</v>
      </c>
      <c r="AV104" s="126">
        <f>'E1.5. 01.1 - Ústredné vyk...'!J37</f>
        <v>0</v>
      </c>
      <c r="AW104" s="126">
        <f>'E1.5. 01.1 - Ústredné vyk...'!J38</f>
        <v>0</v>
      </c>
      <c r="AX104" s="126">
        <f>'E1.5. 01.1 - Ústredné vyk...'!J39</f>
        <v>0</v>
      </c>
      <c r="AY104" s="126">
        <f>'E1.5. 01.1 - Ústredné vyk...'!J40</f>
        <v>0</v>
      </c>
      <c r="AZ104" s="126">
        <f>'E1.5. 01.1 - Ústredné vyk...'!F37</f>
        <v>0</v>
      </c>
      <c r="BA104" s="126">
        <f>'E1.5. 01.1 - Ústredné vyk...'!F38</f>
        <v>0</v>
      </c>
      <c r="BB104" s="126">
        <f>'E1.5. 01.1 - Ústredné vyk...'!F39</f>
        <v>0</v>
      </c>
      <c r="BC104" s="126">
        <f>'E1.5. 01.1 - Ústredné vyk...'!F40</f>
        <v>0</v>
      </c>
      <c r="BD104" s="128">
        <f>'E1.5. 01.1 - Ústredné vyk...'!F41</f>
        <v>0</v>
      </c>
      <c r="BE104" s="4"/>
      <c r="BT104" s="27" t="s">
        <v>111</v>
      </c>
      <c r="BV104" s="27" t="s">
        <v>80</v>
      </c>
      <c r="BW104" s="27" t="s">
        <v>118</v>
      </c>
      <c r="BX104" s="27" t="s">
        <v>108</v>
      </c>
      <c r="CL104" s="27" t="s">
        <v>1</v>
      </c>
    </row>
    <row r="105" s="4" customFormat="1" ht="23.25" customHeight="1">
      <c r="A105" s="129" t="s">
        <v>92</v>
      </c>
      <c r="B105" s="69"/>
      <c r="C105" s="10"/>
      <c r="D105" s="10"/>
      <c r="E105" s="10"/>
      <c r="F105" s="10"/>
      <c r="G105" s="121" t="s">
        <v>119</v>
      </c>
      <c r="H105" s="121"/>
      <c r="I105" s="121"/>
      <c r="J105" s="121"/>
      <c r="K105" s="121"/>
      <c r="L105" s="10"/>
      <c r="M105" s="121" t="s">
        <v>120</v>
      </c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3">
        <f>'E1.7. 01.1 - Elektroinšta...'!J34</f>
        <v>0</v>
      </c>
      <c r="AH105" s="10"/>
      <c r="AI105" s="10"/>
      <c r="AJ105" s="10"/>
      <c r="AK105" s="10"/>
      <c r="AL105" s="10"/>
      <c r="AM105" s="10"/>
      <c r="AN105" s="123">
        <f>SUM(AG105,AT105)</f>
        <v>0</v>
      </c>
      <c r="AO105" s="10"/>
      <c r="AP105" s="10"/>
      <c r="AQ105" s="124" t="s">
        <v>89</v>
      </c>
      <c r="AR105" s="69"/>
      <c r="AS105" s="125">
        <v>0</v>
      </c>
      <c r="AT105" s="126">
        <f>ROUND(SUM(AV105:AW105),2)</f>
        <v>0</v>
      </c>
      <c r="AU105" s="127">
        <f>'E1.7. 01.1 - Elektroinšta...'!P128</f>
        <v>0</v>
      </c>
      <c r="AV105" s="126">
        <f>'E1.7. 01.1 - Elektroinšta...'!J37</f>
        <v>0</v>
      </c>
      <c r="AW105" s="126">
        <f>'E1.7. 01.1 - Elektroinšta...'!J38</f>
        <v>0</v>
      </c>
      <c r="AX105" s="126">
        <f>'E1.7. 01.1 - Elektroinšta...'!J39</f>
        <v>0</v>
      </c>
      <c r="AY105" s="126">
        <f>'E1.7. 01.1 - Elektroinšta...'!J40</f>
        <v>0</v>
      </c>
      <c r="AZ105" s="126">
        <f>'E1.7. 01.1 - Elektroinšta...'!F37</f>
        <v>0</v>
      </c>
      <c r="BA105" s="126">
        <f>'E1.7. 01.1 - Elektroinšta...'!F38</f>
        <v>0</v>
      </c>
      <c r="BB105" s="126">
        <f>'E1.7. 01.1 - Elektroinšta...'!F39</f>
        <v>0</v>
      </c>
      <c r="BC105" s="126">
        <f>'E1.7. 01.1 - Elektroinšta...'!F40</f>
        <v>0</v>
      </c>
      <c r="BD105" s="128">
        <f>'E1.7. 01.1 - Elektroinšta...'!F41</f>
        <v>0</v>
      </c>
      <c r="BE105" s="4"/>
      <c r="BT105" s="27" t="s">
        <v>111</v>
      </c>
      <c r="BV105" s="27" t="s">
        <v>80</v>
      </c>
      <c r="BW105" s="27" t="s">
        <v>121</v>
      </c>
      <c r="BX105" s="27" t="s">
        <v>108</v>
      </c>
      <c r="CL105" s="27" t="s">
        <v>1</v>
      </c>
    </row>
    <row r="106" s="4" customFormat="1" ht="23.25" customHeight="1">
      <c r="A106" s="4"/>
      <c r="B106" s="69"/>
      <c r="C106" s="10"/>
      <c r="D106" s="10"/>
      <c r="E106" s="121" t="s">
        <v>122</v>
      </c>
      <c r="F106" s="121"/>
      <c r="G106" s="121"/>
      <c r="H106" s="121"/>
      <c r="I106" s="121"/>
      <c r="J106" s="10"/>
      <c r="K106" s="121" t="s">
        <v>123</v>
      </c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2">
        <f>ROUND(SUM(AG107:AG109),2)</f>
        <v>0</v>
      </c>
      <c r="AH106" s="10"/>
      <c r="AI106" s="10"/>
      <c r="AJ106" s="10"/>
      <c r="AK106" s="10"/>
      <c r="AL106" s="10"/>
      <c r="AM106" s="10"/>
      <c r="AN106" s="123">
        <f>SUM(AG106,AT106)</f>
        <v>0</v>
      </c>
      <c r="AO106" s="10"/>
      <c r="AP106" s="10"/>
      <c r="AQ106" s="124" t="s">
        <v>89</v>
      </c>
      <c r="AR106" s="69"/>
      <c r="AS106" s="125">
        <f>ROUND(SUM(AS107:AS109),2)</f>
        <v>0</v>
      </c>
      <c r="AT106" s="126">
        <f>ROUND(SUM(AV106:AW106),2)</f>
        <v>0</v>
      </c>
      <c r="AU106" s="127">
        <f>ROUND(SUM(AU107:AU109),5)</f>
        <v>0</v>
      </c>
      <c r="AV106" s="126">
        <f>ROUND(AZ106*L29,2)</f>
        <v>0</v>
      </c>
      <c r="AW106" s="126">
        <f>ROUND(BA106*L30,2)</f>
        <v>0</v>
      </c>
      <c r="AX106" s="126">
        <f>ROUND(BB106*L29,2)</f>
        <v>0</v>
      </c>
      <c r="AY106" s="126">
        <f>ROUND(BC106*L30,2)</f>
        <v>0</v>
      </c>
      <c r="AZ106" s="126">
        <f>ROUND(SUM(AZ107:AZ109),2)</f>
        <v>0</v>
      </c>
      <c r="BA106" s="126">
        <f>ROUND(SUM(BA107:BA109),2)</f>
        <v>0</v>
      </c>
      <c r="BB106" s="126">
        <f>ROUND(SUM(BB107:BB109),2)</f>
        <v>0</v>
      </c>
      <c r="BC106" s="126">
        <f>ROUND(SUM(BC107:BC109),2)</f>
        <v>0</v>
      </c>
      <c r="BD106" s="128">
        <f>ROUND(SUM(BD107:BD109),2)</f>
        <v>0</v>
      </c>
      <c r="BE106" s="4"/>
      <c r="BS106" s="27" t="s">
        <v>77</v>
      </c>
      <c r="BT106" s="27" t="s">
        <v>90</v>
      </c>
      <c r="BU106" s="27" t="s">
        <v>79</v>
      </c>
      <c r="BV106" s="27" t="s">
        <v>80</v>
      </c>
      <c r="BW106" s="27" t="s">
        <v>124</v>
      </c>
      <c r="BX106" s="27" t="s">
        <v>86</v>
      </c>
      <c r="CL106" s="27" t="s">
        <v>1</v>
      </c>
    </row>
    <row r="107" s="4" customFormat="1" ht="23.25" customHeight="1">
      <c r="A107" s="129" t="s">
        <v>92</v>
      </c>
      <c r="B107" s="69"/>
      <c r="C107" s="10"/>
      <c r="D107" s="10"/>
      <c r="E107" s="10"/>
      <c r="F107" s="121" t="s">
        <v>125</v>
      </c>
      <c r="G107" s="121"/>
      <c r="H107" s="121"/>
      <c r="I107" s="121"/>
      <c r="J107" s="121"/>
      <c r="K107" s="10"/>
      <c r="L107" s="121" t="s">
        <v>110</v>
      </c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3">
        <f>'E1.1 01.2 - Stavebná časť...'!J34</f>
        <v>0</v>
      </c>
      <c r="AH107" s="10"/>
      <c r="AI107" s="10"/>
      <c r="AJ107" s="10"/>
      <c r="AK107" s="10"/>
      <c r="AL107" s="10"/>
      <c r="AM107" s="10"/>
      <c r="AN107" s="123">
        <f>SUM(AG107,AT107)</f>
        <v>0</v>
      </c>
      <c r="AO107" s="10"/>
      <c r="AP107" s="10"/>
      <c r="AQ107" s="124" t="s">
        <v>89</v>
      </c>
      <c r="AR107" s="69"/>
      <c r="AS107" s="125">
        <v>0</v>
      </c>
      <c r="AT107" s="126">
        <f>ROUND(SUM(AV107:AW107),2)</f>
        <v>0</v>
      </c>
      <c r="AU107" s="127">
        <f>'E1.1 01.2 - Stavebná časť...'!P148</f>
        <v>0</v>
      </c>
      <c r="AV107" s="126">
        <f>'E1.1 01.2 - Stavebná časť...'!J37</f>
        <v>0</v>
      </c>
      <c r="AW107" s="126">
        <f>'E1.1 01.2 - Stavebná časť...'!J38</f>
        <v>0</v>
      </c>
      <c r="AX107" s="126">
        <f>'E1.1 01.2 - Stavebná časť...'!J39</f>
        <v>0</v>
      </c>
      <c r="AY107" s="126">
        <f>'E1.1 01.2 - Stavebná časť...'!J40</f>
        <v>0</v>
      </c>
      <c r="AZ107" s="126">
        <f>'E1.1 01.2 - Stavebná časť...'!F37</f>
        <v>0</v>
      </c>
      <c r="BA107" s="126">
        <f>'E1.1 01.2 - Stavebná časť...'!F38</f>
        <v>0</v>
      </c>
      <c r="BB107" s="126">
        <f>'E1.1 01.2 - Stavebná časť...'!F39</f>
        <v>0</v>
      </c>
      <c r="BC107" s="126">
        <f>'E1.1 01.2 - Stavebná časť...'!F40</f>
        <v>0</v>
      </c>
      <c r="BD107" s="128">
        <f>'E1.1 01.2 - Stavebná časť...'!F41</f>
        <v>0</v>
      </c>
      <c r="BE107" s="4"/>
      <c r="BT107" s="27" t="s">
        <v>95</v>
      </c>
      <c r="BV107" s="27" t="s">
        <v>80</v>
      </c>
      <c r="BW107" s="27" t="s">
        <v>126</v>
      </c>
      <c r="BX107" s="27" t="s">
        <v>124</v>
      </c>
      <c r="CL107" s="27" t="s">
        <v>1</v>
      </c>
    </row>
    <row r="108" s="4" customFormat="1" ht="23.25" customHeight="1">
      <c r="A108" s="129" t="s">
        <v>92</v>
      </c>
      <c r="B108" s="69"/>
      <c r="C108" s="10"/>
      <c r="D108" s="10"/>
      <c r="E108" s="10"/>
      <c r="F108" s="121" t="s">
        <v>127</v>
      </c>
      <c r="G108" s="121"/>
      <c r="H108" s="121"/>
      <c r="I108" s="121"/>
      <c r="J108" s="121"/>
      <c r="K108" s="10"/>
      <c r="L108" s="121" t="s">
        <v>128</v>
      </c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3">
        <f>'E1.4. 01.2 - Zdravotechnika'!J34</f>
        <v>0</v>
      </c>
      <c r="AH108" s="10"/>
      <c r="AI108" s="10"/>
      <c r="AJ108" s="10"/>
      <c r="AK108" s="10"/>
      <c r="AL108" s="10"/>
      <c r="AM108" s="10"/>
      <c r="AN108" s="123">
        <f>SUM(AG108,AT108)</f>
        <v>0</v>
      </c>
      <c r="AO108" s="10"/>
      <c r="AP108" s="10"/>
      <c r="AQ108" s="124" t="s">
        <v>89</v>
      </c>
      <c r="AR108" s="69"/>
      <c r="AS108" s="125">
        <v>0</v>
      </c>
      <c r="AT108" s="126">
        <f>ROUND(SUM(AV108:AW108),2)</f>
        <v>0</v>
      </c>
      <c r="AU108" s="127">
        <f>'E1.4. 01.2 - Zdravotechnika'!P127</f>
        <v>0</v>
      </c>
      <c r="AV108" s="126">
        <f>'E1.4. 01.2 - Zdravotechnika'!J37</f>
        <v>0</v>
      </c>
      <c r="AW108" s="126">
        <f>'E1.4. 01.2 - Zdravotechnika'!J38</f>
        <v>0</v>
      </c>
      <c r="AX108" s="126">
        <f>'E1.4. 01.2 - Zdravotechnika'!J39</f>
        <v>0</v>
      </c>
      <c r="AY108" s="126">
        <f>'E1.4. 01.2 - Zdravotechnika'!J40</f>
        <v>0</v>
      </c>
      <c r="AZ108" s="126">
        <f>'E1.4. 01.2 - Zdravotechnika'!F37</f>
        <v>0</v>
      </c>
      <c r="BA108" s="126">
        <f>'E1.4. 01.2 - Zdravotechnika'!F38</f>
        <v>0</v>
      </c>
      <c r="BB108" s="126">
        <f>'E1.4. 01.2 - Zdravotechnika'!F39</f>
        <v>0</v>
      </c>
      <c r="BC108" s="126">
        <f>'E1.4. 01.2 - Zdravotechnika'!F40</f>
        <v>0</v>
      </c>
      <c r="BD108" s="128">
        <f>'E1.4. 01.2 - Zdravotechnika'!F41</f>
        <v>0</v>
      </c>
      <c r="BE108" s="4"/>
      <c r="BT108" s="27" t="s">
        <v>95</v>
      </c>
      <c r="BV108" s="27" t="s">
        <v>80</v>
      </c>
      <c r="BW108" s="27" t="s">
        <v>129</v>
      </c>
      <c r="BX108" s="27" t="s">
        <v>124</v>
      </c>
      <c r="CL108" s="27" t="s">
        <v>1</v>
      </c>
    </row>
    <row r="109" s="4" customFormat="1" ht="23.25" customHeight="1">
      <c r="A109" s="129" t="s">
        <v>92</v>
      </c>
      <c r="B109" s="69"/>
      <c r="C109" s="10"/>
      <c r="D109" s="10"/>
      <c r="E109" s="10"/>
      <c r="F109" s="121" t="s">
        <v>130</v>
      </c>
      <c r="G109" s="121"/>
      <c r="H109" s="121"/>
      <c r="I109" s="121"/>
      <c r="J109" s="121"/>
      <c r="K109" s="10"/>
      <c r="L109" s="121" t="s">
        <v>120</v>
      </c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3">
        <f>'E1.7 01.2 - Elektroinštal...'!J34</f>
        <v>0</v>
      </c>
      <c r="AH109" s="10"/>
      <c r="AI109" s="10"/>
      <c r="AJ109" s="10"/>
      <c r="AK109" s="10"/>
      <c r="AL109" s="10"/>
      <c r="AM109" s="10"/>
      <c r="AN109" s="123">
        <f>SUM(AG109,AT109)</f>
        <v>0</v>
      </c>
      <c r="AO109" s="10"/>
      <c r="AP109" s="10"/>
      <c r="AQ109" s="124" t="s">
        <v>89</v>
      </c>
      <c r="AR109" s="69"/>
      <c r="AS109" s="130">
        <v>0</v>
      </c>
      <c r="AT109" s="131">
        <f>ROUND(SUM(AV109:AW109),2)</f>
        <v>0</v>
      </c>
      <c r="AU109" s="132">
        <f>'E1.7 01.2 - Elektroinštal...'!P132</f>
        <v>0</v>
      </c>
      <c r="AV109" s="131">
        <f>'E1.7 01.2 - Elektroinštal...'!J37</f>
        <v>0</v>
      </c>
      <c r="AW109" s="131">
        <f>'E1.7 01.2 - Elektroinštal...'!J38</f>
        <v>0</v>
      </c>
      <c r="AX109" s="131">
        <f>'E1.7 01.2 - Elektroinštal...'!J39</f>
        <v>0</v>
      </c>
      <c r="AY109" s="131">
        <f>'E1.7 01.2 - Elektroinštal...'!J40</f>
        <v>0</v>
      </c>
      <c r="AZ109" s="131">
        <f>'E1.7 01.2 - Elektroinštal...'!F37</f>
        <v>0</v>
      </c>
      <c r="BA109" s="131">
        <f>'E1.7 01.2 - Elektroinštal...'!F38</f>
        <v>0</v>
      </c>
      <c r="BB109" s="131">
        <f>'E1.7 01.2 - Elektroinštal...'!F39</f>
        <v>0</v>
      </c>
      <c r="BC109" s="131">
        <f>'E1.7 01.2 - Elektroinštal...'!F40</f>
        <v>0</v>
      </c>
      <c r="BD109" s="133">
        <f>'E1.7 01.2 - Elektroinštal...'!F41</f>
        <v>0</v>
      </c>
      <c r="BE109" s="4"/>
      <c r="BT109" s="27" t="s">
        <v>95</v>
      </c>
      <c r="BV109" s="27" t="s">
        <v>80</v>
      </c>
      <c r="BW109" s="27" t="s">
        <v>131</v>
      </c>
      <c r="BX109" s="27" t="s">
        <v>124</v>
      </c>
      <c r="CL109" s="27" t="s">
        <v>1</v>
      </c>
    </row>
    <row r="110" s="2" customFormat="1" ht="30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9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</row>
    <row r="111" s="2" customFormat="1" ht="6.96" customHeight="1">
      <c r="A111" s="38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39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</row>
  </sheetData>
  <mergeCells count="98">
    <mergeCell ref="C92:G92"/>
    <mergeCell ref="D95:H95"/>
    <mergeCell ref="E96:I96"/>
    <mergeCell ref="F98:J98"/>
    <mergeCell ref="F97:J97"/>
    <mergeCell ref="F100:J100"/>
    <mergeCell ref="F99:J99"/>
    <mergeCell ref="F101:J101"/>
    <mergeCell ref="G104:K104"/>
    <mergeCell ref="G102:K102"/>
    <mergeCell ref="G103:K103"/>
    <mergeCell ref="I92:AF92"/>
    <mergeCell ref="J95:AF95"/>
    <mergeCell ref="K96:AF96"/>
    <mergeCell ref="L100:AF100"/>
    <mergeCell ref="L99:AF99"/>
    <mergeCell ref="L101:AF101"/>
    <mergeCell ref="L98:AF98"/>
    <mergeCell ref="L97:AF97"/>
    <mergeCell ref="L85:AJ85"/>
    <mergeCell ref="M104:AF104"/>
    <mergeCell ref="M103:AF103"/>
    <mergeCell ref="M102:AF102"/>
    <mergeCell ref="G105:K105"/>
    <mergeCell ref="M105:AF105"/>
    <mergeCell ref="E106:I106"/>
    <mergeCell ref="K106:AF106"/>
    <mergeCell ref="F107:J107"/>
    <mergeCell ref="L107:AF107"/>
    <mergeCell ref="F108:J108"/>
    <mergeCell ref="L108:AF108"/>
    <mergeCell ref="F109:J109"/>
    <mergeCell ref="L109:AF109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103:AM103"/>
    <mergeCell ref="AG102:AM102"/>
    <mergeCell ref="AG96:AM96"/>
    <mergeCell ref="AG100:AM100"/>
    <mergeCell ref="AG92:AM92"/>
    <mergeCell ref="AG104:AM104"/>
    <mergeCell ref="AG95:AM95"/>
    <mergeCell ref="AG99:AM99"/>
    <mergeCell ref="AG97:AM97"/>
    <mergeCell ref="AG98:AM98"/>
    <mergeCell ref="AM90:AP90"/>
    <mergeCell ref="AM89:AP89"/>
    <mergeCell ref="AM87:AN87"/>
    <mergeCell ref="AN97:AP97"/>
    <mergeCell ref="AN104:AP104"/>
    <mergeCell ref="AN98:AP98"/>
    <mergeCell ref="AN103:AP103"/>
    <mergeCell ref="AN102:AP102"/>
    <mergeCell ref="AN95:AP95"/>
    <mergeCell ref="AN101:AP101"/>
    <mergeCell ref="AN100:AP100"/>
    <mergeCell ref="AN92:AP92"/>
    <mergeCell ref="AN99:AP99"/>
    <mergeCell ref="AN96:AP96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G94:AM94"/>
    <mergeCell ref="AN94:AP94"/>
  </mergeCells>
  <hyperlinks>
    <hyperlink ref="A97" location="'E1.1.a) 01.1 - Zateplenie...'!C2" display="/"/>
    <hyperlink ref="A98" location="'E1.1.b) 01.1 - Strop pod ...'!C2" display="/"/>
    <hyperlink ref="A99" location="'E1.1.c) 01.1 - Zateplenie...'!C2" display="/"/>
    <hyperlink ref="A100" location="'E1.1.d) 01.1 - Výmena otv...'!C2" display="/"/>
    <hyperlink ref="A102" location="'E1.2. 01.1 - Stavebná čas...'!C2" display="/"/>
    <hyperlink ref="A103" location="'E1.4. 01.1 - Zdravotechni...'!C2" display="/"/>
    <hyperlink ref="A104" location="'E1.5. 01.1 - Ústredné vyk...'!C2" display="/"/>
    <hyperlink ref="A105" location="'E1.7. 01.1 - Elektroinšta...'!C2" display="/"/>
    <hyperlink ref="A107" location="'E1.1 01.2 - Stavebná časť...'!C2" display="/"/>
    <hyperlink ref="A108" location="'E1.4. 01.2 - Zdravotechnika'!C2" display="/"/>
    <hyperlink ref="A109" location="'E1.7 01.2 - Elektroinšta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1955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137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1956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ROUND(J148,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ROUND((SUM(BE148:BE937)),  2)</f>
        <v>0</v>
      </c>
      <c r="G37" s="142"/>
      <c r="H37" s="142"/>
      <c r="I37" s="143">
        <v>0.20000000000000001</v>
      </c>
      <c r="J37" s="141">
        <f>ROUND(((SUM(BE148:BE937))*I37),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ROUND((SUM(BF148:BF937)),  2)</f>
        <v>0</v>
      </c>
      <c r="G38" s="142"/>
      <c r="H38" s="142"/>
      <c r="I38" s="143">
        <v>0.20000000000000001</v>
      </c>
      <c r="J38" s="141">
        <f>ROUND(((SUM(BF148:BF937))*I38),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ROUND((SUM(BG148:BG937)),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ROUND((SUM(BH148:BH937)),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ROUND((SUM(BI148:BI937)),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1955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137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E1.1 01.2 - Stavebná časť a statika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J148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144</v>
      </c>
      <c r="E101" s="159"/>
      <c r="F101" s="159"/>
      <c r="G101" s="159"/>
      <c r="H101" s="159"/>
      <c r="I101" s="159"/>
      <c r="J101" s="160">
        <f>J149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794</v>
      </c>
      <c r="E102" s="163"/>
      <c r="F102" s="163"/>
      <c r="G102" s="163"/>
      <c r="H102" s="163"/>
      <c r="I102" s="163"/>
      <c r="J102" s="164">
        <f>J150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795</v>
      </c>
      <c r="E103" s="163"/>
      <c r="F103" s="163"/>
      <c r="G103" s="163"/>
      <c r="H103" s="163"/>
      <c r="I103" s="163"/>
      <c r="J103" s="164">
        <f>J164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796</v>
      </c>
      <c r="E104" s="163"/>
      <c r="F104" s="163"/>
      <c r="G104" s="163"/>
      <c r="H104" s="163"/>
      <c r="I104" s="163"/>
      <c r="J104" s="164">
        <f>J177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1"/>
      <c r="C105" s="10"/>
      <c r="D105" s="162" t="s">
        <v>798</v>
      </c>
      <c r="E105" s="163"/>
      <c r="F105" s="163"/>
      <c r="G105" s="163"/>
      <c r="H105" s="163"/>
      <c r="I105" s="163"/>
      <c r="J105" s="164">
        <f>J206</f>
        <v>0</v>
      </c>
      <c r="K105" s="10"/>
      <c r="L105" s="16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1"/>
      <c r="C106" s="10"/>
      <c r="D106" s="162" t="s">
        <v>145</v>
      </c>
      <c r="E106" s="163"/>
      <c r="F106" s="163"/>
      <c r="G106" s="163"/>
      <c r="H106" s="163"/>
      <c r="I106" s="163"/>
      <c r="J106" s="164">
        <f>J234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1"/>
      <c r="C107" s="10"/>
      <c r="D107" s="162" t="s">
        <v>146</v>
      </c>
      <c r="E107" s="163"/>
      <c r="F107" s="163"/>
      <c r="G107" s="163"/>
      <c r="H107" s="163"/>
      <c r="I107" s="163"/>
      <c r="J107" s="164">
        <f>J375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1"/>
      <c r="C108" s="10"/>
      <c r="D108" s="162" t="s">
        <v>147</v>
      </c>
      <c r="E108" s="163"/>
      <c r="F108" s="163"/>
      <c r="G108" s="163"/>
      <c r="H108" s="163"/>
      <c r="I108" s="163"/>
      <c r="J108" s="164">
        <f>J529</f>
        <v>0</v>
      </c>
      <c r="K108" s="10"/>
      <c r="L108" s="16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57"/>
      <c r="C109" s="9"/>
      <c r="D109" s="158" t="s">
        <v>148</v>
      </c>
      <c r="E109" s="159"/>
      <c r="F109" s="159"/>
      <c r="G109" s="159"/>
      <c r="H109" s="159"/>
      <c r="I109" s="159"/>
      <c r="J109" s="160">
        <f>J531</f>
        <v>0</v>
      </c>
      <c r="K109" s="9"/>
      <c r="L109" s="15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61"/>
      <c r="C110" s="10"/>
      <c r="D110" s="162" t="s">
        <v>149</v>
      </c>
      <c r="E110" s="163"/>
      <c r="F110" s="163"/>
      <c r="G110" s="163"/>
      <c r="H110" s="163"/>
      <c r="I110" s="163"/>
      <c r="J110" s="164">
        <f>J532</f>
        <v>0</v>
      </c>
      <c r="K110" s="10"/>
      <c r="L110" s="16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61"/>
      <c r="C111" s="10"/>
      <c r="D111" s="162" t="s">
        <v>800</v>
      </c>
      <c r="E111" s="163"/>
      <c r="F111" s="163"/>
      <c r="G111" s="163"/>
      <c r="H111" s="163"/>
      <c r="I111" s="163"/>
      <c r="J111" s="164">
        <f>J561</f>
        <v>0</v>
      </c>
      <c r="K111" s="10"/>
      <c r="L111" s="16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61"/>
      <c r="C112" s="10"/>
      <c r="D112" s="162" t="s">
        <v>150</v>
      </c>
      <c r="E112" s="163"/>
      <c r="F112" s="163"/>
      <c r="G112" s="163"/>
      <c r="H112" s="163"/>
      <c r="I112" s="163"/>
      <c r="J112" s="164">
        <f>J572</f>
        <v>0</v>
      </c>
      <c r="K112" s="10"/>
      <c r="L112" s="16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61"/>
      <c r="C113" s="10"/>
      <c r="D113" s="162" t="s">
        <v>583</v>
      </c>
      <c r="E113" s="163"/>
      <c r="F113" s="163"/>
      <c r="G113" s="163"/>
      <c r="H113" s="163"/>
      <c r="I113" s="163"/>
      <c r="J113" s="164">
        <f>J581</f>
        <v>0</v>
      </c>
      <c r="K113" s="10"/>
      <c r="L113" s="16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61"/>
      <c r="C114" s="10"/>
      <c r="D114" s="162" t="s">
        <v>802</v>
      </c>
      <c r="E114" s="163"/>
      <c r="F114" s="163"/>
      <c r="G114" s="163"/>
      <c r="H114" s="163"/>
      <c r="I114" s="163"/>
      <c r="J114" s="164">
        <f>J628</f>
        <v>0</v>
      </c>
      <c r="K114" s="10"/>
      <c r="L114" s="16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61"/>
      <c r="C115" s="10"/>
      <c r="D115" s="162" t="s">
        <v>1957</v>
      </c>
      <c r="E115" s="163"/>
      <c r="F115" s="163"/>
      <c r="G115" s="163"/>
      <c r="H115" s="163"/>
      <c r="I115" s="163"/>
      <c r="J115" s="164">
        <f>J665</f>
        <v>0</v>
      </c>
      <c r="K115" s="10"/>
      <c r="L115" s="16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61"/>
      <c r="C116" s="10"/>
      <c r="D116" s="162" t="s">
        <v>720</v>
      </c>
      <c r="E116" s="163"/>
      <c r="F116" s="163"/>
      <c r="G116" s="163"/>
      <c r="H116" s="163"/>
      <c r="I116" s="163"/>
      <c r="J116" s="164">
        <f>J724</f>
        <v>0</v>
      </c>
      <c r="K116" s="10"/>
      <c r="L116" s="16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61"/>
      <c r="C117" s="10"/>
      <c r="D117" s="162" t="s">
        <v>721</v>
      </c>
      <c r="E117" s="163"/>
      <c r="F117" s="163"/>
      <c r="G117" s="163"/>
      <c r="H117" s="163"/>
      <c r="I117" s="163"/>
      <c r="J117" s="164">
        <f>J733</f>
        <v>0</v>
      </c>
      <c r="K117" s="10"/>
      <c r="L117" s="16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61"/>
      <c r="C118" s="10"/>
      <c r="D118" s="162" t="s">
        <v>1958</v>
      </c>
      <c r="E118" s="163"/>
      <c r="F118" s="163"/>
      <c r="G118" s="163"/>
      <c r="H118" s="163"/>
      <c r="I118" s="163"/>
      <c r="J118" s="164">
        <f>J780</f>
        <v>0</v>
      </c>
      <c r="K118" s="10"/>
      <c r="L118" s="16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61"/>
      <c r="C119" s="10"/>
      <c r="D119" s="162" t="s">
        <v>1959</v>
      </c>
      <c r="E119" s="163"/>
      <c r="F119" s="163"/>
      <c r="G119" s="163"/>
      <c r="H119" s="163"/>
      <c r="I119" s="163"/>
      <c r="J119" s="164">
        <f>J791</f>
        <v>0</v>
      </c>
      <c r="K119" s="10"/>
      <c r="L119" s="16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61"/>
      <c r="C120" s="10"/>
      <c r="D120" s="162" t="s">
        <v>803</v>
      </c>
      <c r="E120" s="163"/>
      <c r="F120" s="163"/>
      <c r="G120" s="163"/>
      <c r="H120" s="163"/>
      <c r="I120" s="163"/>
      <c r="J120" s="164">
        <f>J862</f>
        <v>0</v>
      </c>
      <c r="K120" s="10"/>
      <c r="L120" s="16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61"/>
      <c r="C121" s="10"/>
      <c r="D121" s="162" t="s">
        <v>804</v>
      </c>
      <c r="E121" s="163"/>
      <c r="F121" s="163"/>
      <c r="G121" s="163"/>
      <c r="H121" s="163"/>
      <c r="I121" s="163"/>
      <c r="J121" s="164">
        <f>J870</f>
        <v>0</v>
      </c>
      <c r="K121" s="10"/>
      <c r="L121" s="16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61"/>
      <c r="C122" s="10"/>
      <c r="D122" s="162" t="s">
        <v>584</v>
      </c>
      <c r="E122" s="163"/>
      <c r="F122" s="163"/>
      <c r="G122" s="163"/>
      <c r="H122" s="163"/>
      <c r="I122" s="163"/>
      <c r="J122" s="164">
        <f>J884</f>
        <v>0</v>
      </c>
      <c r="K122" s="10"/>
      <c r="L122" s="16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61"/>
      <c r="C123" s="10"/>
      <c r="D123" s="162" t="s">
        <v>640</v>
      </c>
      <c r="E123" s="163"/>
      <c r="F123" s="163"/>
      <c r="G123" s="163"/>
      <c r="H123" s="163"/>
      <c r="I123" s="163"/>
      <c r="J123" s="164">
        <f>J923</f>
        <v>0</v>
      </c>
      <c r="K123" s="10"/>
      <c r="L123" s="16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57"/>
      <c r="C124" s="9"/>
      <c r="D124" s="158" t="s">
        <v>805</v>
      </c>
      <c r="E124" s="159"/>
      <c r="F124" s="159"/>
      <c r="G124" s="159"/>
      <c r="H124" s="159"/>
      <c r="I124" s="159"/>
      <c r="J124" s="160">
        <f>J930</f>
        <v>0</v>
      </c>
      <c r="K124" s="9"/>
      <c r="L124" s="157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2" customFormat="1" ht="21.84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65"/>
      <c r="C126" s="66"/>
      <c r="D126" s="66"/>
      <c r="E126" s="66"/>
      <c r="F126" s="66"/>
      <c r="G126" s="66"/>
      <c r="H126" s="66"/>
      <c r="I126" s="66"/>
      <c r="J126" s="66"/>
      <c r="K126" s="66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30" s="2" customFormat="1" ht="6.96" customHeight="1">
      <c r="A130" s="38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4.96" customHeight="1">
      <c r="A131" s="38"/>
      <c r="B131" s="39"/>
      <c r="C131" s="23" t="s">
        <v>154</v>
      </c>
      <c r="D131" s="38"/>
      <c r="E131" s="38"/>
      <c r="F131" s="38"/>
      <c r="G131" s="38"/>
      <c r="H131" s="38"/>
      <c r="I131" s="38"/>
      <c r="J131" s="38"/>
      <c r="K131" s="38"/>
      <c r="L131" s="60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38"/>
      <c r="D132" s="38"/>
      <c r="E132" s="38"/>
      <c r="F132" s="38"/>
      <c r="G132" s="38"/>
      <c r="H132" s="38"/>
      <c r="I132" s="38"/>
      <c r="J132" s="38"/>
      <c r="K132" s="38"/>
      <c r="L132" s="60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14</v>
      </c>
      <c r="D133" s="38"/>
      <c r="E133" s="38"/>
      <c r="F133" s="38"/>
      <c r="G133" s="38"/>
      <c r="H133" s="38"/>
      <c r="I133" s="38"/>
      <c r="J133" s="38"/>
      <c r="K133" s="38"/>
      <c r="L133" s="60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38"/>
      <c r="D134" s="38"/>
      <c r="E134" s="135" t="str">
        <f>E7</f>
        <v>Bratislava II OO PZ, Mojmírova 20- rekonštrukcia objektu</v>
      </c>
      <c r="F134" s="32"/>
      <c r="G134" s="32"/>
      <c r="H134" s="32"/>
      <c r="I134" s="38"/>
      <c r="J134" s="38"/>
      <c r="K134" s="38"/>
      <c r="L134" s="60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" customFormat="1" ht="12" customHeight="1">
      <c r="B135" s="22"/>
      <c r="C135" s="32" t="s">
        <v>133</v>
      </c>
      <c r="L135" s="22"/>
    </row>
    <row r="136" s="1" customFormat="1" ht="16.5" customHeight="1">
      <c r="B136" s="22"/>
      <c r="E136" s="135" t="s">
        <v>134</v>
      </c>
      <c r="F136" s="1"/>
      <c r="G136" s="1"/>
      <c r="H136" s="1"/>
      <c r="L136" s="22"/>
    </row>
    <row r="137" s="1" customFormat="1" ht="12" customHeight="1">
      <c r="B137" s="22"/>
      <c r="C137" s="32" t="s">
        <v>135</v>
      </c>
      <c r="L137" s="22"/>
    </row>
    <row r="138" s="2" customFormat="1" ht="16.5" customHeight="1">
      <c r="A138" s="38"/>
      <c r="B138" s="39"/>
      <c r="C138" s="38"/>
      <c r="D138" s="38"/>
      <c r="E138" s="136" t="s">
        <v>1955</v>
      </c>
      <c r="F138" s="38"/>
      <c r="G138" s="38"/>
      <c r="H138" s="38"/>
      <c r="I138" s="38"/>
      <c r="J138" s="38"/>
      <c r="K138" s="38"/>
      <c r="L138" s="60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137</v>
      </c>
      <c r="D139" s="38"/>
      <c r="E139" s="38"/>
      <c r="F139" s="38"/>
      <c r="G139" s="38"/>
      <c r="H139" s="38"/>
      <c r="I139" s="38"/>
      <c r="J139" s="38"/>
      <c r="K139" s="38"/>
      <c r="L139" s="60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38"/>
      <c r="D140" s="38"/>
      <c r="E140" s="72" t="str">
        <f>E13</f>
        <v>E1.1 01.2 - Stavebná časť a statika</v>
      </c>
      <c r="F140" s="38"/>
      <c r="G140" s="38"/>
      <c r="H140" s="38"/>
      <c r="I140" s="38"/>
      <c r="J140" s="38"/>
      <c r="K140" s="38"/>
      <c r="L140" s="60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38"/>
      <c r="D141" s="38"/>
      <c r="E141" s="38"/>
      <c r="F141" s="38"/>
      <c r="G141" s="38"/>
      <c r="H141" s="38"/>
      <c r="I141" s="38"/>
      <c r="J141" s="38"/>
      <c r="K141" s="38"/>
      <c r="L141" s="60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18</v>
      </c>
      <c r="D142" s="38"/>
      <c r="E142" s="38"/>
      <c r="F142" s="27" t="str">
        <f>F16</f>
        <v>Bratislava II - mestská časť Ružinov, Mojmírova 20</v>
      </c>
      <c r="G142" s="38"/>
      <c r="H142" s="38"/>
      <c r="I142" s="32" t="s">
        <v>20</v>
      </c>
      <c r="J142" s="74" t="str">
        <f>IF(J16="","",J16)</f>
        <v>8. 2. 2023</v>
      </c>
      <c r="K142" s="38"/>
      <c r="L142" s="60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38"/>
      <c r="D143" s="38"/>
      <c r="E143" s="38"/>
      <c r="F143" s="38"/>
      <c r="G143" s="38"/>
      <c r="H143" s="38"/>
      <c r="I143" s="38"/>
      <c r="J143" s="38"/>
      <c r="K143" s="38"/>
      <c r="L143" s="60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40.05" customHeight="1">
      <c r="A144" s="38"/>
      <c r="B144" s="39"/>
      <c r="C144" s="32" t="s">
        <v>22</v>
      </c>
      <c r="D144" s="38"/>
      <c r="E144" s="38"/>
      <c r="F144" s="27" t="str">
        <f>E19</f>
        <v>MV SR,Pribinova 2,812 72 Bratislava 2</v>
      </c>
      <c r="G144" s="38"/>
      <c r="H144" s="38"/>
      <c r="I144" s="32" t="s">
        <v>29</v>
      </c>
      <c r="J144" s="36" t="str">
        <f>E25</f>
        <v>A+D Projekta s.r.o., Pod Orešinou 226/2 Nitra</v>
      </c>
      <c r="K144" s="38"/>
      <c r="L144" s="60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27</v>
      </c>
      <c r="D145" s="38"/>
      <c r="E145" s="38"/>
      <c r="F145" s="27" t="str">
        <f>IF(E22="","",E22)</f>
        <v>Vyplň údaj</v>
      </c>
      <c r="G145" s="38"/>
      <c r="H145" s="38"/>
      <c r="I145" s="32" t="s">
        <v>35</v>
      </c>
      <c r="J145" s="36" t="str">
        <f>E28</f>
        <v>Arteco s.r.o.</v>
      </c>
      <c r="K145" s="38"/>
      <c r="L145" s="60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0.32" customHeight="1">
      <c r="A146" s="38"/>
      <c r="B146" s="39"/>
      <c r="C146" s="38"/>
      <c r="D146" s="38"/>
      <c r="E146" s="38"/>
      <c r="F146" s="38"/>
      <c r="G146" s="38"/>
      <c r="H146" s="38"/>
      <c r="I146" s="38"/>
      <c r="J146" s="38"/>
      <c r="K146" s="38"/>
      <c r="L146" s="60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11" customFormat="1" ht="29.28" customHeight="1">
      <c r="A147" s="165"/>
      <c r="B147" s="166"/>
      <c r="C147" s="167" t="s">
        <v>155</v>
      </c>
      <c r="D147" s="168" t="s">
        <v>63</v>
      </c>
      <c r="E147" s="168" t="s">
        <v>59</v>
      </c>
      <c r="F147" s="168" t="s">
        <v>60</v>
      </c>
      <c r="G147" s="168" t="s">
        <v>156</v>
      </c>
      <c r="H147" s="168" t="s">
        <v>157</v>
      </c>
      <c r="I147" s="168" t="s">
        <v>158</v>
      </c>
      <c r="J147" s="169" t="s">
        <v>141</v>
      </c>
      <c r="K147" s="170" t="s">
        <v>159</v>
      </c>
      <c r="L147" s="171"/>
      <c r="M147" s="91" t="s">
        <v>1</v>
      </c>
      <c r="N147" s="92" t="s">
        <v>42</v>
      </c>
      <c r="O147" s="92" t="s">
        <v>160</v>
      </c>
      <c r="P147" s="92" t="s">
        <v>161</v>
      </c>
      <c r="Q147" s="92" t="s">
        <v>162</v>
      </c>
      <c r="R147" s="92" t="s">
        <v>163</v>
      </c>
      <c r="S147" s="92" t="s">
        <v>164</v>
      </c>
      <c r="T147" s="93" t="s">
        <v>165</v>
      </c>
      <c r="U147" s="165"/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/>
    </row>
    <row r="148" s="2" customFormat="1" ht="22.8" customHeight="1">
      <c r="A148" s="38"/>
      <c r="B148" s="39"/>
      <c r="C148" s="98" t="s">
        <v>142</v>
      </c>
      <c r="D148" s="38"/>
      <c r="E148" s="38"/>
      <c r="F148" s="38"/>
      <c r="G148" s="38"/>
      <c r="H148" s="38"/>
      <c r="I148" s="38"/>
      <c r="J148" s="172">
        <f>BK148</f>
        <v>0</v>
      </c>
      <c r="K148" s="38"/>
      <c r="L148" s="39"/>
      <c r="M148" s="94"/>
      <c r="N148" s="78"/>
      <c r="O148" s="95"/>
      <c r="P148" s="173">
        <f>P149+P531+P930</f>
        <v>0</v>
      </c>
      <c r="Q148" s="95"/>
      <c r="R148" s="173">
        <f>R149+R531+R930</f>
        <v>0</v>
      </c>
      <c r="S148" s="95"/>
      <c r="T148" s="174">
        <f>T149+T531+T930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77</v>
      </c>
      <c r="AU148" s="19" t="s">
        <v>143</v>
      </c>
      <c r="BK148" s="175">
        <f>BK149+BK531+BK930</f>
        <v>0</v>
      </c>
    </row>
    <row r="149" s="12" customFormat="1" ht="25.92" customHeight="1">
      <c r="A149" s="12"/>
      <c r="B149" s="176"/>
      <c r="C149" s="12"/>
      <c r="D149" s="177" t="s">
        <v>77</v>
      </c>
      <c r="E149" s="178" t="s">
        <v>166</v>
      </c>
      <c r="F149" s="178" t="s">
        <v>167</v>
      </c>
      <c r="G149" s="12"/>
      <c r="H149" s="12"/>
      <c r="I149" s="179"/>
      <c r="J149" s="180">
        <f>BK149</f>
        <v>0</v>
      </c>
      <c r="K149" s="12"/>
      <c r="L149" s="176"/>
      <c r="M149" s="181"/>
      <c r="N149" s="182"/>
      <c r="O149" s="182"/>
      <c r="P149" s="183">
        <f>P150+P164+P177+P206+P234+P375+P529</f>
        <v>0</v>
      </c>
      <c r="Q149" s="182"/>
      <c r="R149" s="183">
        <f>R150+R164+R177+R206+R234+R375+R529</f>
        <v>0</v>
      </c>
      <c r="S149" s="182"/>
      <c r="T149" s="184">
        <f>T150+T164+T177+T206+T234+T375+T529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7" t="s">
        <v>85</v>
      </c>
      <c r="AT149" s="185" t="s">
        <v>77</v>
      </c>
      <c r="AU149" s="185" t="s">
        <v>78</v>
      </c>
      <c r="AY149" s="177" t="s">
        <v>168</v>
      </c>
      <c r="BK149" s="186">
        <f>BK150+BK164+BK177+BK206+BK234+BK375+BK529</f>
        <v>0</v>
      </c>
    </row>
    <row r="150" s="12" customFormat="1" ht="22.8" customHeight="1">
      <c r="A150" s="12"/>
      <c r="B150" s="176"/>
      <c r="C150" s="12"/>
      <c r="D150" s="177" t="s">
        <v>77</v>
      </c>
      <c r="E150" s="187" t="s">
        <v>85</v>
      </c>
      <c r="F150" s="187" t="s">
        <v>806</v>
      </c>
      <c r="G150" s="12"/>
      <c r="H150" s="12"/>
      <c r="I150" s="179"/>
      <c r="J150" s="188">
        <f>BK150</f>
        <v>0</v>
      </c>
      <c r="K150" s="12"/>
      <c r="L150" s="176"/>
      <c r="M150" s="181"/>
      <c r="N150" s="182"/>
      <c r="O150" s="182"/>
      <c r="P150" s="183">
        <f>SUM(P151:P163)</f>
        <v>0</v>
      </c>
      <c r="Q150" s="182"/>
      <c r="R150" s="183">
        <f>SUM(R151:R163)</f>
        <v>0</v>
      </c>
      <c r="S150" s="182"/>
      <c r="T150" s="184">
        <f>SUM(T151:T163)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7" t="s">
        <v>85</v>
      </c>
      <c r="AT150" s="185" t="s">
        <v>77</v>
      </c>
      <c r="AU150" s="185" t="s">
        <v>85</v>
      </c>
      <c r="AY150" s="177" t="s">
        <v>168</v>
      </c>
      <c r="BK150" s="186">
        <f>SUM(BK151:BK163)</f>
        <v>0</v>
      </c>
    </row>
    <row r="151" s="2" customFormat="1" ht="24.15" customHeight="1">
      <c r="A151" s="38"/>
      <c r="B151" s="189"/>
      <c r="C151" s="190" t="s">
        <v>85</v>
      </c>
      <c r="D151" s="190" t="s">
        <v>171</v>
      </c>
      <c r="E151" s="191" t="s">
        <v>832</v>
      </c>
      <c r="F151" s="192" t="s">
        <v>833</v>
      </c>
      <c r="G151" s="193" t="s">
        <v>618</v>
      </c>
      <c r="H151" s="194">
        <v>2.004</v>
      </c>
      <c r="I151" s="195"/>
      <c r="J151" s="194">
        <f>ROUND(I151*H151,3)</f>
        <v>0</v>
      </c>
      <c r="K151" s="196"/>
      <c r="L151" s="39"/>
      <c r="M151" s="197" t="s">
        <v>1</v>
      </c>
      <c r="N151" s="198" t="s">
        <v>44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1" t="s">
        <v>111</v>
      </c>
      <c r="AT151" s="201" t="s">
        <v>171</v>
      </c>
      <c r="AU151" s="201" t="s">
        <v>90</v>
      </c>
      <c r="AY151" s="19" t="s">
        <v>168</v>
      </c>
      <c r="BE151" s="202">
        <f>IF(N151="základná",J151,0)</f>
        <v>0</v>
      </c>
      <c r="BF151" s="202">
        <f>IF(N151="znížená",J151,0)</f>
        <v>0</v>
      </c>
      <c r="BG151" s="202">
        <f>IF(N151="zákl. prenesená",J151,0)</f>
        <v>0</v>
      </c>
      <c r="BH151" s="202">
        <f>IF(N151="zníž. prenesená",J151,0)</f>
        <v>0</v>
      </c>
      <c r="BI151" s="202">
        <f>IF(N151="nulová",J151,0)</f>
        <v>0</v>
      </c>
      <c r="BJ151" s="19" t="s">
        <v>90</v>
      </c>
      <c r="BK151" s="203">
        <f>ROUND(I151*H151,3)</f>
        <v>0</v>
      </c>
      <c r="BL151" s="19" t="s">
        <v>111</v>
      </c>
      <c r="BM151" s="201" t="s">
        <v>90</v>
      </c>
    </row>
    <row r="152" s="13" customFormat="1">
      <c r="A152" s="13"/>
      <c r="B152" s="204"/>
      <c r="C152" s="13"/>
      <c r="D152" s="205" t="s">
        <v>175</v>
      </c>
      <c r="E152" s="206" t="s">
        <v>1</v>
      </c>
      <c r="F152" s="207" t="s">
        <v>1960</v>
      </c>
      <c r="G152" s="13"/>
      <c r="H152" s="208">
        <v>2.004</v>
      </c>
      <c r="I152" s="209"/>
      <c r="J152" s="13"/>
      <c r="K152" s="13"/>
      <c r="L152" s="204"/>
      <c r="M152" s="210"/>
      <c r="N152" s="211"/>
      <c r="O152" s="211"/>
      <c r="P152" s="211"/>
      <c r="Q152" s="211"/>
      <c r="R152" s="211"/>
      <c r="S152" s="211"/>
      <c r="T152" s="21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6" t="s">
        <v>175</v>
      </c>
      <c r="AU152" s="206" t="s">
        <v>90</v>
      </c>
      <c r="AV152" s="13" t="s">
        <v>90</v>
      </c>
      <c r="AW152" s="13" t="s">
        <v>33</v>
      </c>
      <c r="AX152" s="13" t="s">
        <v>78</v>
      </c>
      <c r="AY152" s="206" t="s">
        <v>168</v>
      </c>
    </row>
    <row r="153" s="14" customFormat="1">
      <c r="A153" s="14"/>
      <c r="B153" s="213"/>
      <c r="C153" s="14"/>
      <c r="D153" s="205" t="s">
        <v>175</v>
      </c>
      <c r="E153" s="214" t="s">
        <v>1</v>
      </c>
      <c r="F153" s="215" t="s">
        <v>180</v>
      </c>
      <c r="G153" s="14"/>
      <c r="H153" s="216">
        <v>2.004</v>
      </c>
      <c r="I153" s="217"/>
      <c r="J153" s="14"/>
      <c r="K153" s="14"/>
      <c r="L153" s="213"/>
      <c r="M153" s="218"/>
      <c r="N153" s="219"/>
      <c r="O153" s="219"/>
      <c r="P153" s="219"/>
      <c r="Q153" s="219"/>
      <c r="R153" s="219"/>
      <c r="S153" s="219"/>
      <c r="T153" s="22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4" t="s">
        <v>175</v>
      </c>
      <c r="AU153" s="214" t="s">
        <v>90</v>
      </c>
      <c r="AV153" s="14" t="s">
        <v>111</v>
      </c>
      <c r="AW153" s="14" t="s">
        <v>33</v>
      </c>
      <c r="AX153" s="14" t="s">
        <v>85</v>
      </c>
      <c r="AY153" s="214" t="s">
        <v>168</v>
      </c>
    </row>
    <row r="154" s="2" customFormat="1" ht="37.8" customHeight="1">
      <c r="A154" s="38"/>
      <c r="B154" s="189"/>
      <c r="C154" s="190" t="s">
        <v>90</v>
      </c>
      <c r="D154" s="190" t="s">
        <v>171</v>
      </c>
      <c r="E154" s="191" t="s">
        <v>1961</v>
      </c>
      <c r="F154" s="192" t="s">
        <v>1962</v>
      </c>
      <c r="G154" s="193" t="s">
        <v>618</v>
      </c>
      <c r="H154" s="194">
        <v>10.217000000000001</v>
      </c>
      <c r="I154" s="195"/>
      <c r="J154" s="194">
        <f>ROUND(I154*H154,3)</f>
        <v>0</v>
      </c>
      <c r="K154" s="196"/>
      <c r="L154" s="39"/>
      <c r="M154" s="197" t="s">
        <v>1</v>
      </c>
      <c r="N154" s="198" t="s">
        <v>44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1" t="s">
        <v>111</v>
      </c>
      <c r="AT154" s="201" t="s">
        <v>171</v>
      </c>
      <c r="AU154" s="201" t="s">
        <v>90</v>
      </c>
      <c r="AY154" s="19" t="s">
        <v>168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9" t="s">
        <v>90</v>
      </c>
      <c r="BK154" s="203">
        <f>ROUND(I154*H154,3)</f>
        <v>0</v>
      </c>
      <c r="BL154" s="19" t="s">
        <v>111</v>
      </c>
      <c r="BM154" s="201" t="s">
        <v>111</v>
      </c>
    </row>
    <row r="155" s="2" customFormat="1" ht="37.8" customHeight="1">
      <c r="A155" s="38"/>
      <c r="B155" s="189"/>
      <c r="C155" s="190" t="s">
        <v>95</v>
      </c>
      <c r="D155" s="190" t="s">
        <v>171</v>
      </c>
      <c r="E155" s="191" t="s">
        <v>1963</v>
      </c>
      <c r="F155" s="192" t="s">
        <v>1964</v>
      </c>
      <c r="G155" s="193" t="s">
        <v>618</v>
      </c>
      <c r="H155" s="194">
        <v>20.434000000000001</v>
      </c>
      <c r="I155" s="195"/>
      <c r="J155" s="194">
        <f>ROUND(I155*H155,3)</f>
        <v>0</v>
      </c>
      <c r="K155" s="196"/>
      <c r="L155" s="39"/>
      <c r="M155" s="197" t="s">
        <v>1</v>
      </c>
      <c r="N155" s="198" t="s">
        <v>44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1" t="s">
        <v>111</v>
      </c>
      <c r="AT155" s="201" t="s">
        <v>171</v>
      </c>
      <c r="AU155" s="201" t="s">
        <v>90</v>
      </c>
      <c r="AY155" s="19" t="s">
        <v>168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9" t="s">
        <v>90</v>
      </c>
      <c r="BK155" s="203">
        <f>ROUND(I155*H155,3)</f>
        <v>0</v>
      </c>
      <c r="BL155" s="19" t="s">
        <v>111</v>
      </c>
      <c r="BM155" s="201" t="s">
        <v>169</v>
      </c>
    </row>
    <row r="156" s="2" customFormat="1" ht="16.5" customHeight="1">
      <c r="A156" s="38"/>
      <c r="B156" s="189"/>
      <c r="C156" s="190" t="s">
        <v>111</v>
      </c>
      <c r="D156" s="190" t="s">
        <v>171</v>
      </c>
      <c r="E156" s="191" t="s">
        <v>1965</v>
      </c>
      <c r="F156" s="192" t="s">
        <v>1966</v>
      </c>
      <c r="G156" s="193" t="s">
        <v>618</v>
      </c>
      <c r="H156" s="194">
        <v>8.2129999999999992</v>
      </c>
      <c r="I156" s="195"/>
      <c r="J156" s="194">
        <f>ROUND(I156*H156,3)</f>
        <v>0</v>
      </c>
      <c r="K156" s="196"/>
      <c r="L156" s="39"/>
      <c r="M156" s="197" t="s">
        <v>1</v>
      </c>
      <c r="N156" s="198" t="s">
        <v>44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1" t="s">
        <v>111</v>
      </c>
      <c r="AT156" s="201" t="s">
        <v>171</v>
      </c>
      <c r="AU156" s="201" t="s">
        <v>90</v>
      </c>
      <c r="AY156" s="19" t="s">
        <v>168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9" t="s">
        <v>90</v>
      </c>
      <c r="BK156" s="203">
        <f>ROUND(I156*H156,3)</f>
        <v>0</v>
      </c>
      <c r="BL156" s="19" t="s">
        <v>111</v>
      </c>
      <c r="BM156" s="201" t="s">
        <v>190</v>
      </c>
    </row>
    <row r="157" s="2" customFormat="1" ht="24.15" customHeight="1">
      <c r="A157" s="38"/>
      <c r="B157" s="189"/>
      <c r="C157" s="190" t="s">
        <v>195</v>
      </c>
      <c r="D157" s="190" t="s">
        <v>171</v>
      </c>
      <c r="E157" s="191" t="s">
        <v>1967</v>
      </c>
      <c r="F157" s="192" t="s">
        <v>1968</v>
      </c>
      <c r="G157" s="193" t="s">
        <v>618</v>
      </c>
      <c r="H157" s="194">
        <v>8.2129999999999992</v>
      </c>
      <c r="I157" s="195"/>
      <c r="J157" s="194">
        <f>ROUND(I157*H157,3)</f>
        <v>0</v>
      </c>
      <c r="K157" s="196"/>
      <c r="L157" s="39"/>
      <c r="M157" s="197" t="s">
        <v>1</v>
      </c>
      <c r="N157" s="198" t="s">
        <v>44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1" t="s">
        <v>111</v>
      </c>
      <c r="AT157" s="201" t="s">
        <v>171</v>
      </c>
      <c r="AU157" s="201" t="s">
        <v>90</v>
      </c>
      <c r="AY157" s="19" t="s">
        <v>168</v>
      </c>
      <c r="BE157" s="202">
        <f>IF(N157="základná",J157,0)</f>
        <v>0</v>
      </c>
      <c r="BF157" s="202">
        <f>IF(N157="znížená",J157,0)</f>
        <v>0</v>
      </c>
      <c r="BG157" s="202">
        <f>IF(N157="zákl. prenesená",J157,0)</f>
        <v>0</v>
      </c>
      <c r="BH157" s="202">
        <f>IF(N157="zníž. prenesená",J157,0)</f>
        <v>0</v>
      </c>
      <c r="BI157" s="202">
        <f>IF(N157="nulová",J157,0)</f>
        <v>0</v>
      </c>
      <c r="BJ157" s="19" t="s">
        <v>90</v>
      </c>
      <c r="BK157" s="203">
        <f>ROUND(I157*H157,3)</f>
        <v>0</v>
      </c>
      <c r="BL157" s="19" t="s">
        <v>111</v>
      </c>
      <c r="BM157" s="201" t="s">
        <v>198</v>
      </c>
    </row>
    <row r="158" s="15" customFormat="1">
      <c r="A158" s="15"/>
      <c r="B158" s="221"/>
      <c r="C158" s="15"/>
      <c r="D158" s="205" t="s">
        <v>175</v>
      </c>
      <c r="E158" s="222" t="s">
        <v>1</v>
      </c>
      <c r="F158" s="223" t="s">
        <v>1969</v>
      </c>
      <c r="G158" s="15"/>
      <c r="H158" s="222" t="s">
        <v>1</v>
      </c>
      <c r="I158" s="224"/>
      <c r="J158" s="15"/>
      <c r="K158" s="15"/>
      <c r="L158" s="221"/>
      <c r="M158" s="225"/>
      <c r="N158" s="226"/>
      <c r="O158" s="226"/>
      <c r="P158" s="226"/>
      <c r="Q158" s="226"/>
      <c r="R158" s="226"/>
      <c r="S158" s="226"/>
      <c r="T158" s="22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22" t="s">
        <v>175</v>
      </c>
      <c r="AU158" s="222" t="s">
        <v>90</v>
      </c>
      <c r="AV158" s="15" t="s">
        <v>85</v>
      </c>
      <c r="AW158" s="15" t="s">
        <v>33</v>
      </c>
      <c r="AX158" s="15" t="s">
        <v>78</v>
      </c>
      <c r="AY158" s="222" t="s">
        <v>168</v>
      </c>
    </row>
    <row r="159" s="13" customFormat="1">
      <c r="A159" s="13"/>
      <c r="B159" s="204"/>
      <c r="C159" s="13"/>
      <c r="D159" s="205" t="s">
        <v>175</v>
      </c>
      <c r="E159" s="206" t="s">
        <v>1</v>
      </c>
      <c r="F159" s="207" t="s">
        <v>1970</v>
      </c>
      <c r="G159" s="13"/>
      <c r="H159" s="208">
        <v>2.8879999999999999</v>
      </c>
      <c r="I159" s="209"/>
      <c r="J159" s="13"/>
      <c r="K159" s="13"/>
      <c r="L159" s="204"/>
      <c r="M159" s="210"/>
      <c r="N159" s="211"/>
      <c r="O159" s="211"/>
      <c r="P159" s="211"/>
      <c r="Q159" s="211"/>
      <c r="R159" s="211"/>
      <c r="S159" s="211"/>
      <c r="T159" s="21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6" t="s">
        <v>175</v>
      </c>
      <c r="AU159" s="206" t="s">
        <v>90</v>
      </c>
      <c r="AV159" s="13" t="s">
        <v>90</v>
      </c>
      <c r="AW159" s="13" t="s">
        <v>33</v>
      </c>
      <c r="AX159" s="13" t="s">
        <v>78</v>
      </c>
      <c r="AY159" s="206" t="s">
        <v>168</v>
      </c>
    </row>
    <row r="160" s="15" customFormat="1">
      <c r="A160" s="15"/>
      <c r="B160" s="221"/>
      <c r="C160" s="15"/>
      <c r="D160" s="205" t="s">
        <v>175</v>
      </c>
      <c r="E160" s="222" t="s">
        <v>1</v>
      </c>
      <c r="F160" s="223" t="s">
        <v>1971</v>
      </c>
      <c r="G160" s="15"/>
      <c r="H160" s="222" t="s">
        <v>1</v>
      </c>
      <c r="I160" s="224"/>
      <c r="J160" s="15"/>
      <c r="K160" s="15"/>
      <c r="L160" s="221"/>
      <c r="M160" s="225"/>
      <c r="N160" s="226"/>
      <c r="O160" s="226"/>
      <c r="P160" s="226"/>
      <c r="Q160" s="226"/>
      <c r="R160" s="226"/>
      <c r="S160" s="226"/>
      <c r="T160" s="22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22" t="s">
        <v>175</v>
      </c>
      <c r="AU160" s="222" t="s">
        <v>90</v>
      </c>
      <c r="AV160" s="15" t="s">
        <v>85</v>
      </c>
      <c r="AW160" s="15" t="s">
        <v>33</v>
      </c>
      <c r="AX160" s="15" t="s">
        <v>78</v>
      </c>
      <c r="AY160" s="222" t="s">
        <v>168</v>
      </c>
    </row>
    <row r="161" s="13" customFormat="1">
      <c r="A161" s="13"/>
      <c r="B161" s="204"/>
      <c r="C161" s="13"/>
      <c r="D161" s="205" t="s">
        <v>175</v>
      </c>
      <c r="E161" s="206" t="s">
        <v>1</v>
      </c>
      <c r="F161" s="207" t="s">
        <v>1972</v>
      </c>
      <c r="G161" s="13"/>
      <c r="H161" s="208">
        <v>0.73099999999999998</v>
      </c>
      <c r="I161" s="209"/>
      <c r="J161" s="13"/>
      <c r="K161" s="13"/>
      <c r="L161" s="204"/>
      <c r="M161" s="210"/>
      <c r="N161" s="211"/>
      <c r="O161" s="211"/>
      <c r="P161" s="211"/>
      <c r="Q161" s="211"/>
      <c r="R161" s="211"/>
      <c r="S161" s="211"/>
      <c r="T161" s="21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6" t="s">
        <v>175</v>
      </c>
      <c r="AU161" s="206" t="s">
        <v>90</v>
      </c>
      <c r="AV161" s="13" t="s">
        <v>90</v>
      </c>
      <c r="AW161" s="13" t="s">
        <v>33</v>
      </c>
      <c r="AX161" s="13" t="s">
        <v>78</v>
      </c>
      <c r="AY161" s="206" t="s">
        <v>168</v>
      </c>
    </row>
    <row r="162" s="13" customFormat="1">
      <c r="A162" s="13"/>
      <c r="B162" s="204"/>
      <c r="C162" s="13"/>
      <c r="D162" s="205" t="s">
        <v>175</v>
      </c>
      <c r="E162" s="206" t="s">
        <v>1</v>
      </c>
      <c r="F162" s="207" t="s">
        <v>1973</v>
      </c>
      <c r="G162" s="13"/>
      <c r="H162" s="208">
        <v>4.5940000000000003</v>
      </c>
      <c r="I162" s="209"/>
      <c r="J162" s="13"/>
      <c r="K162" s="13"/>
      <c r="L162" s="204"/>
      <c r="M162" s="210"/>
      <c r="N162" s="211"/>
      <c r="O162" s="211"/>
      <c r="P162" s="211"/>
      <c r="Q162" s="211"/>
      <c r="R162" s="211"/>
      <c r="S162" s="211"/>
      <c r="T162" s="21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6" t="s">
        <v>175</v>
      </c>
      <c r="AU162" s="206" t="s">
        <v>90</v>
      </c>
      <c r="AV162" s="13" t="s">
        <v>90</v>
      </c>
      <c r="AW162" s="13" t="s">
        <v>33</v>
      </c>
      <c r="AX162" s="13" t="s">
        <v>78</v>
      </c>
      <c r="AY162" s="206" t="s">
        <v>168</v>
      </c>
    </row>
    <row r="163" s="14" customFormat="1">
      <c r="A163" s="14"/>
      <c r="B163" s="213"/>
      <c r="C163" s="14"/>
      <c r="D163" s="205" t="s">
        <v>175</v>
      </c>
      <c r="E163" s="214" t="s">
        <v>1</v>
      </c>
      <c r="F163" s="215" t="s">
        <v>180</v>
      </c>
      <c r="G163" s="14"/>
      <c r="H163" s="216">
        <v>8.213000000000001</v>
      </c>
      <c r="I163" s="217"/>
      <c r="J163" s="14"/>
      <c r="K163" s="14"/>
      <c r="L163" s="213"/>
      <c r="M163" s="218"/>
      <c r="N163" s="219"/>
      <c r="O163" s="219"/>
      <c r="P163" s="219"/>
      <c r="Q163" s="219"/>
      <c r="R163" s="219"/>
      <c r="S163" s="219"/>
      <c r="T163" s="22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4" t="s">
        <v>175</v>
      </c>
      <c r="AU163" s="214" t="s">
        <v>90</v>
      </c>
      <c r="AV163" s="14" t="s">
        <v>111</v>
      </c>
      <c r="AW163" s="14" t="s">
        <v>33</v>
      </c>
      <c r="AX163" s="14" t="s">
        <v>85</v>
      </c>
      <c r="AY163" s="214" t="s">
        <v>168</v>
      </c>
    </row>
    <row r="164" s="12" customFormat="1" ht="22.8" customHeight="1">
      <c r="A164" s="12"/>
      <c r="B164" s="176"/>
      <c r="C164" s="12"/>
      <c r="D164" s="177" t="s">
        <v>77</v>
      </c>
      <c r="E164" s="187" t="s">
        <v>90</v>
      </c>
      <c r="F164" s="187" t="s">
        <v>854</v>
      </c>
      <c r="G164" s="12"/>
      <c r="H164" s="12"/>
      <c r="I164" s="179"/>
      <c r="J164" s="188">
        <f>BK164</f>
        <v>0</v>
      </c>
      <c r="K164" s="12"/>
      <c r="L164" s="176"/>
      <c r="M164" s="181"/>
      <c r="N164" s="182"/>
      <c r="O164" s="182"/>
      <c r="P164" s="183">
        <f>SUM(P165:P176)</f>
        <v>0</v>
      </c>
      <c r="Q164" s="182"/>
      <c r="R164" s="183">
        <f>SUM(R165:R176)</f>
        <v>0</v>
      </c>
      <c r="S164" s="182"/>
      <c r="T164" s="184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7" t="s">
        <v>85</v>
      </c>
      <c r="AT164" s="185" t="s">
        <v>77</v>
      </c>
      <c r="AU164" s="185" t="s">
        <v>85</v>
      </c>
      <c r="AY164" s="177" t="s">
        <v>168</v>
      </c>
      <c r="BK164" s="186">
        <f>SUM(BK165:BK176)</f>
        <v>0</v>
      </c>
    </row>
    <row r="165" s="2" customFormat="1" ht="24.15" customHeight="1">
      <c r="A165" s="38"/>
      <c r="B165" s="189"/>
      <c r="C165" s="190" t="s">
        <v>169</v>
      </c>
      <c r="D165" s="190" t="s">
        <v>171</v>
      </c>
      <c r="E165" s="191" t="s">
        <v>1974</v>
      </c>
      <c r="F165" s="192" t="s">
        <v>1975</v>
      </c>
      <c r="G165" s="193" t="s">
        <v>618</v>
      </c>
      <c r="H165" s="194">
        <v>1.4310000000000001</v>
      </c>
      <c r="I165" s="195"/>
      <c r="J165" s="194">
        <f>ROUND(I165*H165,3)</f>
        <v>0</v>
      </c>
      <c r="K165" s="196"/>
      <c r="L165" s="39"/>
      <c r="M165" s="197" t="s">
        <v>1</v>
      </c>
      <c r="N165" s="198" t="s">
        <v>44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1" t="s">
        <v>111</v>
      </c>
      <c r="AT165" s="201" t="s">
        <v>171</v>
      </c>
      <c r="AU165" s="201" t="s">
        <v>90</v>
      </c>
      <c r="AY165" s="19" t="s">
        <v>168</v>
      </c>
      <c r="BE165" s="202">
        <f>IF(N165="základná",J165,0)</f>
        <v>0</v>
      </c>
      <c r="BF165" s="202">
        <f>IF(N165="znížená",J165,0)</f>
        <v>0</v>
      </c>
      <c r="BG165" s="202">
        <f>IF(N165="zákl. prenesená",J165,0)</f>
        <v>0</v>
      </c>
      <c r="BH165" s="202">
        <f>IF(N165="zníž. prenesená",J165,0)</f>
        <v>0</v>
      </c>
      <c r="BI165" s="202">
        <f>IF(N165="nulová",J165,0)</f>
        <v>0</v>
      </c>
      <c r="BJ165" s="19" t="s">
        <v>90</v>
      </c>
      <c r="BK165" s="203">
        <f>ROUND(I165*H165,3)</f>
        <v>0</v>
      </c>
      <c r="BL165" s="19" t="s">
        <v>111</v>
      </c>
      <c r="BM165" s="201" t="s">
        <v>205</v>
      </c>
    </row>
    <row r="166" s="15" customFormat="1">
      <c r="A166" s="15"/>
      <c r="B166" s="221"/>
      <c r="C166" s="15"/>
      <c r="D166" s="205" t="s">
        <v>175</v>
      </c>
      <c r="E166" s="222" t="s">
        <v>1</v>
      </c>
      <c r="F166" s="223" t="s">
        <v>1976</v>
      </c>
      <c r="G166" s="15"/>
      <c r="H166" s="222" t="s">
        <v>1</v>
      </c>
      <c r="I166" s="224"/>
      <c r="J166" s="15"/>
      <c r="K166" s="15"/>
      <c r="L166" s="221"/>
      <c r="M166" s="225"/>
      <c r="N166" s="226"/>
      <c r="O166" s="226"/>
      <c r="P166" s="226"/>
      <c r="Q166" s="226"/>
      <c r="R166" s="226"/>
      <c r="S166" s="226"/>
      <c r="T166" s="22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22" t="s">
        <v>175</v>
      </c>
      <c r="AU166" s="222" t="s">
        <v>90</v>
      </c>
      <c r="AV166" s="15" t="s">
        <v>85</v>
      </c>
      <c r="AW166" s="15" t="s">
        <v>33</v>
      </c>
      <c r="AX166" s="15" t="s">
        <v>78</v>
      </c>
      <c r="AY166" s="222" t="s">
        <v>168</v>
      </c>
    </row>
    <row r="167" s="13" customFormat="1">
      <c r="A167" s="13"/>
      <c r="B167" s="204"/>
      <c r="C167" s="13"/>
      <c r="D167" s="205" t="s">
        <v>175</v>
      </c>
      <c r="E167" s="206" t="s">
        <v>1</v>
      </c>
      <c r="F167" s="207" t="s">
        <v>1977</v>
      </c>
      <c r="G167" s="13"/>
      <c r="H167" s="208">
        <v>1.4310000000000001</v>
      </c>
      <c r="I167" s="209"/>
      <c r="J167" s="13"/>
      <c r="K167" s="13"/>
      <c r="L167" s="204"/>
      <c r="M167" s="210"/>
      <c r="N167" s="211"/>
      <c r="O167" s="211"/>
      <c r="P167" s="211"/>
      <c r="Q167" s="211"/>
      <c r="R167" s="211"/>
      <c r="S167" s="211"/>
      <c r="T167" s="21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6" t="s">
        <v>175</v>
      </c>
      <c r="AU167" s="206" t="s">
        <v>90</v>
      </c>
      <c r="AV167" s="13" t="s">
        <v>90</v>
      </c>
      <c r="AW167" s="13" t="s">
        <v>33</v>
      </c>
      <c r="AX167" s="13" t="s">
        <v>78</v>
      </c>
      <c r="AY167" s="206" t="s">
        <v>168</v>
      </c>
    </row>
    <row r="168" s="14" customFormat="1">
      <c r="A168" s="14"/>
      <c r="B168" s="213"/>
      <c r="C168" s="14"/>
      <c r="D168" s="205" t="s">
        <v>175</v>
      </c>
      <c r="E168" s="214" t="s">
        <v>1</v>
      </c>
      <c r="F168" s="215" t="s">
        <v>180</v>
      </c>
      <c r="G168" s="14"/>
      <c r="H168" s="216">
        <v>1.4310000000000001</v>
      </c>
      <c r="I168" s="217"/>
      <c r="J168" s="14"/>
      <c r="K168" s="14"/>
      <c r="L168" s="213"/>
      <c r="M168" s="218"/>
      <c r="N168" s="219"/>
      <c r="O168" s="219"/>
      <c r="P168" s="219"/>
      <c r="Q168" s="219"/>
      <c r="R168" s="219"/>
      <c r="S168" s="219"/>
      <c r="T168" s="22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4" t="s">
        <v>175</v>
      </c>
      <c r="AU168" s="214" t="s">
        <v>90</v>
      </c>
      <c r="AV168" s="14" t="s">
        <v>111</v>
      </c>
      <c r="AW168" s="14" t="s">
        <v>33</v>
      </c>
      <c r="AX168" s="14" t="s">
        <v>85</v>
      </c>
      <c r="AY168" s="214" t="s">
        <v>168</v>
      </c>
    </row>
    <row r="169" s="2" customFormat="1" ht="21.75" customHeight="1">
      <c r="A169" s="38"/>
      <c r="B169" s="189"/>
      <c r="C169" s="190" t="s">
        <v>206</v>
      </c>
      <c r="D169" s="190" t="s">
        <v>171</v>
      </c>
      <c r="E169" s="191" t="s">
        <v>1978</v>
      </c>
      <c r="F169" s="192" t="s">
        <v>1979</v>
      </c>
      <c r="G169" s="193" t="s">
        <v>174</v>
      </c>
      <c r="H169" s="194">
        <v>5.5449999999999999</v>
      </c>
      <c r="I169" s="195"/>
      <c r="J169" s="194">
        <f>ROUND(I169*H169,3)</f>
        <v>0</v>
      </c>
      <c r="K169" s="196"/>
      <c r="L169" s="39"/>
      <c r="M169" s="197" t="s">
        <v>1</v>
      </c>
      <c r="N169" s="198" t="s">
        <v>44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1" t="s">
        <v>111</v>
      </c>
      <c r="AT169" s="201" t="s">
        <v>171</v>
      </c>
      <c r="AU169" s="201" t="s">
        <v>90</v>
      </c>
      <c r="AY169" s="19" t="s">
        <v>168</v>
      </c>
      <c r="BE169" s="202">
        <f>IF(N169="základná",J169,0)</f>
        <v>0</v>
      </c>
      <c r="BF169" s="202">
        <f>IF(N169="znížená",J169,0)</f>
        <v>0</v>
      </c>
      <c r="BG169" s="202">
        <f>IF(N169="zákl. prenesená",J169,0)</f>
        <v>0</v>
      </c>
      <c r="BH169" s="202">
        <f>IF(N169="zníž. prenesená",J169,0)</f>
        <v>0</v>
      </c>
      <c r="BI169" s="202">
        <f>IF(N169="nulová",J169,0)</f>
        <v>0</v>
      </c>
      <c r="BJ169" s="19" t="s">
        <v>90</v>
      </c>
      <c r="BK169" s="203">
        <f>ROUND(I169*H169,3)</f>
        <v>0</v>
      </c>
      <c r="BL169" s="19" t="s">
        <v>111</v>
      </c>
      <c r="BM169" s="201" t="s">
        <v>209</v>
      </c>
    </row>
    <row r="170" s="13" customFormat="1">
      <c r="A170" s="13"/>
      <c r="B170" s="204"/>
      <c r="C170" s="13"/>
      <c r="D170" s="205" t="s">
        <v>175</v>
      </c>
      <c r="E170" s="206" t="s">
        <v>1</v>
      </c>
      <c r="F170" s="207" t="s">
        <v>1980</v>
      </c>
      <c r="G170" s="13"/>
      <c r="H170" s="208">
        <v>2.3900000000000001</v>
      </c>
      <c r="I170" s="209"/>
      <c r="J170" s="13"/>
      <c r="K170" s="13"/>
      <c r="L170" s="204"/>
      <c r="M170" s="210"/>
      <c r="N170" s="211"/>
      <c r="O170" s="211"/>
      <c r="P170" s="211"/>
      <c r="Q170" s="211"/>
      <c r="R170" s="211"/>
      <c r="S170" s="211"/>
      <c r="T170" s="21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6" t="s">
        <v>175</v>
      </c>
      <c r="AU170" s="206" t="s">
        <v>90</v>
      </c>
      <c r="AV170" s="13" t="s">
        <v>90</v>
      </c>
      <c r="AW170" s="13" t="s">
        <v>33</v>
      </c>
      <c r="AX170" s="13" t="s">
        <v>78</v>
      </c>
      <c r="AY170" s="206" t="s">
        <v>168</v>
      </c>
    </row>
    <row r="171" s="13" customFormat="1">
      <c r="A171" s="13"/>
      <c r="B171" s="204"/>
      <c r="C171" s="13"/>
      <c r="D171" s="205" t="s">
        <v>175</v>
      </c>
      <c r="E171" s="206" t="s">
        <v>1</v>
      </c>
      <c r="F171" s="207" t="s">
        <v>1981</v>
      </c>
      <c r="G171" s="13"/>
      <c r="H171" s="208">
        <v>3.1549999999999998</v>
      </c>
      <c r="I171" s="209"/>
      <c r="J171" s="13"/>
      <c r="K171" s="13"/>
      <c r="L171" s="204"/>
      <c r="M171" s="210"/>
      <c r="N171" s="211"/>
      <c r="O171" s="211"/>
      <c r="P171" s="211"/>
      <c r="Q171" s="211"/>
      <c r="R171" s="211"/>
      <c r="S171" s="211"/>
      <c r="T171" s="21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6" t="s">
        <v>175</v>
      </c>
      <c r="AU171" s="206" t="s">
        <v>90</v>
      </c>
      <c r="AV171" s="13" t="s">
        <v>90</v>
      </c>
      <c r="AW171" s="13" t="s">
        <v>33</v>
      </c>
      <c r="AX171" s="13" t="s">
        <v>78</v>
      </c>
      <c r="AY171" s="206" t="s">
        <v>168</v>
      </c>
    </row>
    <row r="172" s="14" customFormat="1">
      <c r="A172" s="14"/>
      <c r="B172" s="213"/>
      <c r="C172" s="14"/>
      <c r="D172" s="205" t="s">
        <v>175</v>
      </c>
      <c r="E172" s="214" t="s">
        <v>1</v>
      </c>
      <c r="F172" s="215" t="s">
        <v>180</v>
      </c>
      <c r="G172" s="14"/>
      <c r="H172" s="216">
        <v>5.5449999999999999</v>
      </c>
      <c r="I172" s="217"/>
      <c r="J172" s="14"/>
      <c r="K172" s="14"/>
      <c r="L172" s="213"/>
      <c r="M172" s="218"/>
      <c r="N172" s="219"/>
      <c r="O172" s="219"/>
      <c r="P172" s="219"/>
      <c r="Q172" s="219"/>
      <c r="R172" s="219"/>
      <c r="S172" s="219"/>
      <c r="T172" s="22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14" t="s">
        <v>175</v>
      </c>
      <c r="AU172" s="214" t="s">
        <v>90</v>
      </c>
      <c r="AV172" s="14" t="s">
        <v>111</v>
      </c>
      <c r="AW172" s="14" t="s">
        <v>33</v>
      </c>
      <c r="AX172" s="14" t="s">
        <v>85</v>
      </c>
      <c r="AY172" s="214" t="s">
        <v>168</v>
      </c>
    </row>
    <row r="173" s="2" customFormat="1" ht="21.75" customHeight="1">
      <c r="A173" s="38"/>
      <c r="B173" s="189"/>
      <c r="C173" s="190" t="s">
        <v>190</v>
      </c>
      <c r="D173" s="190" t="s">
        <v>171</v>
      </c>
      <c r="E173" s="191" t="s">
        <v>1982</v>
      </c>
      <c r="F173" s="192" t="s">
        <v>1983</v>
      </c>
      <c r="G173" s="193" t="s">
        <v>174</v>
      </c>
      <c r="H173" s="194">
        <v>5.5449999999999999</v>
      </c>
      <c r="I173" s="195"/>
      <c r="J173" s="194">
        <f>ROUND(I173*H173,3)</f>
        <v>0</v>
      </c>
      <c r="K173" s="196"/>
      <c r="L173" s="39"/>
      <c r="M173" s="197" t="s">
        <v>1</v>
      </c>
      <c r="N173" s="198" t="s">
        <v>44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1" t="s">
        <v>111</v>
      </c>
      <c r="AT173" s="201" t="s">
        <v>171</v>
      </c>
      <c r="AU173" s="201" t="s">
        <v>90</v>
      </c>
      <c r="AY173" s="19" t="s">
        <v>168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9" t="s">
        <v>90</v>
      </c>
      <c r="BK173" s="203">
        <f>ROUND(I173*H173,3)</f>
        <v>0</v>
      </c>
      <c r="BL173" s="19" t="s">
        <v>111</v>
      </c>
      <c r="BM173" s="201" t="s">
        <v>212</v>
      </c>
    </row>
    <row r="174" s="2" customFormat="1" ht="16.5" customHeight="1">
      <c r="A174" s="38"/>
      <c r="B174" s="189"/>
      <c r="C174" s="190" t="s">
        <v>213</v>
      </c>
      <c r="D174" s="190" t="s">
        <v>171</v>
      </c>
      <c r="E174" s="191" t="s">
        <v>1984</v>
      </c>
      <c r="F174" s="192" t="s">
        <v>1985</v>
      </c>
      <c r="G174" s="193" t="s">
        <v>458</v>
      </c>
      <c r="H174" s="194">
        <v>0.123</v>
      </c>
      <c r="I174" s="195"/>
      <c r="J174" s="194">
        <f>ROUND(I174*H174,3)</f>
        <v>0</v>
      </c>
      <c r="K174" s="196"/>
      <c r="L174" s="39"/>
      <c r="M174" s="197" t="s">
        <v>1</v>
      </c>
      <c r="N174" s="198" t="s">
        <v>44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1" t="s">
        <v>111</v>
      </c>
      <c r="AT174" s="201" t="s">
        <v>171</v>
      </c>
      <c r="AU174" s="201" t="s">
        <v>90</v>
      </c>
      <c r="AY174" s="19" t="s">
        <v>168</v>
      </c>
      <c r="BE174" s="202">
        <f>IF(N174="základná",J174,0)</f>
        <v>0</v>
      </c>
      <c r="BF174" s="202">
        <f>IF(N174="znížená",J174,0)</f>
        <v>0</v>
      </c>
      <c r="BG174" s="202">
        <f>IF(N174="zákl. prenesená",J174,0)</f>
        <v>0</v>
      </c>
      <c r="BH174" s="202">
        <f>IF(N174="zníž. prenesená",J174,0)</f>
        <v>0</v>
      </c>
      <c r="BI174" s="202">
        <f>IF(N174="nulová",J174,0)</f>
        <v>0</v>
      </c>
      <c r="BJ174" s="19" t="s">
        <v>90</v>
      </c>
      <c r="BK174" s="203">
        <f>ROUND(I174*H174,3)</f>
        <v>0</v>
      </c>
      <c r="BL174" s="19" t="s">
        <v>111</v>
      </c>
      <c r="BM174" s="201" t="s">
        <v>216</v>
      </c>
    </row>
    <row r="175" s="13" customFormat="1">
      <c r="A175" s="13"/>
      <c r="B175" s="204"/>
      <c r="C175" s="13"/>
      <c r="D175" s="205" t="s">
        <v>175</v>
      </c>
      <c r="E175" s="206" t="s">
        <v>1</v>
      </c>
      <c r="F175" s="207" t="s">
        <v>1986</v>
      </c>
      <c r="G175" s="13"/>
      <c r="H175" s="208">
        <v>0.123</v>
      </c>
      <c r="I175" s="209"/>
      <c r="J175" s="13"/>
      <c r="K175" s="13"/>
      <c r="L175" s="204"/>
      <c r="M175" s="210"/>
      <c r="N175" s="211"/>
      <c r="O175" s="211"/>
      <c r="P175" s="211"/>
      <c r="Q175" s="211"/>
      <c r="R175" s="211"/>
      <c r="S175" s="211"/>
      <c r="T175" s="21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6" t="s">
        <v>175</v>
      </c>
      <c r="AU175" s="206" t="s">
        <v>90</v>
      </c>
      <c r="AV175" s="13" t="s">
        <v>90</v>
      </c>
      <c r="AW175" s="13" t="s">
        <v>33</v>
      </c>
      <c r="AX175" s="13" t="s">
        <v>78</v>
      </c>
      <c r="AY175" s="206" t="s">
        <v>168</v>
      </c>
    </row>
    <row r="176" s="14" customFormat="1">
      <c r="A176" s="14"/>
      <c r="B176" s="213"/>
      <c r="C176" s="14"/>
      <c r="D176" s="205" t="s">
        <v>175</v>
      </c>
      <c r="E176" s="214" t="s">
        <v>1</v>
      </c>
      <c r="F176" s="215" t="s">
        <v>180</v>
      </c>
      <c r="G176" s="14"/>
      <c r="H176" s="216">
        <v>0.123</v>
      </c>
      <c r="I176" s="217"/>
      <c r="J176" s="14"/>
      <c r="K176" s="14"/>
      <c r="L176" s="213"/>
      <c r="M176" s="218"/>
      <c r="N176" s="219"/>
      <c r="O176" s="219"/>
      <c r="P176" s="219"/>
      <c r="Q176" s="219"/>
      <c r="R176" s="219"/>
      <c r="S176" s="219"/>
      <c r="T176" s="22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4" t="s">
        <v>175</v>
      </c>
      <c r="AU176" s="214" t="s">
        <v>90</v>
      </c>
      <c r="AV176" s="14" t="s">
        <v>111</v>
      </c>
      <c r="AW176" s="14" t="s">
        <v>33</v>
      </c>
      <c r="AX176" s="14" t="s">
        <v>85</v>
      </c>
      <c r="AY176" s="214" t="s">
        <v>168</v>
      </c>
    </row>
    <row r="177" s="12" customFormat="1" ht="22.8" customHeight="1">
      <c r="A177" s="12"/>
      <c r="B177" s="176"/>
      <c r="C177" s="12"/>
      <c r="D177" s="177" t="s">
        <v>77</v>
      </c>
      <c r="E177" s="187" t="s">
        <v>95</v>
      </c>
      <c r="F177" s="187" t="s">
        <v>877</v>
      </c>
      <c r="G177" s="12"/>
      <c r="H177" s="12"/>
      <c r="I177" s="179"/>
      <c r="J177" s="188">
        <f>BK177</f>
        <v>0</v>
      </c>
      <c r="K177" s="12"/>
      <c r="L177" s="176"/>
      <c r="M177" s="181"/>
      <c r="N177" s="182"/>
      <c r="O177" s="182"/>
      <c r="P177" s="183">
        <f>SUM(P178:P205)</f>
        <v>0</v>
      </c>
      <c r="Q177" s="182"/>
      <c r="R177" s="183">
        <f>SUM(R178:R205)</f>
        <v>0</v>
      </c>
      <c r="S177" s="182"/>
      <c r="T177" s="184">
        <f>SUM(T178:T205)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77" t="s">
        <v>85</v>
      </c>
      <c r="AT177" s="185" t="s">
        <v>77</v>
      </c>
      <c r="AU177" s="185" t="s">
        <v>85</v>
      </c>
      <c r="AY177" s="177" t="s">
        <v>168</v>
      </c>
      <c r="BK177" s="186">
        <f>SUM(BK178:BK205)</f>
        <v>0</v>
      </c>
    </row>
    <row r="178" s="2" customFormat="1" ht="33" customHeight="1">
      <c r="A178" s="38"/>
      <c r="B178" s="189"/>
      <c r="C178" s="190" t="s">
        <v>198</v>
      </c>
      <c r="D178" s="190" t="s">
        <v>171</v>
      </c>
      <c r="E178" s="191" t="s">
        <v>906</v>
      </c>
      <c r="F178" s="192" t="s">
        <v>907</v>
      </c>
      <c r="G178" s="193" t="s">
        <v>458</v>
      </c>
      <c r="H178" s="194">
        <v>0.044999999999999998</v>
      </c>
      <c r="I178" s="195"/>
      <c r="J178" s="194">
        <f>ROUND(I178*H178,3)</f>
        <v>0</v>
      </c>
      <c r="K178" s="196"/>
      <c r="L178" s="39"/>
      <c r="M178" s="197" t="s">
        <v>1</v>
      </c>
      <c r="N178" s="198" t="s">
        <v>44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1" t="s">
        <v>111</v>
      </c>
      <c r="AT178" s="201" t="s">
        <v>171</v>
      </c>
      <c r="AU178" s="201" t="s">
        <v>90</v>
      </c>
      <c r="AY178" s="19" t="s">
        <v>168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9" t="s">
        <v>90</v>
      </c>
      <c r="BK178" s="203">
        <f>ROUND(I178*H178,3)</f>
        <v>0</v>
      </c>
      <c r="BL178" s="19" t="s">
        <v>111</v>
      </c>
      <c r="BM178" s="201" t="s">
        <v>7</v>
      </c>
    </row>
    <row r="179" s="13" customFormat="1">
      <c r="A179" s="13"/>
      <c r="B179" s="204"/>
      <c r="C179" s="13"/>
      <c r="D179" s="205" t="s">
        <v>175</v>
      </c>
      <c r="E179" s="206" t="s">
        <v>1</v>
      </c>
      <c r="F179" s="207" t="s">
        <v>1987</v>
      </c>
      <c r="G179" s="13"/>
      <c r="H179" s="208">
        <v>0.044999999999999998</v>
      </c>
      <c r="I179" s="209"/>
      <c r="J179" s="13"/>
      <c r="K179" s="13"/>
      <c r="L179" s="204"/>
      <c r="M179" s="210"/>
      <c r="N179" s="211"/>
      <c r="O179" s="211"/>
      <c r="P179" s="211"/>
      <c r="Q179" s="211"/>
      <c r="R179" s="211"/>
      <c r="S179" s="211"/>
      <c r="T179" s="21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6" t="s">
        <v>175</v>
      </c>
      <c r="AU179" s="206" t="s">
        <v>90</v>
      </c>
      <c r="AV179" s="13" t="s">
        <v>90</v>
      </c>
      <c r="AW179" s="13" t="s">
        <v>33</v>
      </c>
      <c r="AX179" s="13" t="s">
        <v>78</v>
      </c>
      <c r="AY179" s="206" t="s">
        <v>168</v>
      </c>
    </row>
    <row r="180" s="14" customFormat="1">
      <c r="A180" s="14"/>
      <c r="B180" s="213"/>
      <c r="C180" s="14"/>
      <c r="D180" s="205" t="s">
        <v>175</v>
      </c>
      <c r="E180" s="214" t="s">
        <v>1</v>
      </c>
      <c r="F180" s="215" t="s">
        <v>180</v>
      </c>
      <c r="G180" s="14"/>
      <c r="H180" s="216">
        <v>0.044999999999999998</v>
      </c>
      <c r="I180" s="217"/>
      <c r="J180" s="14"/>
      <c r="K180" s="14"/>
      <c r="L180" s="213"/>
      <c r="M180" s="218"/>
      <c r="N180" s="219"/>
      <c r="O180" s="219"/>
      <c r="P180" s="219"/>
      <c r="Q180" s="219"/>
      <c r="R180" s="219"/>
      <c r="S180" s="219"/>
      <c r="T180" s="22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14" t="s">
        <v>175</v>
      </c>
      <c r="AU180" s="214" t="s">
        <v>90</v>
      </c>
      <c r="AV180" s="14" t="s">
        <v>111</v>
      </c>
      <c r="AW180" s="14" t="s">
        <v>33</v>
      </c>
      <c r="AX180" s="14" t="s">
        <v>85</v>
      </c>
      <c r="AY180" s="214" t="s">
        <v>168</v>
      </c>
    </row>
    <row r="181" s="2" customFormat="1" ht="24.15" customHeight="1">
      <c r="A181" s="38"/>
      <c r="B181" s="189"/>
      <c r="C181" s="236" t="s">
        <v>219</v>
      </c>
      <c r="D181" s="236" t="s">
        <v>357</v>
      </c>
      <c r="E181" s="237" t="s">
        <v>358</v>
      </c>
      <c r="F181" s="238" t="s">
        <v>1988</v>
      </c>
      <c r="G181" s="239" t="s">
        <v>353</v>
      </c>
      <c r="H181" s="240">
        <v>1</v>
      </c>
      <c r="I181" s="241"/>
      <c r="J181" s="240">
        <f>ROUND(I181*H181,3)</f>
        <v>0</v>
      </c>
      <c r="K181" s="242"/>
      <c r="L181" s="243"/>
      <c r="M181" s="244" t="s">
        <v>1</v>
      </c>
      <c r="N181" s="245" t="s">
        <v>44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1" t="s">
        <v>190</v>
      </c>
      <c r="AT181" s="201" t="s">
        <v>357</v>
      </c>
      <c r="AU181" s="201" t="s">
        <v>90</v>
      </c>
      <c r="AY181" s="19" t="s">
        <v>168</v>
      </c>
      <c r="BE181" s="202">
        <f>IF(N181="základná",J181,0)</f>
        <v>0</v>
      </c>
      <c r="BF181" s="202">
        <f>IF(N181="znížená",J181,0)</f>
        <v>0</v>
      </c>
      <c r="BG181" s="202">
        <f>IF(N181="zákl. prenesená",J181,0)</f>
        <v>0</v>
      </c>
      <c r="BH181" s="202">
        <f>IF(N181="zníž. prenesená",J181,0)</f>
        <v>0</v>
      </c>
      <c r="BI181" s="202">
        <f>IF(N181="nulová",J181,0)</f>
        <v>0</v>
      </c>
      <c r="BJ181" s="19" t="s">
        <v>90</v>
      </c>
      <c r="BK181" s="203">
        <f>ROUND(I181*H181,3)</f>
        <v>0</v>
      </c>
      <c r="BL181" s="19" t="s">
        <v>111</v>
      </c>
      <c r="BM181" s="201" t="s">
        <v>222</v>
      </c>
    </row>
    <row r="182" s="13" customFormat="1">
      <c r="A182" s="13"/>
      <c r="B182" s="204"/>
      <c r="C182" s="13"/>
      <c r="D182" s="205" t="s">
        <v>175</v>
      </c>
      <c r="E182" s="206" t="s">
        <v>1</v>
      </c>
      <c r="F182" s="207" t="s">
        <v>85</v>
      </c>
      <c r="G182" s="13"/>
      <c r="H182" s="208">
        <v>1</v>
      </c>
      <c r="I182" s="209"/>
      <c r="J182" s="13"/>
      <c r="K182" s="13"/>
      <c r="L182" s="204"/>
      <c r="M182" s="210"/>
      <c r="N182" s="211"/>
      <c r="O182" s="211"/>
      <c r="P182" s="211"/>
      <c r="Q182" s="211"/>
      <c r="R182" s="211"/>
      <c r="S182" s="211"/>
      <c r="T182" s="21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6" t="s">
        <v>175</v>
      </c>
      <c r="AU182" s="206" t="s">
        <v>90</v>
      </c>
      <c r="AV182" s="13" t="s">
        <v>90</v>
      </c>
      <c r="AW182" s="13" t="s">
        <v>33</v>
      </c>
      <c r="AX182" s="13" t="s">
        <v>78</v>
      </c>
      <c r="AY182" s="206" t="s">
        <v>168</v>
      </c>
    </row>
    <row r="183" s="14" customFormat="1">
      <c r="A183" s="14"/>
      <c r="B183" s="213"/>
      <c r="C183" s="14"/>
      <c r="D183" s="205" t="s">
        <v>175</v>
      </c>
      <c r="E183" s="214" t="s">
        <v>1</v>
      </c>
      <c r="F183" s="215" t="s">
        <v>180</v>
      </c>
      <c r="G183" s="14"/>
      <c r="H183" s="216">
        <v>1</v>
      </c>
      <c r="I183" s="217"/>
      <c r="J183" s="14"/>
      <c r="K183" s="14"/>
      <c r="L183" s="213"/>
      <c r="M183" s="218"/>
      <c r="N183" s="219"/>
      <c r="O183" s="219"/>
      <c r="P183" s="219"/>
      <c r="Q183" s="219"/>
      <c r="R183" s="219"/>
      <c r="S183" s="219"/>
      <c r="T183" s="22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4" t="s">
        <v>175</v>
      </c>
      <c r="AU183" s="214" t="s">
        <v>90</v>
      </c>
      <c r="AV183" s="14" t="s">
        <v>111</v>
      </c>
      <c r="AW183" s="14" t="s">
        <v>33</v>
      </c>
      <c r="AX183" s="14" t="s">
        <v>85</v>
      </c>
      <c r="AY183" s="214" t="s">
        <v>168</v>
      </c>
    </row>
    <row r="184" s="2" customFormat="1" ht="21.75" customHeight="1">
      <c r="A184" s="38"/>
      <c r="B184" s="189"/>
      <c r="C184" s="190" t="s">
        <v>205</v>
      </c>
      <c r="D184" s="190" t="s">
        <v>171</v>
      </c>
      <c r="E184" s="191" t="s">
        <v>913</v>
      </c>
      <c r="F184" s="192" t="s">
        <v>914</v>
      </c>
      <c r="G184" s="193" t="s">
        <v>618</v>
      </c>
      <c r="H184" s="194">
        <v>2.8879999999999999</v>
      </c>
      <c r="I184" s="195"/>
      <c r="J184" s="194">
        <f>ROUND(I184*H184,3)</f>
        <v>0</v>
      </c>
      <c r="K184" s="196"/>
      <c r="L184" s="39"/>
      <c r="M184" s="197" t="s">
        <v>1</v>
      </c>
      <c r="N184" s="198" t="s">
        <v>44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1" t="s">
        <v>111</v>
      </c>
      <c r="AT184" s="201" t="s">
        <v>171</v>
      </c>
      <c r="AU184" s="201" t="s">
        <v>90</v>
      </c>
      <c r="AY184" s="19" t="s">
        <v>168</v>
      </c>
      <c r="BE184" s="202">
        <f>IF(N184="základná",J184,0)</f>
        <v>0</v>
      </c>
      <c r="BF184" s="202">
        <f>IF(N184="znížená",J184,0)</f>
        <v>0</v>
      </c>
      <c r="BG184" s="202">
        <f>IF(N184="zákl. prenesená",J184,0)</f>
        <v>0</v>
      </c>
      <c r="BH184" s="202">
        <f>IF(N184="zníž. prenesená",J184,0)</f>
        <v>0</v>
      </c>
      <c r="BI184" s="202">
        <f>IF(N184="nulová",J184,0)</f>
        <v>0</v>
      </c>
      <c r="BJ184" s="19" t="s">
        <v>90</v>
      </c>
      <c r="BK184" s="203">
        <f>ROUND(I184*H184,3)</f>
        <v>0</v>
      </c>
      <c r="BL184" s="19" t="s">
        <v>111</v>
      </c>
      <c r="BM184" s="201" t="s">
        <v>225</v>
      </c>
    </row>
    <row r="185" s="15" customFormat="1">
      <c r="A185" s="15"/>
      <c r="B185" s="221"/>
      <c r="C185" s="15"/>
      <c r="D185" s="205" t="s">
        <v>175</v>
      </c>
      <c r="E185" s="222" t="s">
        <v>1</v>
      </c>
      <c r="F185" s="223" t="s">
        <v>1989</v>
      </c>
      <c r="G185" s="15"/>
      <c r="H185" s="222" t="s">
        <v>1</v>
      </c>
      <c r="I185" s="224"/>
      <c r="J185" s="15"/>
      <c r="K185" s="15"/>
      <c r="L185" s="221"/>
      <c r="M185" s="225"/>
      <c r="N185" s="226"/>
      <c r="O185" s="226"/>
      <c r="P185" s="226"/>
      <c r="Q185" s="226"/>
      <c r="R185" s="226"/>
      <c r="S185" s="226"/>
      <c r="T185" s="22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22" t="s">
        <v>175</v>
      </c>
      <c r="AU185" s="222" t="s">
        <v>90</v>
      </c>
      <c r="AV185" s="15" t="s">
        <v>85</v>
      </c>
      <c r="AW185" s="15" t="s">
        <v>33</v>
      </c>
      <c r="AX185" s="15" t="s">
        <v>78</v>
      </c>
      <c r="AY185" s="222" t="s">
        <v>168</v>
      </c>
    </row>
    <row r="186" s="13" customFormat="1">
      <c r="A186" s="13"/>
      <c r="B186" s="204"/>
      <c r="C186" s="13"/>
      <c r="D186" s="205" t="s">
        <v>175</v>
      </c>
      <c r="E186" s="206" t="s">
        <v>1</v>
      </c>
      <c r="F186" s="207" t="s">
        <v>1990</v>
      </c>
      <c r="G186" s="13"/>
      <c r="H186" s="208">
        <v>2.8879999999999999</v>
      </c>
      <c r="I186" s="209"/>
      <c r="J186" s="13"/>
      <c r="K186" s="13"/>
      <c r="L186" s="204"/>
      <c r="M186" s="210"/>
      <c r="N186" s="211"/>
      <c r="O186" s="211"/>
      <c r="P186" s="211"/>
      <c r="Q186" s="211"/>
      <c r="R186" s="211"/>
      <c r="S186" s="211"/>
      <c r="T186" s="21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6" t="s">
        <v>175</v>
      </c>
      <c r="AU186" s="206" t="s">
        <v>90</v>
      </c>
      <c r="AV186" s="13" t="s">
        <v>90</v>
      </c>
      <c r="AW186" s="13" t="s">
        <v>33</v>
      </c>
      <c r="AX186" s="13" t="s">
        <v>78</v>
      </c>
      <c r="AY186" s="206" t="s">
        <v>168</v>
      </c>
    </row>
    <row r="187" s="14" customFormat="1">
      <c r="A187" s="14"/>
      <c r="B187" s="213"/>
      <c r="C187" s="14"/>
      <c r="D187" s="205" t="s">
        <v>175</v>
      </c>
      <c r="E187" s="214" t="s">
        <v>1</v>
      </c>
      <c r="F187" s="215" t="s">
        <v>180</v>
      </c>
      <c r="G187" s="14"/>
      <c r="H187" s="216">
        <v>2.8879999999999999</v>
      </c>
      <c r="I187" s="217"/>
      <c r="J187" s="14"/>
      <c r="K187" s="14"/>
      <c r="L187" s="213"/>
      <c r="M187" s="218"/>
      <c r="N187" s="219"/>
      <c r="O187" s="219"/>
      <c r="P187" s="219"/>
      <c r="Q187" s="219"/>
      <c r="R187" s="219"/>
      <c r="S187" s="219"/>
      <c r="T187" s="22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4" t="s">
        <v>175</v>
      </c>
      <c r="AU187" s="214" t="s">
        <v>90</v>
      </c>
      <c r="AV187" s="14" t="s">
        <v>111</v>
      </c>
      <c r="AW187" s="14" t="s">
        <v>33</v>
      </c>
      <c r="AX187" s="14" t="s">
        <v>85</v>
      </c>
      <c r="AY187" s="214" t="s">
        <v>168</v>
      </c>
    </row>
    <row r="188" s="2" customFormat="1" ht="24.15" customHeight="1">
      <c r="A188" s="38"/>
      <c r="B188" s="189"/>
      <c r="C188" s="190" t="s">
        <v>231</v>
      </c>
      <c r="D188" s="190" t="s">
        <v>171</v>
      </c>
      <c r="E188" s="191" t="s">
        <v>916</v>
      </c>
      <c r="F188" s="192" t="s">
        <v>917</v>
      </c>
      <c r="G188" s="193" t="s">
        <v>174</v>
      </c>
      <c r="H188" s="194">
        <v>38.511000000000003</v>
      </c>
      <c r="I188" s="195"/>
      <c r="J188" s="194">
        <f>ROUND(I188*H188,3)</f>
        <v>0</v>
      </c>
      <c r="K188" s="196"/>
      <c r="L188" s="39"/>
      <c r="M188" s="197" t="s">
        <v>1</v>
      </c>
      <c r="N188" s="198" t="s">
        <v>44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1" t="s">
        <v>111</v>
      </c>
      <c r="AT188" s="201" t="s">
        <v>171</v>
      </c>
      <c r="AU188" s="201" t="s">
        <v>90</v>
      </c>
      <c r="AY188" s="19" t="s">
        <v>168</v>
      </c>
      <c r="BE188" s="202">
        <f>IF(N188="základná",J188,0)</f>
        <v>0</v>
      </c>
      <c r="BF188" s="202">
        <f>IF(N188="znížená",J188,0)</f>
        <v>0</v>
      </c>
      <c r="BG188" s="202">
        <f>IF(N188="zákl. prenesená",J188,0)</f>
        <v>0</v>
      </c>
      <c r="BH188" s="202">
        <f>IF(N188="zníž. prenesená",J188,0)</f>
        <v>0</v>
      </c>
      <c r="BI188" s="202">
        <f>IF(N188="nulová",J188,0)</f>
        <v>0</v>
      </c>
      <c r="BJ188" s="19" t="s">
        <v>90</v>
      </c>
      <c r="BK188" s="203">
        <f>ROUND(I188*H188,3)</f>
        <v>0</v>
      </c>
      <c r="BL188" s="19" t="s">
        <v>111</v>
      </c>
      <c r="BM188" s="201" t="s">
        <v>234</v>
      </c>
    </row>
    <row r="189" s="15" customFormat="1">
      <c r="A189" s="15"/>
      <c r="B189" s="221"/>
      <c r="C189" s="15"/>
      <c r="D189" s="205" t="s">
        <v>175</v>
      </c>
      <c r="E189" s="222" t="s">
        <v>1</v>
      </c>
      <c r="F189" s="223" t="s">
        <v>1989</v>
      </c>
      <c r="G189" s="15"/>
      <c r="H189" s="222" t="s">
        <v>1</v>
      </c>
      <c r="I189" s="224"/>
      <c r="J189" s="15"/>
      <c r="K189" s="15"/>
      <c r="L189" s="221"/>
      <c r="M189" s="225"/>
      <c r="N189" s="226"/>
      <c r="O189" s="226"/>
      <c r="P189" s="226"/>
      <c r="Q189" s="226"/>
      <c r="R189" s="226"/>
      <c r="S189" s="226"/>
      <c r="T189" s="22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22" t="s">
        <v>175</v>
      </c>
      <c r="AU189" s="222" t="s">
        <v>90</v>
      </c>
      <c r="AV189" s="15" t="s">
        <v>85</v>
      </c>
      <c r="AW189" s="15" t="s">
        <v>33</v>
      </c>
      <c r="AX189" s="15" t="s">
        <v>78</v>
      </c>
      <c r="AY189" s="222" t="s">
        <v>168</v>
      </c>
    </row>
    <row r="190" s="13" customFormat="1">
      <c r="A190" s="13"/>
      <c r="B190" s="204"/>
      <c r="C190" s="13"/>
      <c r="D190" s="205" t="s">
        <v>175</v>
      </c>
      <c r="E190" s="206" t="s">
        <v>1</v>
      </c>
      <c r="F190" s="207" t="s">
        <v>1991</v>
      </c>
      <c r="G190" s="13"/>
      <c r="H190" s="208">
        <v>19.838999999999999</v>
      </c>
      <c r="I190" s="209"/>
      <c r="J190" s="13"/>
      <c r="K190" s="13"/>
      <c r="L190" s="204"/>
      <c r="M190" s="210"/>
      <c r="N190" s="211"/>
      <c r="O190" s="211"/>
      <c r="P190" s="211"/>
      <c r="Q190" s="211"/>
      <c r="R190" s="211"/>
      <c r="S190" s="211"/>
      <c r="T190" s="21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6" t="s">
        <v>175</v>
      </c>
      <c r="AU190" s="206" t="s">
        <v>90</v>
      </c>
      <c r="AV190" s="13" t="s">
        <v>90</v>
      </c>
      <c r="AW190" s="13" t="s">
        <v>33</v>
      </c>
      <c r="AX190" s="13" t="s">
        <v>78</v>
      </c>
      <c r="AY190" s="206" t="s">
        <v>168</v>
      </c>
    </row>
    <row r="191" s="13" customFormat="1">
      <c r="A191" s="13"/>
      <c r="B191" s="204"/>
      <c r="C191" s="13"/>
      <c r="D191" s="205" t="s">
        <v>175</v>
      </c>
      <c r="E191" s="206" t="s">
        <v>1</v>
      </c>
      <c r="F191" s="207" t="s">
        <v>1992</v>
      </c>
      <c r="G191" s="13"/>
      <c r="H191" s="208">
        <v>18.672000000000001</v>
      </c>
      <c r="I191" s="209"/>
      <c r="J191" s="13"/>
      <c r="K191" s="13"/>
      <c r="L191" s="204"/>
      <c r="M191" s="210"/>
      <c r="N191" s="211"/>
      <c r="O191" s="211"/>
      <c r="P191" s="211"/>
      <c r="Q191" s="211"/>
      <c r="R191" s="211"/>
      <c r="S191" s="211"/>
      <c r="T191" s="21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6" t="s">
        <v>175</v>
      </c>
      <c r="AU191" s="206" t="s">
        <v>90</v>
      </c>
      <c r="AV191" s="13" t="s">
        <v>90</v>
      </c>
      <c r="AW191" s="13" t="s">
        <v>33</v>
      </c>
      <c r="AX191" s="13" t="s">
        <v>78</v>
      </c>
      <c r="AY191" s="206" t="s">
        <v>168</v>
      </c>
    </row>
    <row r="192" s="14" customFormat="1">
      <c r="A192" s="14"/>
      <c r="B192" s="213"/>
      <c r="C192" s="14"/>
      <c r="D192" s="205" t="s">
        <v>175</v>
      </c>
      <c r="E192" s="214" t="s">
        <v>1</v>
      </c>
      <c r="F192" s="215" t="s">
        <v>180</v>
      </c>
      <c r="G192" s="14"/>
      <c r="H192" s="216">
        <v>38.510999999999996</v>
      </c>
      <c r="I192" s="217"/>
      <c r="J192" s="14"/>
      <c r="K192" s="14"/>
      <c r="L192" s="213"/>
      <c r="M192" s="218"/>
      <c r="N192" s="219"/>
      <c r="O192" s="219"/>
      <c r="P192" s="219"/>
      <c r="Q192" s="219"/>
      <c r="R192" s="219"/>
      <c r="S192" s="219"/>
      <c r="T192" s="22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14" t="s">
        <v>175</v>
      </c>
      <c r="AU192" s="214" t="s">
        <v>90</v>
      </c>
      <c r="AV192" s="14" t="s">
        <v>111</v>
      </c>
      <c r="AW192" s="14" t="s">
        <v>33</v>
      </c>
      <c r="AX192" s="14" t="s">
        <v>85</v>
      </c>
      <c r="AY192" s="214" t="s">
        <v>168</v>
      </c>
    </row>
    <row r="193" s="2" customFormat="1" ht="24.15" customHeight="1">
      <c r="A193" s="38"/>
      <c r="B193" s="189"/>
      <c r="C193" s="190" t="s">
        <v>209</v>
      </c>
      <c r="D193" s="190" t="s">
        <v>171</v>
      </c>
      <c r="E193" s="191" t="s">
        <v>919</v>
      </c>
      <c r="F193" s="192" t="s">
        <v>920</v>
      </c>
      <c r="G193" s="193" t="s">
        <v>174</v>
      </c>
      <c r="H193" s="194">
        <v>38.511000000000003</v>
      </c>
      <c r="I193" s="195"/>
      <c r="J193" s="194">
        <f>ROUND(I193*H193,3)</f>
        <v>0</v>
      </c>
      <c r="K193" s="196"/>
      <c r="L193" s="39"/>
      <c r="M193" s="197" t="s">
        <v>1</v>
      </c>
      <c r="N193" s="198" t="s">
        <v>44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1" t="s">
        <v>111</v>
      </c>
      <c r="AT193" s="201" t="s">
        <v>171</v>
      </c>
      <c r="AU193" s="201" t="s">
        <v>90</v>
      </c>
      <c r="AY193" s="19" t="s">
        <v>168</v>
      </c>
      <c r="BE193" s="202">
        <f>IF(N193="základná",J193,0)</f>
        <v>0</v>
      </c>
      <c r="BF193" s="202">
        <f>IF(N193="znížená",J193,0)</f>
        <v>0</v>
      </c>
      <c r="BG193" s="202">
        <f>IF(N193="zákl. prenesená",J193,0)</f>
        <v>0</v>
      </c>
      <c r="BH193" s="202">
        <f>IF(N193="zníž. prenesená",J193,0)</f>
        <v>0</v>
      </c>
      <c r="BI193" s="202">
        <f>IF(N193="nulová",J193,0)</f>
        <v>0</v>
      </c>
      <c r="BJ193" s="19" t="s">
        <v>90</v>
      </c>
      <c r="BK193" s="203">
        <f>ROUND(I193*H193,3)</f>
        <v>0</v>
      </c>
      <c r="BL193" s="19" t="s">
        <v>111</v>
      </c>
      <c r="BM193" s="201" t="s">
        <v>243</v>
      </c>
    </row>
    <row r="194" s="2" customFormat="1" ht="16.5" customHeight="1">
      <c r="A194" s="38"/>
      <c r="B194" s="189"/>
      <c r="C194" s="190" t="s">
        <v>249</v>
      </c>
      <c r="D194" s="190" t="s">
        <v>171</v>
      </c>
      <c r="E194" s="191" t="s">
        <v>921</v>
      </c>
      <c r="F194" s="192" t="s">
        <v>922</v>
      </c>
      <c r="G194" s="193" t="s">
        <v>458</v>
      </c>
      <c r="H194" s="194">
        <v>0.13300000000000001</v>
      </c>
      <c r="I194" s="195"/>
      <c r="J194" s="194">
        <f>ROUND(I194*H194,3)</f>
        <v>0</v>
      </c>
      <c r="K194" s="196"/>
      <c r="L194" s="39"/>
      <c r="M194" s="197" t="s">
        <v>1</v>
      </c>
      <c r="N194" s="198" t="s">
        <v>44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1" t="s">
        <v>111</v>
      </c>
      <c r="AT194" s="201" t="s">
        <v>171</v>
      </c>
      <c r="AU194" s="201" t="s">
        <v>90</v>
      </c>
      <c r="AY194" s="19" t="s">
        <v>168</v>
      </c>
      <c r="BE194" s="202">
        <f>IF(N194="základná",J194,0)</f>
        <v>0</v>
      </c>
      <c r="BF194" s="202">
        <f>IF(N194="znížená",J194,0)</f>
        <v>0</v>
      </c>
      <c r="BG194" s="202">
        <f>IF(N194="zákl. prenesená",J194,0)</f>
        <v>0</v>
      </c>
      <c r="BH194" s="202">
        <f>IF(N194="zníž. prenesená",J194,0)</f>
        <v>0</v>
      </c>
      <c r="BI194" s="202">
        <f>IF(N194="nulová",J194,0)</f>
        <v>0</v>
      </c>
      <c r="BJ194" s="19" t="s">
        <v>90</v>
      </c>
      <c r="BK194" s="203">
        <f>ROUND(I194*H194,3)</f>
        <v>0</v>
      </c>
      <c r="BL194" s="19" t="s">
        <v>111</v>
      </c>
      <c r="BM194" s="201" t="s">
        <v>252</v>
      </c>
    </row>
    <row r="195" s="13" customFormat="1">
      <c r="A195" s="13"/>
      <c r="B195" s="204"/>
      <c r="C195" s="13"/>
      <c r="D195" s="205" t="s">
        <v>175</v>
      </c>
      <c r="E195" s="206" t="s">
        <v>1</v>
      </c>
      <c r="F195" s="207" t="s">
        <v>1993</v>
      </c>
      <c r="G195" s="13"/>
      <c r="H195" s="208">
        <v>0.13300000000000001</v>
      </c>
      <c r="I195" s="209"/>
      <c r="J195" s="13"/>
      <c r="K195" s="13"/>
      <c r="L195" s="204"/>
      <c r="M195" s="210"/>
      <c r="N195" s="211"/>
      <c r="O195" s="211"/>
      <c r="P195" s="211"/>
      <c r="Q195" s="211"/>
      <c r="R195" s="211"/>
      <c r="S195" s="211"/>
      <c r="T195" s="21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6" t="s">
        <v>175</v>
      </c>
      <c r="AU195" s="206" t="s">
        <v>90</v>
      </c>
      <c r="AV195" s="13" t="s">
        <v>90</v>
      </c>
      <c r="AW195" s="13" t="s">
        <v>33</v>
      </c>
      <c r="AX195" s="13" t="s">
        <v>78</v>
      </c>
      <c r="AY195" s="206" t="s">
        <v>168</v>
      </c>
    </row>
    <row r="196" s="14" customFormat="1">
      <c r="A196" s="14"/>
      <c r="B196" s="213"/>
      <c r="C196" s="14"/>
      <c r="D196" s="205" t="s">
        <v>175</v>
      </c>
      <c r="E196" s="214" t="s">
        <v>1</v>
      </c>
      <c r="F196" s="215" t="s">
        <v>180</v>
      </c>
      <c r="G196" s="14"/>
      <c r="H196" s="216">
        <v>0.13300000000000001</v>
      </c>
      <c r="I196" s="217"/>
      <c r="J196" s="14"/>
      <c r="K196" s="14"/>
      <c r="L196" s="213"/>
      <c r="M196" s="218"/>
      <c r="N196" s="219"/>
      <c r="O196" s="219"/>
      <c r="P196" s="219"/>
      <c r="Q196" s="219"/>
      <c r="R196" s="219"/>
      <c r="S196" s="219"/>
      <c r="T196" s="22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4" t="s">
        <v>175</v>
      </c>
      <c r="AU196" s="214" t="s">
        <v>90</v>
      </c>
      <c r="AV196" s="14" t="s">
        <v>111</v>
      </c>
      <c r="AW196" s="14" t="s">
        <v>33</v>
      </c>
      <c r="AX196" s="14" t="s">
        <v>85</v>
      </c>
      <c r="AY196" s="214" t="s">
        <v>168</v>
      </c>
    </row>
    <row r="197" s="2" customFormat="1" ht="16.5" customHeight="1">
      <c r="A197" s="38"/>
      <c r="B197" s="189"/>
      <c r="C197" s="190" t="s">
        <v>212</v>
      </c>
      <c r="D197" s="190" t="s">
        <v>171</v>
      </c>
      <c r="E197" s="191" t="s">
        <v>1994</v>
      </c>
      <c r="F197" s="192" t="s">
        <v>1995</v>
      </c>
      <c r="G197" s="193" t="s">
        <v>458</v>
      </c>
      <c r="H197" s="194">
        <v>0.124</v>
      </c>
      <c r="I197" s="195"/>
      <c r="J197" s="194">
        <f>ROUND(I197*H197,3)</f>
        <v>0</v>
      </c>
      <c r="K197" s="196"/>
      <c r="L197" s="39"/>
      <c r="M197" s="197" t="s">
        <v>1</v>
      </c>
      <c r="N197" s="198" t="s">
        <v>44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1" t="s">
        <v>111</v>
      </c>
      <c r="AT197" s="201" t="s">
        <v>171</v>
      </c>
      <c r="AU197" s="201" t="s">
        <v>90</v>
      </c>
      <c r="AY197" s="19" t="s">
        <v>168</v>
      </c>
      <c r="BE197" s="202">
        <f>IF(N197="základná",J197,0)</f>
        <v>0</v>
      </c>
      <c r="BF197" s="202">
        <f>IF(N197="znížená",J197,0)</f>
        <v>0</v>
      </c>
      <c r="BG197" s="202">
        <f>IF(N197="zákl. prenesená",J197,0)</f>
        <v>0</v>
      </c>
      <c r="BH197" s="202">
        <f>IF(N197="zníž. prenesená",J197,0)</f>
        <v>0</v>
      </c>
      <c r="BI197" s="202">
        <f>IF(N197="nulová",J197,0)</f>
        <v>0</v>
      </c>
      <c r="BJ197" s="19" t="s">
        <v>90</v>
      </c>
      <c r="BK197" s="203">
        <f>ROUND(I197*H197,3)</f>
        <v>0</v>
      </c>
      <c r="BL197" s="19" t="s">
        <v>111</v>
      </c>
      <c r="BM197" s="201" t="s">
        <v>259</v>
      </c>
    </row>
    <row r="198" s="15" customFormat="1">
      <c r="A198" s="15"/>
      <c r="B198" s="221"/>
      <c r="C198" s="15"/>
      <c r="D198" s="205" t="s">
        <v>175</v>
      </c>
      <c r="E198" s="222" t="s">
        <v>1</v>
      </c>
      <c r="F198" s="223" t="s">
        <v>1996</v>
      </c>
      <c r="G198" s="15"/>
      <c r="H198" s="222" t="s">
        <v>1</v>
      </c>
      <c r="I198" s="224"/>
      <c r="J198" s="15"/>
      <c r="K198" s="15"/>
      <c r="L198" s="221"/>
      <c r="M198" s="225"/>
      <c r="N198" s="226"/>
      <c r="O198" s="226"/>
      <c r="P198" s="226"/>
      <c r="Q198" s="226"/>
      <c r="R198" s="226"/>
      <c r="S198" s="226"/>
      <c r="T198" s="22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22" t="s">
        <v>175</v>
      </c>
      <c r="AU198" s="222" t="s">
        <v>90</v>
      </c>
      <c r="AV198" s="15" t="s">
        <v>85</v>
      </c>
      <c r="AW198" s="15" t="s">
        <v>33</v>
      </c>
      <c r="AX198" s="15" t="s">
        <v>78</v>
      </c>
      <c r="AY198" s="222" t="s">
        <v>168</v>
      </c>
    </row>
    <row r="199" s="13" customFormat="1">
      <c r="A199" s="13"/>
      <c r="B199" s="204"/>
      <c r="C199" s="13"/>
      <c r="D199" s="205" t="s">
        <v>175</v>
      </c>
      <c r="E199" s="206" t="s">
        <v>1</v>
      </c>
      <c r="F199" s="207" t="s">
        <v>1997</v>
      </c>
      <c r="G199" s="13"/>
      <c r="H199" s="208">
        <v>0.124</v>
      </c>
      <c r="I199" s="209"/>
      <c r="J199" s="13"/>
      <c r="K199" s="13"/>
      <c r="L199" s="204"/>
      <c r="M199" s="210"/>
      <c r="N199" s="211"/>
      <c r="O199" s="211"/>
      <c r="P199" s="211"/>
      <c r="Q199" s="211"/>
      <c r="R199" s="211"/>
      <c r="S199" s="211"/>
      <c r="T199" s="21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6" t="s">
        <v>175</v>
      </c>
      <c r="AU199" s="206" t="s">
        <v>90</v>
      </c>
      <c r="AV199" s="13" t="s">
        <v>90</v>
      </c>
      <c r="AW199" s="13" t="s">
        <v>33</v>
      </c>
      <c r="AX199" s="13" t="s">
        <v>78</v>
      </c>
      <c r="AY199" s="206" t="s">
        <v>168</v>
      </c>
    </row>
    <row r="200" s="14" customFormat="1">
      <c r="A200" s="14"/>
      <c r="B200" s="213"/>
      <c r="C200" s="14"/>
      <c r="D200" s="205" t="s">
        <v>175</v>
      </c>
      <c r="E200" s="214" t="s">
        <v>1</v>
      </c>
      <c r="F200" s="215" t="s">
        <v>180</v>
      </c>
      <c r="G200" s="14"/>
      <c r="H200" s="216">
        <v>0.124</v>
      </c>
      <c r="I200" s="217"/>
      <c r="J200" s="14"/>
      <c r="K200" s="14"/>
      <c r="L200" s="213"/>
      <c r="M200" s="218"/>
      <c r="N200" s="219"/>
      <c r="O200" s="219"/>
      <c r="P200" s="219"/>
      <c r="Q200" s="219"/>
      <c r="R200" s="219"/>
      <c r="S200" s="219"/>
      <c r="T200" s="22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14" t="s">
        <v>175</v>
      </c>
      <c r="AU200" s="214" t="s">
        <v>90</v>
      </c>
      <c r="AV200" s="14" t="s">
        <v>111</v>
      </c>
      <c r="AW200" s="14" t="s">
        <v>33</v>
      </c>
      <c r="AX200" s="14" t="s">
        <v>85</v>
      </c>
      <c r="AY200" s="214" t="s">
        <v>168</v>
      </c>
    </row>
    <row r="201" s="2" customFormat="1" ht="33" customHeight="1">
      <c r="A201" s="38"/>
      <c r="B201" s="189"/>
      <c r="C201" s="190" t="s">
        <v>265</v>
      </c>
      <c r="D201" s="190" t="s">
        <v>171</v>
      </c>
      <c r="E201" s="191" t="s">
        <v>1998</v>
      </c>
      <c r="F201" s="192" t="s">
        <v>1999</v>
      </c>
      <c r="G201" s="193" t="s">
        <v>174</v>
      </c>
      <c r="H201" s="194">
        <v>11.27</v>
      </c>
      <c r="I201" s="195"/>
      <c r="J201" s="194">
        <f>ROUND(I201*H201,3)</f>
        <v>0</v>
      </c>
      <c r="K201" s="196"/>
      <c r="L201" s="39"/>
      <c r="M201" s="197" t="s">
        <v>1</v>
      </c>
      <c r="N201" s="198" t="s">
        <v>44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1" t="s">
        <v>111</v>
      </c>
      <c r="AT201" s="201" t="s">
        <v>171</v>
      </c>
      <c r="AU201" s="201" t="s">
        <v>90</v>
      </c>
      <c r="AY201" s="19" t="s">
        <v>168</v>
      </c>
      <c r="BE201" s="202">
        <f>IF(N201="základná",J201,0)</f>
        <v>0</v>
      </c>
      <c r="BF201" s="202">
        <f>IF(N201="znížená",J201,0)</f>
        <v>0</v>
      </c>
      <c r="BG201" s="202">
        <f>IF(N201="zákl. prenesená",J201,0)</f>
        <v>0</v>
      </c>
      <c r="BH201" s="202">
        <f>IF(N201="zníž. prenesená",J201,0)</f>
        <v>0</v>
      </c>
      <c r="BI201" s="202">
        <f>IF(N201="nulová",J201,0)</f>
        <v>0</v>
      </c>
      <c r="BJ201" s="19" t="s">
        <v>90</v>
      </c>
      <c r="BK201" s="203">
        <f>ROUND(I201*H201,3)</f>
        <v>0</v>
      </c>
      <c r="BL201" s="19" t="s">
        <v>111</v>
      </c>
      <c r="BM201" s="201" t="s">
        <v>268</v>
      </c>
    </row>
    <row r="202" s="15" customFormat="1">
      <c r="A202" s="15"/>
      <c r="B202" s="221"/>
      <c r="C202" s="15"/>
      <c r="D202" s="205" t="s">
        <v>175</v>
      </c>
      <c r="E202" s="222" t="s">
        <v>1</v>
      </c>
      <c r="F202" s="223" t="s">
        <v>2000</v>
      </c>
      <c r="G202" s="15"/>
      <c r="H202" s="222" t="s">
        <v>1</v>
      </c>
      <c r="I202" s="224"/>
      <c r="J202" s="15"/>
      <c r="K202" s="15"/>
      <c r="L202" s="221"/>
      <c r="M202" s="225"/>
      <c r="N202" s="226"/>
      <c r="O202" s="226"/>
      <c r="P202" s="226"/>
      <c r="Q202" s="226"/>
      <c r="R202" s="226"/>
      <c r="S202" s="226"/>
      <c r="T202" s="22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22" t="s">
        <v>175</v>
      </c>
      <c r="AU202" s="222" t="s">
        <v>90</v>
      </c>
      <c r="AV202" s="15" t="s">
        <v>85</v>
      </c>
      <c r="AW202" s="15" t="s">
        <v>33</v>
      </c>
      <c r="AX202" s="15" t="s">
        <v>78</v>
      </c>
      <c r="AY202" s="222" t="s">
        <v>168</v>
      </c>
    </row>
    <row r="203" s="13" customFormat="1">
      <c r="A203" s="13"/>
      <c r="B203" s="204"/>
      <c r="C203" s="13"/>
      <c r="D203" s="205" t="s">
        <v>175</v>
      </c>
      <c r="E203" s="206" t="s">
        <v>1</v>
      </c>
      <c r="F203" s="207" t="s">
        <v>2001</v>
      </c>
      <c r="G203" s="13"/>
      <c r="H203" s="208">
        <v>11.27</v>
      </c>
      <c r="I203" s="209"/>
      <c r="J203" s="13"/>
      <c r="K203" s="13"/>
      <c r="L203" s="204"/>
      <c r="M203" s="210"/>
      <c r="N203" s="211"/>
      <c r="O203" s="211"/>
      <c r="P203" s="211"/>
      <c r="Q203" s="211"/>
      <c r="R203" s="211"/>
      <c r="S203" s="211"/>
      <c r="T203" s="21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06" t="s">
        <v>175</v>
      </c>
      <c r="AU203" s="206" t="s">
        <v>90</v>
      </c>
      <c r="AV203" s="13" t="s">
        <v>90</v>
      </c>
      <c r="AW203" s="13" t="s">
        <v>33</v>
      </c>
      <c r="AX203" s="13" t="s">
        <v>78</v>
      </c>
      <c r="AY203" s="206" t="s">
        <v>168</v>
      </c>
    </row>
    <row r="204" s="14" customFormat="1">
      <c r="A204" s="14"/>
      <c r="B204" s="213"/>
      <c r="C204" s="14"/>
      <c r="D204" s="205" t="s">
        <v>175</v>
      </c>
      <c r="E204" s="214" t="s">
        <v>1</v>
      </c>
      <c r="F204" s="215" t="s">
        <v>180</v>
      </c>
      <c r="G204" s="14"/>
      <c r="H204" s="216">
        <v>11.27</v>
      </c>
      <c r="I204" s="217"/>
      <c r="J204" s="14"/>
      <c r="K204" s="14"/>
      <c r="L204" s="213"/>
      <c r="M204" s="218"/>
      <c r="N204" s="219"/>
      <c r="O204" s="219"/>
      <c r="P204" s="219"/>
      <c r="Q204" s="219"/>
      <c r="R204" s="219"/>
      <c r="S204" s="219"/>
      <c r="T204" s="22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4" t="s">
        <v>175</v>
      </c>
      <c r="AU204" s="214" t="s">
        <v>90</v>
      </c>
      <c r="AV204" s="14" t="s">
        <v>111</v>
      </c>
      <c r="AW204" s="14" t="s">
        <v>33</v>
      </c>
      <c r="AX204" s="14" t="s">
        <v>85</v>
      </c>
      <c r="AY204" s="214" t="s">
        <v>168</v>
      </c>
    </row>
    <row r="205" s="2" customFormat="1" ht="24.15" customHeight="1">
      <c r="A205" s="38"/>
      <c r="B205" s="189"/>
      <c r="C205" s="190" t="s">
        <v>216</v>
      </c>
      <c r="D205" s="190" t="s">
        <v>171</v>
      </c>
      <c r="E205" s="191" t="s">
        <v>2002</v>
      </c>
      <c r="F205" s="192" t="s">
        <v>2003</v>
      </c>
      <c r="G205" s="193" t="s">
        <v>174</v>
      </c>
      <c r="H205" s="194">
        <v>2.423</v>
      </c>
      <c r="I205" s="195"/>
      <c r="J205" s="194">
        <f>ROUND(I205*H205,3)</f>
        <v>0</v>
      </c>
      <c r="K205" s="196"/>
      <c r="L205" s="39"/>
      <c r="M205" s="197" t="s">
        <v>1</v>
      </c>
      <c r="N205" s="198" t="s">
        <v>44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1" t="s">
        <v>111</v>
      </c>
      <c r="AT205" s="201" t="s">
        <v>171</v>
      </c>
      <c r="AU205" s="201" t="s">
        <v>90</v>
      </c>
      <c r="AY205" s="19" t="s">
        <v>168</v>
      </c>
      <c r="BE205" s="202">
        <f>IF(N205="základná",J205,0)</f>
        <v>0</v>
      </c>
      <c r="BF205" s="202">
        <f>IF(N205="znížená",J205,0)</f>
        <v>0</v>
      </c>
      <c r="BG205" s="202">
        <f>IF(N205="zákl. prenesená",J205,0)</f>
        <v>0</v>
      </c>
      <c r="BH205" s="202">
        <f>IF(N205="zníž. prenesená",J205,0)</f>
        <v>0</v>
      </c>
      <c r="BI205" s="202">
        <f>IF(N205="nulová",J205,0)</f>
        <v>0</v>
      </c>
      <c r="BJ205" s="19" t="s">
        <v>90</v>
      </c>
      <c r="BK205" s="203">
        <f>ROUND(I205*H205,3)</f>
        <v>0</v>
      </c>
      <c r="BL205" s="19" t="s">
        <v>111</v>
      </c>
      <c r="BM205" s="201" t="s">
        <v>276</v>
      </c>
    </row>
    <row r="206" s="12" customFormat="1" ht="22.8" customHeight="1">
      <c r="A206" s="12"/>
      <c r="B206" s="176"/>
      <c r="C206" s="12"/>
      <c r="D206" s="177" t="s">
        <v>77</v>
      </c>
      <c r="E206" s="187" t="s">
        <v>111</v>
      </c>
      <c r="F206" s="187" t="s">
        <v>953</v>
      </c>
      <c r="G206" s="12"/>
      <c r="H206" s="12"/>
      <c r="I206" s="179"/>
      <c r="J206" s="188">
        <f>BK206</f>
        <v>0</v>
      </c>
      <c r="K206" s="12"/>
      <c r="L206" s="176"/>
      <c r="M206" s="181"/>
      <c r="N206" s="182"/>
      <c r="O206" s="182"/>
      <c r="P206" s="183">
        <f>SUM(P207:P233)</f>
        <v>0</v>
      </c>
      <c r="Q206" s="182"/>
      <c r="R206" s="183">
        <f>SUM(R207:R233)</f>
        <v>0</v>
      </c>
      <c r="S206" s="182"/>
      <c r="T206" s="184">
        <f>SUM(T207:T233)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77" t="s">
        <v>85</v>
      </c>
      <c r="AT206" s="185" t="s">
        <v>77</v>
      </c>
      <c r="AU206" s="185" t="s">
        <v>85</v>
      </c>
      <c r="AY206" s="177" t="s">
        <v>168</v>
      </c>
      <c r="BK206" s="186">
        <f>SUM(BK207:BK233)</f>
        <v>0</v>
      </c>
    </row>
    <row r="207" s="2" customFormat="1" ht="21.75" customHeight="1">
      <c r="A207" s="38"/>
      <c r="B207" s="189"/>
      <c r="C207" s="190" t="s">
        <v>282</v>
      </c>
      <c r="D207" s="190" t="s">
        <v>171</v>
      </c>
      <c r="E207" s="191" t="s">
        <v>2004</v>
      </c>
      <c r="F207" s="192" t="s">
        <v>2005</v>
      </c>
      <c r="G207" s="193" t="s">
        <v>618</v>
      </c>
      <c r="H207" s="194">
        <v>0.48299999999999998</v>
      </c>
      <c r="I207" s="195"/>
      <c r="J207" s="194">
        <f>ROUND(I207*H207,3)</f>
        <v>0</v>
      </c>
      <c r="K207" s="196"/>
      <c r="L207" s="39"/>
      <c r="M207" s="197" t="s">
        <v>1</v>
      </c>
      <c r="N207" s="198" t="s">
        <v>44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1" t="s">
        <v>111</v>
      </c>
      <c r="AT207" s="201" t="s">
        <v>171</v>
      </c>
      <c r="AU207" s="201" t="s">
        <v>90</v>
      </c>
      <c r="AY207" s="19" t="s">
        <v>168</v>
      </c>
      <c r="BE207" s="202">
        <f>IF(N207="základná",J207,0)</f>
        <v>0</v>
      </c>
      <c r="BF207" s="202">
        <f>IF(N207="znížená",J207,0)</f>
        <v>0</v>
      </c>
      <c r="BG207" s="202">
        <f>IF(N207="zákl. prenesená",J207,0)</f>
        <v>0</v>
      </c>
      <c r="BH207" s="202">
        <f>IF(N207="zníž. prenesená",J207,0)</f>
        <v>0</v>
      </c>
      <c r="BI207" s="202">
        <f>IF(N207="nulová",J207,0)</f>
        <v>0</v>
      </c>
      <c r="BJ207" s="19" t="s">
        <v>90</v>
      </c>
      <c r="BK207" s="203">
        <f>ROUND(I207*H207,3)</f>
        <v>0</v>
      </c>
      <c r="BL207" s="19" t="s">
        <v>111</v>
      </c>
      <c r="BM207" s="201" t="s">
        <v>285</v>
      </c>
    </row>
    <row r="208" s="15" customFormat="1">
      <c r="A208" s="15"/>
      <c r="B208" s="221"/>
      <c r="C208" s="15"/>
      <c r="D208" s="205" t="s">
        <v>175</v>
      </c>
      <c r="E208" s="222" t="s">
        <v>1</v>
      </c>
      <c r="F208" s="223" t="s">
        <v>2006</v>
      </c>
      <c r="G208" s="15"/>
      <c r="H208" s="222" t="s">
        <v>1</v>
      </c>
      <c r="I208" s="224"/>
      <c r="J208" s="15"/>
      <c r="K208" s="15"/>
      <c r="L208" s="221"/>
      <c r="M208" s="225"/>
      <c r="N208" s="226"/>
      <c r="O208" s="226"/>
      <c r="P208" s="226"/>
      <c r="Q208" s="226"/>
      <c r="R208" s="226"/>
      <c r="S208" s="226"/>
      <c r="T208" s="22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22" t="s">
        <v>175</v>
      </c>
      <c r="AU208" s="222" t="s">
        <v>90</v>
      </c>
      <c r="AV208" s="15" t="s">
        <v>85</v>
      </c>
      <c r="AW208" s="15" t="s">
        <v>33</v>
      </c>
      <c r="AX208" s="15" t="s">
        <v>78</v>
      </c>
      <c r="AY208" s="222" t="s">
        <v>168</v>
      </c>
    </row>
    <row r="209" s="13" customFormat="1">
      <c r="A209" s="13"/>
      <c r="B209" s="204"/>
      <c r="C209" s="13"/>
      <c r="D209" s="205" t="s">
        <v>175</v>
      </c>
      <c r="E209" s="206" t="s">
        <v>1</v>
      </c>
      <c r="F209" s="207" t="s">
        <v>2007</v>
      </c>
      <c r="G209" s="13"/>
      <c r="H209" s="208">
        <v>0.48299999999999998</v>
      </c>
      <c r="I209" s="209"/>
      <c r="J209" s="13"/>
      <c r="K209" s="13"/>
      <c r="L209" s="204"/>
      <c r="M209" s="210"/>
      <c r="N209" s="211"/>
      <c r="O209" s="211"/>
      <c r="P209" s="211"/>
      <c r="Q209" s="211"/>
      <c r="R209" s="211"/>
      <c r="S209" s="211"/>
      <c r="T209" s="21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6" t="s">
        <v>175</v>
      </c>
      <c r="AU209" s="206" t="s">
        <v>90</v>
      </c>
      <c r="AV209" s="13" t="s">
        <v>90</v>
      </c>
      <c r="AW209" s="13" t="s">
        <v>33</v>
      </c>
      <c r="AX209" s="13" t="s">
        <v>78</v>
      </c>
      <c r="AY209" s="206" t="s">
        <v>168</v>
      </c>
    </row>
    <row r="210" s="14" customFormat="1">
      <c r="A210" s="14"/>
      <c r="B210" s="213"/>
      <c r="C210" s="14"/>
      <c r="D210" s="205" t="s">
        <v>175</v>
      </c>
      <c r="E210" s="214" t="s">
        <v>1</v>
      </c>
      <c r="F210" s="215" t="s">
        <v>180</v>
      </c>
      <c r="G210" s="14"/>
      <c r="H210" s="216">
        <v>0.48299999999999998</v>
      </c>
      <c r="I210" s="217"/>
      <c r="J210" s="14"/>
      <c r="K210" s="14"/>
      <c r="L210" s="213"/>
      <c r="M210" s="218"/>
      <c r="N210" s="219"/>
      <c r="O210" s="219"/>
      <c r="P210" s="219"/>
      <c r="Q210" s="219"/>
      <c r="R210" s="219"/>
      <c r="S210" s="219"/>
      <c r="T210" s="22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14" t="s">
        <v>175</v>
      </c>
      <c r="AU210" s="214" t="s">
        <v>90</v>
      </c>
      <c r="AV210" s="14" t="s">
        <v>111</v>
      </c>
      <c r="AW210" s="14" t="s">
        <v>33</v>
      </c>
      <c r="AX210" s="14" t="s">
        <v>85</v>
      </c>
      <c r="AY210" s="214" t="s">
        <v>168</v>
      </c>
    </row>
    <row r="211" s="2" customFormat="1" ht="24.15" customHeight="1">
      <c r="A211" s="38"/>
      <c r="B211" s="189"/>
      <c r="C211" s="190" t="s">
        <v>7</v>
      </c>
      <c r="D211" s="190" t="s">
        <v>171</v>
      </c>
      <c r="E211" s="191" t="s">
        <v>2008</v>
      </c>
      <c r="F211" s="192" t="s">
        <v>2009</v>
      </c>
      <c r="G211" s="193" t="s">
        <v>174</v>
      </c>
      <c r="H211" s="194">
        <v>6.4400000000000004</v>
      </c>
      <c r="I211" s="195"/>
      <c r="J211" s="194">
        <f>ROUND(I211*H211,3)</f>
        <v>0</v>
      </c>
      <c r="K211" s="196"/>
      <c r="L211" s="39"/>
      <c r="M211" s="197" t="s">
        <v>1</v>
      </c>
      <c r="N211" s="198" t="s">
        <v>44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1" t="s">
        <v>111</v>
      </c>
      <c r="AT211" s="201" t="s">
        <v>171</v>
      </c>
      <c r="AU211" s="201" t="s">
        <v>90</v>
      </c>
      <c r="AY211" s="19" t="s">
        <v>168</v>
      </c>
      <c r="BE211" s="202">
        <f>IF(N211="základná",J211,0)</f>
        <v>0</v>
      </c>
      <c r="BF211" s="202">
        <f>IF(N211="znížená",J211,0)</f>
        <v>0</v>
      </c>
      <c r="BG211" s="202">
        <f>IF(N211="zákl. prenesená",J211,0)</f>
        <v>0</v>
      </c>
      <c r="BH211" s="202">
        <f>IF(N211="zníž. prenesená",J211,0)</f>
        <v>0</v>
      </c>
      <c r="BI211" s="202">
        <f>IF(N211="nulová",J211,0)</f>
        <v>0</v>
      </c>
      <c r="BJ211" s="19" t="s">
        <v>90</v>
      </c>
      <c r="BK211" s="203">
        <f>ROUND(I211*H211,3)</f>
        <v>0</v>
      </c>
      <c r="BL211" s="19" t="s">
        <v>111</v>
      </c>
      <c r="BM211" s="201" t="s">
        <v>292</v>
      </c>
    </row>
    <row r="212" s="15" customFormat="1">
      <c r="A212" s="15"/>
      <c r="B212" s="221"/>
      <c r="C212" s="15"/>
      <c r="D212" s="205" t="s">
        <v>175</v>
      </c>
      <c r="E212" s="222" t="s">
        <v>1</v>
      </c>
      <c r="F212" s="223" t="s">
        <v>2006</v>
      </c>
      <c r="G212" s="15"/>
      <c r="H212" s="222" t="s">
        <v>1</v>
      </c>
      <c r="I212" s="224"/>
      <c r="J212" s="15"/>
      <c r="K212" s="15"/>
      <c r="L212" s="221"/>
      <c r="M212" s="225"/>
      <c r="N212" s="226"/>
      <c r="O212" s="226"/>
      <c r="P212" s="226"/>
      <c r="Q212" s="226"/>
      <c r="R212" s="226"/>
      <c r="S212" s="226"/>
      <c r="T212" s="22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22" t="s">
        <v>175</v>
      </c>
      <c r="AU212" s="222" t="s">
        <v>90</v>
      </c>
      <c r="AV212" s="15" t="s">
        <v>85</v>
      </c>
      <c r="AW212" s="15" t="s">
        <v>33</v>
      </c>
      <c r="AX212" s="15" t="s">
        <v>78</v>
      </c>
      <c r="AY212" s="222" t="s">
        <v>168</v>
      </c>
    </row>
    <row r="213" s="13" customFormat="1">
      <c r="A213" s="13"/>
      <c r="B213" s="204"/>
      <c r="C213" s="13"/>
      <c r="D213" s="205" t="s">
        <v>175</v>
      </c>
      <c r="E213" s="206" t="s">
        <v>1</v>
      </c>
      <c r="F213" s="207" t="s">
        <v>2010</v>
      </c>
      <c r="G213" s="13"/>
      <c r="H213" s="208">
        <v>6.4400000000000004</v>
      </c>
      <c r="I213" s="209"/>
      <c r="J213" s="13"/>
      <c r="K213" s="13"/>
      <c r="L213" s="204"/>
      <c r="M213" s="210"/>
      <c r="N213" s="211"/>
      <c r="O213" s="211"/>
      <c r="P213" s="211"/>
      <c r="Q213" s="211"/>
      <c r="R213" s="211"/>
      <c r="S213" s="211"/>
      <c r="T213" s="21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6" t="s">
        <v>175</v>
      </c>
      <c r="AU213" s="206" t="s">
        <v>90</v>
      </c>
      <c r="AV213" s="13" t="s">
        <v>90</v>
      </c>
      <c r="AW213" s="13" t="s">
        <v>33</v>
      </c>
      <c r="AX213" s="13" t="s">
        <v>78</v>
      </c>
      <c r="AY213" s="206" t="s">
        <v>168</v>
      </c>
    </row>
    <row r="214" s="14" customFormat="1">
      <c r="A214" s="14"/>
      <c r="B214" s="213"/>
      <c r="C214" s="14"/>
      <c r="D214" s="205" t="s">
        <v>175</v>
      </c>
      <c r="E214" s="214" t="s">
        <v>1</v>
      </c>
      <c r="F214" s="215" t="s">
        <v>180</v>
      </c>
      <c r="G214" s="14"/>
      <c r="H214" s="216">
        <v>6.4400000000000004</v>
      </c>
      <c r="I214" s="217"/>
      <c r="J214" s="14"/>
      <c r="K214" s="14"/>
      <c r="L214" s="213"/>
      <c r="M214" s="218"/>
      <c r="N214" s="219"/>
      <c r="O214" s="219"/>
      <c r="P214" s="219"/>
      <c r="Q214" s="219"/>
      <c r="R214" s="219"/>
      <c r="S214" s="219"/>
      <c r="T214" s="22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14" t="s">
        <v>175</v>
      </c>
      <c r="AU214" s="214" t="s">
        <v>90</v>
      </c>
      <c r="AV214" s="14" t="s">
        <v>111</v>
      </c>
      <c r="AW214" s="14" t="s">
        <v>33</v>
      </c>
      <c r="AX214" s="14" t="s">
        <v>85</v>
      </c>
      <c r="AY214" s="214" t="s">
        <v>168</v>
      </c>
    </row>
    <row r="215" s="2" customFormat="1" ht="24.15" customHeight="1">
      <c r="A215" s="38"/>
      <c r="B215" s="189"/>
      <c r="C215" s="190" t="s">
        <v>297</v>
      </c>
      <c r="D215" s="190" t="s">
        <v>171</v>
      </c>
      <c r="E215" s="191" t="s">
        <v>2011</v>
      </c>
      <c r="F215" s="192" t="s">
        <v>2012</v>
      </c>
      <c r="G215" s="193" t="s">
        <v>174</v>
      </c>
      <c r="H215" s="194">
        <v>6.4400000000000004</v>
      </c>
      <c r="I215" s="195"/>
      <c r="J215" s="194">
        <f>ROUND(I215*H215,3)</f>
        <v>0</v>
      </c>
      <c r="K215" s="196"/>
      <c r="L215" s="39"/>
      <c r="M215" s="197" t="s">
        <v>1</v>
      </c>
      <c r="N215" s="198" t="s">
        <v>44</v>
      </c>
      <c r="O215" s="82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1" t="s">
        <v>111</v>
      </c>
      <c r="AT215" s="201" t="s">
        <v>171</v>
      </c>
      <c r="AU215" s="201" t="s">
        <v>90</v>
      </c>
      <c r="AY215" s="19" t="s">
        <v>168</v>
      </c>
      <c r="BE215" s="202">
        <f>IF(N215="základná",J215,0)</f>
        <v>0</v>
      </c>
      <c r="BF215" s="202">
        <f>IF(N215="znížená",J215,0)</f>
        <v>0</v>
      </c>
      <c r="BG215" s="202">
        <f>IF(N215="zákl. prenesená",J215,0)</f>
        <v>0</v>
      </c>
      <c r="BH215" s="202">
        <f>IF(N215="zníž. prenesená",J215,0)</f>
        <v>0</v>
      </c>
      <c r="BI215" s="202">
        <f>IF(N215="nulová",J215,0)</f>
        <v>0</v>
      </c>
      <c r="BJ215" s="19" t="s">
        <v>90</v>
      </c>
      <c r="BK215" s="203">
        <f>ROUND(I215*H215,3)</f>
        <v>0</v>
      </c>
      <c r="BL215" s="19" t="s">
        <v>111</v>
      </c>
      <c r="BM215" s="201" t="s">
        <v>300</v>
      </c>
    </row>
    <row r="216" s="2" customFormat="1" ht="24.15" customHeight="1">
      <c r="A216" s="38"/>
      <c r="B216" s="189"/>
      <c r="C216" s="190" t="s">
        <v>222</v>
      </c>
      <c r="D216" s="190" t="s">
        <v>171</v>
      </c>
      <c r="E216" s="191" t="s">
        <v>2013</v>
      </c>
      <c r="F216" s="192" t="s">
        <v>2014</v>
      </c>
      <c r="G216" s="193" t="s">
        <v>458</v>
      </c>
      <c r="H216" s="194">
        <v>0.067000000000000004</v>
      </c>
      <c r="I216" s="195"/>
      <c r="J216" s="194">
        <f>ROUND(I216*H216,3)</f>
        <v>0</v>
      </c>
      <c r="K216" s="196"/>
      <c r="L216" s="39"/>
      <c r="M216" s="197" t="s">
        <v>1</v>
      </c>
      <c r="N216" s="198" t="s">
        <v>44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1" t="s">
        <v>111</v>
      </c>
      <c r="AT216" s="201" t="s">
        <v>171</v>
      </c>
      <c r="AU216" s="201" t="s">
        <v>90</v>
      </c>
      <c r="AY216" s="19" t="s">
        <v>168</v>
      </c>
      <c r="BE216" s="202">
        <f>IF(N216="základná",J216,0)</f>
        <v>0</v>
      </c>
      <c r="BF216" s="202">
        <f>IF(N216="znížená",J216,0)</f>
        <v>0</v>
      </c>
      <c r="BG216" s="202">
        <f>IF(N216="zákl. prenesená",J216,0)</f>
        <v>0</v>
      </c>
      <c r="BH216" s="202">
        <f>IF(N216="zníž. prenesená",J216,0)</f>
        <v>0</v>
      </c>
      <c r="BI216" s="202">
        <f>IF(N216="nulová",J216,0)</f>
        <v>0</v>
      </c>
      <c r="BJ216" s="19" t="s">
        <v>90</v>
      </c>
      <c r="BK216" s="203">
        <f>ROUND(I216*H216,3)</f>
        <v>0</v>
      </c>
      <c r="BL216" s="19" t="s">
        <v>111</v>
      </c>
      <c r="BM216" s="201" t="s">
        <v>307</v>
      </c>
    </row>
    <row r="217" s="13" customFormat="1">
      <c r="A217" s="13"/>
      <c r="B217" s="204"/>
      <c r="C217" s="13"/>
      <c r="D217" s="205" t="s">
        <v>175</v>
      </c>
      <c r="E217" s="206" t="s">
        <v>1</v>
      </c>
      <c r="F217" s="207" t="s">
        <v>2015</v>
      </c>
      <c r="G217" s="13"/>
      <c r="H217" s="208">
        <v>0.067000000000000004</v>
      </c>
      <c r="I217" s="209"/>
      <c r="J217" s="13"/>
      <c r="K217" s="13"/>
      <c r="L217" s="204"/>
      <c r="M217" s="210"/>
      <c r="N217" s="211"/>
      <c r="O217" s="211"/>
      <c r="P217" s="211"/>
      <c r="Q217" s="211"/>
      <c r="R217" s="211"/>
      <c r="S217" s="211"/>
      <c r="T217" s="21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6" t="s">
        <v>175</v>
      </c>
      <c r="AU217" s="206" t="s">
        <v>90</v>
      </c>
      <c r="AV217" s="13" t="s">
        <v>90</v>
      </c>
      <c r="AW217" s="13" t="s">
        <v>33</v>
      </c>
      <c r="AX217" s="13" t="s">
        <v>78</v>
      </c>
      <c r="AY217" s="206" t="s">
        <v>168</v>
      </c>
    </row>
    <row r="218" s="14" customFormat="1">
      <c r="A218" s="14"/>
      <c r="B218" s="213"/>
      <c r="C218" s="14"/>
      <c r="D218" s="205" t="s">
        <v>175</v>
      </c>
      <c r="E218" s="214" t="s">
        <v>1</v>
      </c>
      <c r="F218" s="215" t="s">
        <v>180</v>
      </c>
      <c r="G218" s="14"/>
      <c r="H218" s="216">
        <v>0.067000000000000004</v>
      </c>
      <c r="I218" s="217"/>
      <c r="J218" s="14"/>
      <c r="K218" s="14"/>
      <c r="L218" s="213"/>
      <c r="M218" s="218"/>
      <c r="N218" s="219"/>
      <c r="O218" s="219"/>
      <c r="P218" s="219"/>
      <c r="Q218" s="219"/>
      <c r="R218" s="219"/>
      <c r="S218" s="219"/>
      <c r="T218" s="22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14" t="s">
        <v>175</v>
      </c>
      <c r="AU218" s="214" t="s">
        <v>90</v>
      </c>
      <c r="AV218" s="14" t="s">
        <v>111</v>
      </c>
      <c r="AW218" s="14" t="s">
        <v>33</v>
      </c>
      <c r="AX218" s="14" t="s">
        <v>85</v>
      </c>
      <c r="AY218" s="214" t="s">
        <v>168</v>
      </c>
    </row>
    <row r="219" s="2" customFormat="1" ht="21.75" customHeight="1">
      <c r="A219" s="38"/>
      <c r="B219" s="189"/>
      <c r="C219" s="190" t="s">
        <v>313</v>
      </c>
      <c r="D219" s="190" t="s">
        <v>171</v>
      </c>
      <c r="E219" s="191" t="s">
        <v>2016</v>
      </c>
      <c r="F219" s="192" t="s">
        <v>2017</v>
      </c>
      <c r="G219" s="193" t="s">
        <v>618</v>
      </c>
      <c r="H219" s="194">
        <v>0.70899999999999996</v>
      </c>
      <c r="I219" s="195"/>
      <c r="J219" s="194">
        <f>ROUND(I219*H219,3)</f>
        <v>0</v>
      </c>
      <c r="K219" s="196"/>
      <c r="L219" s="39"/>
      <c r="M219" s="197" t="s">
        <v>1</v>
      </c>
      <c r="N219" s="198" t="s">
        <v>44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1" t="s">
        <v>111</v>
      </c>
      <c r="AT219" s="201" t="s">
        <v>171</v>
      </c>
      <c r="AU219" s="201" t="s">
        <v>90</v>
      </c>
      <c r="AY219" s="19" t="s">
        <v>168</v>
      </c>
      <c r="BE219" s="202">
        <f>IF(N219="základná",J219,0)</f>
        <v>0</v>
      </c>
      <c r="BF219" s="202">
        <f>IF(N219="znížená",J219,0)</f>
        <v>0</v>
      </c>
      <c r="BG219" s="202">
        <f>IF(N219="zákl. prenesená",J219,0)</f>
        <v>0</v>
      </c>
      <c r="BH219" s="202">
        <f>IF(N219="zníž. prenesená",J219,0)</f>
        <v>0</v>
      </c>
      <c r="BI219" s="202">
        <f>IF(N219="nulová",J219,0)</f>
        <v>0</v>
      </c>
      <c r="BJ219" s="19" t="s">
        <v>90</v>
      </c>
      <c r="BK219" s="203">
        <f>ROUND(I219*H219,3)</f>
        <v>0</v>
      </c>
      <c r="BL219" s="19" t="s">
        <v>111</v>
      </c>
      <c r="BM219" s="201" t="s">
        <v>316</v>
      </c>
    </row>
    <row r="220" s="15" customFormat="1">
      <c r="A220" s="15"/>
      <c r="B220" s="221"/>
      <c r="C220" s="15"/>
      <c r="D220" s="205" t="s">
        <v>175</v>
      </c>
      <c r="E220" s="222" t="s">
        <v>1</v>
      </c>
      <c r="F220" s="223" t="s">
        <v>2018</v>
      </c>
      <c r="G220" s="15"/>
      <c r="H220" s="222" t="s">
        <v>1</v>
      </c>
      <c r="I220" s="224"/>
      <c r="J220" s="15"/>
      <c r="K220" s="15"/>
      <c r="L220" s="221"/>
      <c r="M220" s="225"/>
      <c r="N220" s="226"/>
      <c r="O220" s="226"/>
      <c r="P220" s="226"/>
      <c r="Q220" s="226"/>
      <c r="R220" s="226"/>
      <c r="S220" s="226"/>
      <c r="T220" s="22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22" t="s">
        <v>175</v>
      </c>
      <c r="AU220" s="222" t="s">
        <v>90</v>
      </c>
      <c r="AV220" s="15" t="s">
        <v>85</v>
      </c>
      <c r="AW220" s="15" t="s">
        <v>33</v>
      </c>
      <c r="AX220" s="15" t="s">
        <v>78</v>
      </c>
      <c r="AY220" s="222" t="s">
        <v>168</v>
      </c>
    </row>
    <row r="221" s="13" customFormat="1">
      <c r="A221" s="13"/>
      <c r="B221" s="204"/>
      <c r="C221" s="13"/>
      <c r="D221" s="205" t="s">
        <v>175</v>
      </c>
      <c r="E221" s="206" t="s">
        <v>1</v>
      </c>
      <c r="F221" s="207" t="s">
        <v>2019</v>
      </c>
      <c r="G221" s="13"/>
      <c r="H221" s="208">
        <v>0.47299999999999998</v>
      </c>
      <c r="I221" s="209"/>
      <c r="J221" s="13"/>
      <c r="K221" s="13"/>
      <c r="L221" s="204"/>
      <c r="M221" s="210"/>
      <c r="N221" s="211"/>
      <c r="O221" s="211"/>
      <c r="P221" s="211"/>
      <c r="Q221" s="211"/>
      <c r="R221" s="211"/>
      <c r="S221" s="211"/>
      <c r="T221" s="21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6" t="s">
        <v>175</v>
      </c>
      <c r="AU221" s="206" t="s">
        <v>90</v>
      </c>
      <c r="AV221" s="13" t="s">
        <v>90</v>
      </c>
      <c r="AW221" s="13" t="s">
        <v>33</v>
      </c>
      <c r="AX221" s="13" t="s">
        <v>78</v>
      </c>
      <c r="AY221" s="206" t="s">
        <v>168</v>
      </c>
    </row>
    <row r="222" s="13" customFormat="1">
      <c r="A222" s="13"/>
      <c r="B222" s="204"/>
      <c r="C222" s="13"/>
      <c r="D222" s="205" t="s">
        <v>175</v>
      </c>
      <c r="E222" s="206" t="s">
        <v>1</v>
      </c>
      <c r="F222" s="207" t="s">
        <v>2020</v>
      </c>
      <c r="G222" s="13"/>
      <c r="H222" s="208">
        <v>0.23599999999999999</v>
      </c>
      <c r="I222" s="209"/>
      <c r="J222" s="13"/>
      <c r="K222" s="13"/>
      <c r="L222" s="204"/>
      <c r="M222" s="210"/>
      <c r="N222" s="211"/>
      <c r="O222" s="211"/>
      <c r="P222" s="211"/>
      <c r="Q222" s="211"/>
      <c r="R222" s="211"/>
      <c r="S222" s="211"/>
      <c r="T222" s="21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6" t="s">
        <v>175</v>
      </c>
      <c r="AU222" s="206" t="s">
        <v>90</v>
      </c>
      <c r="AV222" s="13" t="s">
        <v>90</v>
      </c>
      <c r="AW222" s="13" t="s">
        <v>33</v>
      </c>
      <c r="AX222" s="13" t="s">
        <v>78</v>
      </c>
      <c r="AY222" s="206" t="s">
        <v>168</v>
      </c>
    </row>
    <row r="223" s="14" customFormat="1">
      <c r="A223" s="14"/>
      <c r="B223" s="213"/>
      <c r="C223" s="14"/>
      <c r="D223" s="205" t="s">
        <v>175</v>
      </c>
      <c r="E223" s="214" t="s">
        <v>1</v>
      </c>
      <c r="F223" s="215" t="s">
        <v>180</v>
      </c>
      <c r="G223" s="14"/>
      <c r="H223" s="216">
        <v>0.70899999999999996</v>
      </c>
      <c r="I223" s="217"/>
      <c r="J223" s="14"/>
      <c r="K223" s="14"/>
      <c r="L223" s="213"/>
      <c r="M223" s="218"/>
      <c r="N223" s="219"/>
      <c r="O223" s="219"/>
      <c r="P223" s="219"/>
      <c r="Q223" s="219"/>
      <c r="R223" s="219"/>
      <c r="S223" s="219"/>
      <c r="T223" s="22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14" t="s">
        <v>175</v>
      </c>
      <c r="AU223" s="214" t="s">
        <v>90</v>
      </c>
      <c r="AV223" s="14" t="s">
        <v>111</v>
      </c>
      <c r="AW223" s="14" t="s">
        <v>33</v>
      </c>
      <c r="AX223" s="14" t="s">
        <v>85</v>
      </c>
      <c r="AY223" s="214" t="s">
        <v>168</v>
      </c>
    </row>
    <row r="224" s="2" customFormat="1" ht="24.15" customHeight="1">
      <c r="A224" s="38"/>
      <c r="B224" s="189"/>
      <c r="C224" s="190" t="s">
        <v>225</v>
      </c>
      <c r="D224" s="190" t="s">
        <v>171</v>
      </c>
      <c r="E224" s="191" t="s">
        <v>2021</v>
      </c>
      <c r="F224" s="192" t="s">
        <v>2022</v>
      </c>
      <c r="G224" s="193" t="s">
        <v>458</v>
      </c>
      <c r="H224" s="194">
        <v>0.014999999999999999</v>
      </c>
      <c r="I224" s="195"/>
      <c r="J224" s="194">
        <f>ROUND(I224*H224,3)</f>
        <v>0</v>
      </c>
      <c r="K224" s="196"/>
      <c r="L224" s="39"/>
      <c r="M224" s="197" t="s">
        <v>1</v>
      </c>
      <c r="N224" s="198" t="s">
        <v>44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1" t="s">
        <v>111</v>
      </c>
      <c r="AT224" s="201" t="s">
        <v>171</v>
      </c>
      <c r="AU224" s="201" t="s">
        <v>90</v>
      </c>
      <c r="AY224" s="19" t="s">
        <v>168</v>
      </c>
      <c r="BE224" s="202">
        <f>IF(N224="základná",J224,0)</f>
        <v>0</v>
      </c>
      <c r="BF224" s="202">
        <f>IF(N224="znížená",J224,0)</f>
        <v>0</v>
      </c>
      <c r="BG224" s="202">
        <f>IF(N224="zákl. prenesená",J224,0)</f>
        <v>0</v>
      </c>
      <c r="BH224" s="202">
        <f>IF(N224="zníž. prenesená",J224,0)</f>
        <v>0</v>
      </c>
      <c r="BI224" s="202">
        <f>IF(N224="nulová",J224,0)</f>
        <v>0</v>
      </c>
      <c r="BJ224" s="19" t="s">
        <v>90</v>
      </c>
      <c r="BK224" s="203">
        <f>ROUND(I224*H224,3)</f>
        <v>0</v>
      </c>
      <c r="BL224" s="19" t="s">
        <v>111</v>
      </c>
      <c r="BM224" s="201" t="s">
        <v>325</v>
      </c>
    </row>
    <row r="225" s="13" customFormat="1">
      <c r="A225" s="13"/>
      <c r="B225" s="204"/>
      <c r="C225" s="13"/>
      <c r="D225" s="205" t="s">
        <v>175</v>
      </c>
      <c r="E225" s="206" t="s">
        <v>1</v>
      </c>
      <c r="F225" s="207" t="s">
        <v>2023</v>
      </c>
      <c r="G225" s="13"/>
      <c r="H225" s="208">
        <v>0.014999999999999999</v>
      </c>
      <c r="I225" s="209"/>
      <c r="J225" s="13"/>
      <c r="K225" s="13"/>
      <c r="L225" s="204"/>
      <c r="M225" s="210"/>
      <c r="N225" s="211"/>
      <c r="O225" s="211"/>
      <c r="P225" s="211"/>
      <c r="Q225" s="211"/>
      <c r="R225" s="211"/>
      <c r="S225" s="211"/>
      <c r="T225" s="21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6" t="s">
        <v>175</v>
      </c>
      <c r="AU225" s="206" t="s">
        <v>90</v>
      </c>
      <c r="AV225" s="13" t="s">
        <v>90</v>
      </c>
      <c r="AW225" s="13" t="s">
        <v>33</v>
      </c>
      <c r="AX225" s="13" t="s">
        <v>78</v>
      </c>
      <c r="AY225" s="206" t="s">
        <v>168</v>
      </c>
    </row>
    <row r="226" s="14" customFormat="1">
      <c r="A226" s="14"/>
      <c r="B226" s="213"/>
      <c r="C226" s="14"/>
      <c r="D226" s="205" t="s">
        <v>175</v>
      </c>
      <c r="E226" s="214" t="s">
        <v>1</v>
      </c>
      <c r="F226" s="215" t="s">
        <v>180</v>
      </c>
      <c r="G226" s="14"/>
      <c r="H226" s="216">
        <v>0.014999999999999999</v>
      </c>
      <c r="I226" s="217"/>
      <c r="J226" s="14"/>
      <c r="K226" s="14"/>
      <c r="L226" s="213"/>
      <c r="M226" s="218"/>
      <c r="N226" s="219"/>
      <c r="O226" s="219"/>
      <c r="P226" s="219"/>
      <c r="Q226" s="219"/>
      <c r="R226" s="219"/>
      <c r="S226" s="219"/>
      <c r="T226" s="22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14" t="s">
        <v>175</v>
      </c>
      <c r="AU226" s="214" t="s">
        <v>90</v>
      </c>
      <c r="AV226" s="14" t="s">
        <v>111</v>
      </c>
      <c r="AW226" s="14" t="s">
        <v>33</v>
      </c>
      <c r="AX226" s="14" t="s">
        <v>85</v>
      </c>
      <c r="AY226" s="214" t="s">
        <v>168</v>
      </c>
    </row>
    <row r="227" s="2" customFormat="1" ht="24.15" customHeight="1">
      <c r="A227" s="38"/>
      <c r="B227" s="189"/>
      <c r="C227" s="190" t="s">
        <v>327</v>
      </c>
      <c r="D227" s="190" t="s">
        <v>171</v>
      </c>
      <c r="E227" s="191" t="s">
        <v>2024</v>
      </c>
      <c r="F227" s="192" t="s">
        <v>2025</v>
      </c>
      <c r="G227" s="193" t="s">
        <v>458</v>
      </c>
      <c r="H227" s="194">
        <v>0.017000000000000001</v>
      </c>
      <c r="I227" s="195"/>
      <c r="J227" s="194">
        <f>ROUND(I227*H227,3)</f>
        <v>0</v>
      </c>
      <c r="K227" s="196"/>
      <c r="L227" s="39"/>
      <c r="M227" s="197" t="s">
        <v>1</v>
      </c>
      <c r="N227" s="198" t="s">
        <v>44</v>
      </c>
      <c r="O227" s="8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1" t="s">
        <v>111</v>
      </c>
      <c r="AT227" s="201" t="s">
        <v>171</v>
      </c>
      <c r="AU227" s="201" t="s">
        <v>90</v>
      </c>
      <c r="AY227" s="19" t="s">
        <v>168</v>
      </c>
      <c r="BE227" s="202">
        <f>IF(N227="základná",J227,0)</f>
        <v>0</v>
      </c>
      <c r="BF227" s="202">
        <f>IF(N227="znížená",J227,0)</f>
        <v>0</v>
      </c>
      <c r="BG227" s="202">
        <f>IF(N227="zákl. prenesená",J227,0)</f>
        <v>0</v>
      </c>
      <c r="BH227" s="202">
        <f>IF(N227="zníž. prenesená",J227,0)</f>
        <v>0</v>
      </c>
      <c r="BI227" s="202">
        <f>IF(N227="nulová",J227,0)</f>
        <v>0</v>
      </c>
      <c r="BJ227" s="19" t="s">
        <v>90</v>
      </c>
      <c r="BK227" s="203">
        <f>ROUND(I227*H227,3)</f>
        <v>0</v>
      </c>
      <c r="BL227" s="19" t="s">
        <v>111</v>
      </c>
      <c r="BM227" s="201" t="s">
        <v>330</v>
      </c>
    </row>
    <row r="228" s="13" customFormat="1">
      <c r="A228" s="13"/>
      <c r="B228" s="204"/>
      <c r="C228" s="13"/>
      <c r="D228" s="205" t="s">
        <v>175</v>
      </c>
      <c r="E228" s="206" t="s">
        <v>1</v>
      </c>
      <c r="F228" s="207" t="s">
        <v>2026</v>
      </c>
      <c r="G228" s="13"/>
      <c r="H228" s="208">
        <v>0.017000000000000001</v>
      </c>
      <c r="I228" s="209"/>
      <c r="J228" s="13"/>
      <c r="K228" s="13"/>
      <c r="L228" s="204"/>
      <c r="M228" s="210"/>
      <c r="N228" s="211"/>
      <c r="O228" s="211"/>
      <c r="P228" s="211"/>
      <c r="Q228" s="211"/>
      <c r="R228" s="211"/>
      <c r="S228" s="211"/>
      <c r="T228" s="21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6" t="s">
        <v>175</v>
      </c>
      <c r="AU228" s="206" t="s">
        <v>90</v>
      </c>
      <c r="AV228" s="13" t="s">
        <v>90</v>
      </c>
      <c r="AW228" s="13" t="s">
        <v>33</v>
      </c>
      <c r="AX228" s="13" t="s">
        <v>78</v>
      </c>
      <c r="AY228" s="206" t="s">
        <v>168</v>
      </c>
    </row>
    <row r="229" s="14" customFormat="1">
      <c r="A229" s="14"/>
      <c r="B229" s="213"/>
      <c r="C229" s="14"/>
      <c r="D229" s="205" t="s">
        <v>175</v>
      </c>
      <c r="E229" s="214" t="s">
        <v>1</v>
      </c>
      <c r="F229" s="215" t="s">
        <v>180</v>
      </c>
      <c r="G229" s="14"/>
      <c r="H229" s="216">
        <v>0.017000000000000001</v>
      </c>
      <c r="I229" s="217"/>
      <c r="J229" s="14"/>
      <c r="K229" s="14"/>
      <c r="L229" s="213"/>
      <c r="M229" s="218"/>
      <c r="N229" s="219"/>
      <c r="O229" s="219"/>
      <c r="P229" s="219"/>
      <c r="Q229" s="219"/>
      <c r="R229" s="219"/>
      <c r="S229" s="219"/>
      <c r="T229" s="22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14" t="s">
        <v>175</v>
      </c>
      <c r="AU229" s="214" t="s">
        <v>90</v>
      </c>
      <c r="AV229" s="14" t="s">
        <v>111</v>
      </c>
      <c r="AW229" s="14" t="s">
        <v>33</v>
      </c>
      <c r="AX229" s="14" t="s">
        <v>85</v>
      </c>
      <c r="AY229" s="214" t="s">
        <v>168</v>
      </c>
    </row>
    <row r="230" s="2" customFormat="1" ht="24.15" customHeight="1">
      <c r="A230" s="38"/>
      <c r="B230" s="189"/>
      <c r="C230" s="190" t="s">
        <v>234</v>
      </c>
      <c r="D230" s="190" t="s">
        <v>171</v>
      </c>
      <c r="E230" s="191" t="s">
        <v>2027</v>
      </c>
      <c r="F230" s="192" t="s">
        <v>2028</v>
      </c>
      <c r="G230" s="193" t="s">
        <v>174</v>
      </c>
      <c r="H230" s="194">
        <v>1.575</v>
      </c>
      <c r="I230" s="195"/>
      <c r="J230" s="194">
        <f>ROUND(I230*H230,3)</f>
        <v>0</v>
      </c>
      <c r="K230" s="196"/>
      <c r="L230" s="39"/>
      <c r="M230" s="197" t="s">
        <v>1</v>
      </c>
      <c r="N230" s="198" t="s">
        <v>44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1" t="s">
        <v>111</v>
      </c>
      <c r="AT230" s="201" t="s">
        <v>171</v>
      </c>
      <c r="AU230" s="201" t="s">
        <v>90</v>
      </c>
      <c r="AY230" s="19" t="s">
        <v>168</v>
      </c>
      <c r="BE230" s="202">
        <f>IF(N230="základná",J230,0)</f>
        <v>0</v>
      </c>
      <c r="BF230" s="202">
        <f>IF(N230="znížená",J230,0)</f>
        <v>0</v>
      </c>
      <c r="BG230" s="202">
        <f>IF(N230="zákl. prenesená",J230,0)</f>
        <v>0</v>
      </c>
      <c r="BH230" s="202">
        <f>IF(N230="zníž. prenesená",J230,0)</f>
        <v>0</v>
      </c>
      <c r="BI230" s="202">
        <f>IF(N230="nulová",J230,0)</f>
        <v>0</v>
      </c>
      <c r="BJ230" s="19" t="s">
        <v>90</v>
      </c>
      <c r="BK230" s="203">
        <f>ROUND(I230*H230,3)</f>
        <v>0</v>
      </c>
      <c r="BL230" s="19" t="s">
        <v>111</v>
      </c>
      <c r="BM230" s="201" t="s">
        <v>334</v>
      </c>
    </row>
    <row r="231" s="13" customFormat="1">
      <c r="A231" s="13"/>
      <c r="B231" s="204"/>
      <c r="C231" s="13"/>
      <c r="D231" s="205" t="s">
        <v>175</v>
      </c>
      <c r="E231" s="206" t="s">
        <v>1</v>
      </c>
      <c r="F231" s="207" t="s">
        <v>2029</v>
      </c>
      <c r="G231" s="13"/>
      <c r="H231" s="208">
        <v>1.575</v>
      </c>
      <c r="I231" s="209"/>
      <c r="J231" s="13"/>
      <c r="K231" s="13"/>
      <c r="L231" s="204"/>
      <c r="M231" s="210"/>
      <c r="N231" s="211"/>
      <c r="O231" s="211"/>
      <c r="P231" s="211"/>
      <c r="Q231" s="211"/>
      <c r="R231" s="211"/>
      <c r="S231" s="211"/>
      <c r="T231" s="21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6" t="s">
        <v>175</v>
      </c>
      <c r="AU231" s="206" t="s">
        <v>90</v>
      </c>
      <c r="AV231" s="13" t="s">
        <v>90</v>
      </c>
      <c r="AW231" s="13" t="s">
        <v>33</v>
      </c>
      <c r="AX231" s="13" t="s">
        <v>78</v>
      </c>
      <c r="AY231" s="206" t="s">
        <v>168</v>
      </c>
    </row>
    <row r="232" s="14" customFormat="1">
      <c r="A232" s="14"/>
      <c r="B232" s="213"/>
      <c r="C232" s="14"/>
      <c r="D232" s="205" t="s">
        <v>175</v>
      </c>
      <c r="E232" s="214" t="s">
        <v>1</v>
      </c>
      <c r="F232" s="215" t="s">
        <v>180</v>
      </c>
      <c r="G232" s="14"/>
      <c r="H232" s="216">
        <v>1.575</v>
      </c>
      <c r="I232" s="217"/>
      <c r="J232" s="14"/>
      <c r="K232" s="14"/>
      <c r="L232" s="213"/>
      <c r="M232" s="218"/>
      <c r="N232" s="219"/>
      <c r="O232" s="219"/>
      <c r="P232" s="219"/>
      <c r="Q232" s="219"/>
      <c r="R232" s="219"/>
      <c r="S232" s="219"/>
      <c r="T232" s="22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14" t="s">
        <v>175</v>
      </c>
      <c r="AU232" s="214" t="s">
        <v>90</v>
      </c>
      <c r="AV232" s="14" t="s">
        <v>111</v>
      </c>
      <c r="AW232" s="14" t="s">
        <v>33</v>
      </c>
      <c r="AX232" s="14" t="s">
        <v>85</v>
      </c>
      <c r="AY232" s="214" t="s">
        <v>168</v>
      </c>
    </row>
    <row r="233" s="2" customFormat="1" ht="24.15" customHeight="1">
      <c r="A233" s="38"/>
      <c r="B233" s="189"/>
      <c r="C233" s="190" t="s">
        <v>336</v>
      </c>
      <c r="D233" s="190" t="s">
        <v>171</v>
      </c>
      <c r="E233" s="191" t="s">
        <v>2030</v>
      </c>
      <c r="F233" s="192" t="s">
        <v>2031</v>
      </c>
      <c r="G233" s="193" t="s">
        <v>174</v>
      </c>
      <c r="H233" s="194">
        <v>1.575</v>
      </c>
      <c r="I233" s="195"/>
      <c r="J233" s="194">
        <f>ROUND(I233*H233,3)</f>
        <v>0</v>
      </c>
      <c r="K233" s="196"/>
      <c r="L233" s="39"/>
      <c r="M233" s="197" t="s">
        <v>1</v>
      </c>
      <c r="N233" s="198" t="s">
        <v>44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1" t="s">
        <v>111</v>
      </c>
      <c r="AT233" s="201" t="s">
        <v>171</v>
      </c>
      <c r="AU233" s="201" t="s">
        <v>90</v>
      </c>
      <c r="AY233" s="19" t="s">
        <v>168</v>
      </c>
      <c r="BE233" s="202">
        <f>IF(N233="základná",J233,0)</f>
        <v>0</v>
      </c>
      <c r="BF233" s="202">
        <f>IF(N233="znížená",J233,0)</f>
        <v>0</v>
      </c>
      <c r="BG233" s="202">
        <f>IF(N233="zákl. prenesená",J233,0)</f>
        <v>0</v>
      </c>
      <c r="BH233" s="202">
        <f>IF(N233="zníž. prenesená",J233,0)</f>
        <v>0</v>
      </c>
      <c r="BI233" s="202">
        <f>IF(N233="nulová",J233,0)</f>
        <v>0</v>
      </c>
      <c r="BJ233" s="19" t="s">
        <v>90</v>
      </c>
      <c r="BK233" s="203">
        <f>ROUND(I233*H233,3)</f>
        <v>0</v>
      </c>
      <c r="BL233" s="19" t="s">
        <v>111</v>
      </c>
      <c r="BM233" s="201" t="s">
        <v>339</v>
      </c>
    </row>
    <row r="234" s="12" customFormat="1" ht="22.8" customHeight="1">
      <c r="A234" s="12"/>
      <c r="B234" s="176"/>
      <c r="C234" s="12"/>
      <c r="D234" s="177" t="s">
        <v>77</v>
      </c>
      <c r="E234" s="187" t="s">
        <v>169</v>
      </c>
      <c r="F234" s="187" t="s">
        <v>170</v>
      </c>
      <c r="G234" s="12"/>
      <c r="H234" s="12"/>
      <c r="I234" s="179"/>
      <c r="J234" s="188">
        <f>BK234</f>
        <v>0</v>
      </c>
      <c r="K234" s="12"/>
      <c r="L234" s="176"/>
      <c r="M234" s="181"/>
      <c r="N234" s="182"/>
      <c r="O234" s="182"/>
      <c r="P234" s="183">
        <f>SUM(P235:P374)</f>
        <v>0</v>
      </c>
      <c r="Q234" s="182"/>
      <c r="R234" s="183">
        <f>SUM(R235:R374)</f>
        <v>0</v>
      </c>
      <c r="S234" s="182"/>
      <c r="T234" s="184">
        <f>SUM(T235:T374)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77" t="s">
        <v>85</v>
      </c>
      <c r="AT234" s="185" t="s">
        <v>77</v>
      </c>
      <c r="AU234" s="185" t="s">
        <v>85</v>
      </c>
      <c r="AY234" s="177" t="s">
        <v>168</v>
      </c>
      <c r="BK234" s="186">
        <f>SUM(BK235:BK374)</f>
        <v>0</v>
      </c>
    </row>
    <row r="235" s="2" customFormat="1" ht="37.8" customHeight="1">
      <c r="A235" s="38"/>
      <c r="B235" s="189"/>
      <c r="C235" s="190" t="s">
        <v>243</v>
      </c>
      <c r="D235" s="190" t="s">
        <v>171</v>
      </c>
      <c r="E235" s="191" t="s">
        <v>2032</v>
      </c>
      <c r="F235" s="192" t="s">
        <v>2033</v>
      </c>
      <c r="G235" s="193" t="s">
        <v>174</v>
      </c>
      <c r="H235" s="194">
        <v>367.12</v>
      </c>
      <c r="I235" s="195"/>
      <c r="J235" s="194">
        <f>ROUND(I235*H235,3)</f>
        <v>0</v>
      </c>
      <c r="K235" s="196"/>
      <c r="L235" s="39"/>
      <c r="M235" s="197" t="s">
        <v>1</v>
      </c>
      <c r="N235" s="198" t="s">
        <v>44</v>
      </c>
      <c r="O235" s="8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1" t="s">
        <v>111</v>
      </c>
      <c r="AT235" s="201" t="s">
        <v>171</v>
      </c>
      <c r="AU235" s="201" t="s">
        <v>90</v>
      </c>
      <c r="AY235" s="19" t="s">
        <v>168</v>
      </c>
      <c r="BE235" s="202">
        <f>IF(N235="základná",J235,0)</f>
        <v>0</v>
      </c>
      <c r="BF235" s="202">
        <f>IF(N235="znížená",J235,0)</f>
        <v>0</v>
      </c>
      <c r="BG235" s="202">
        <f>IF(N235="zákl. prenesená",J235,0)</f>
        <v>0</v>
      </c>
      <c r="BH235" s="202">
        <f>IF(N235="zníž. prenesená",J235,0)</f>
        <v>0</v>
      </c>
      <c r="BI235" s="202">
        <f>IF(N235="nulová",J235,0)</f>
        <v>0</v>
      </c>
      <c r="BJ235" s="19" t="s">
        <v>90</v>
      </c>
      <c r="BK235" s="203">
        <f>ROUND(I235*H235,3)</f>
        <v>0</v>
      </c>
      <c r="BL235" s="19" t="s">
        <v>111</v>
      </c>
      <c r="BM235" s="201" t="s">
        <v>342</v>
      </c>
    </row>
    <row r="236" s="2" customFormat="1" ht="24.15" customHeight="1">
      <c r="A236" s="38"/>
      <c r="B236" s="189"/>
      <c r="C236" s="190" t="s">
        <v>343</v>
      </c>
      <c r="D236" s="190" t="s">
        <v>171</v>
      </c>
      <c r="E236" s="191" t="s">
        <v>2034</v>
      </c>
      <c r="F236" s="192" t="s">
        <v>2035</v>
      </c>
      <c r="G236" s="193" t="s">
        <v>174</v>
      </c>
      <c r="H236" s="194">
        <v>367.12</v>
      </c>
      <c r="I236" s="195"/>
      <c r="J236" s="194">
        <f>ROUND(I236*H236,3)</f>
        <v>0</v>
      </c>
      <c r="K236" s="196"/>
      <c r="L236" s="39"/>
      <c r="M236" s="197" t="s">
        <v>1</v>
      </c>
      <c r="N236" s="198" t="s">
        <v>44</v>
      </c>
      <c r="O236" s="82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1" t="s">
        <v>111</v>
      </c>
      <c r="AT236" s="201" t="s">
        <v>171</v>
      </c>
      <c r="AU236" s="201" t="s">
        <v>90</v>
      </c>
      <c r="AY236" s="19" t="s">
        <v>168</v>
      </c>
      <c r="BE236" s="202">
        <f>IF(N236="základná",J236,0)</f>
        <v>0</v>
      </c>
      <c r="BF236" s="202">
        <f>IF(N236="znížená",J236,0)</f>
        <v>0</v>
      </c>
      <c r="BG236" s="202">
        <f>IF(N236="zákl. prenesená",J236,0)</f>
        <v>0</v>
      </c>
      <c r="BH236" s="202">
        <f>IF(N236="zníž. prenesená",J236,0)</f>
        <v>0</v>
      </c>
      <c r="BI236" s="202">
        <f>IF(N236="nulová",J236,0)</f>
        <v>0</v>
      </c>
      <c r="BJ236" s="19" t="s">
        <v>90</v>
      </c>
      <c r="BK236" s="203">
        <f>ROUND(I236*H236,3)</f>
        <v>0</v>
      </c>
      <c r="BL236" s="19" t="s">
        <v>111</v>
      </c>
      <c r="BM236" s="201" t="s">
        <v>346</v>
      </c>
    </row>
    <row r="237" s="2" customFormat="1" ht="24.15" customHeight="1">
      <c r="A237" s="38"/>
      <c r="B237" s="189"/>
      <c r="C237" s="190" t="s">
        <v>252</v>
      </c>
      <c r="D237" s="190" t="s">
        <v>171</v>
      </c>
      <c r="E237" s="191" t="s">
        <v>2036</v>
      </c>
      <c r="F237" s="192" t="s">
        <v>2037</v>
      </c>
      <c r="G237" s="193" t="s">
        <v>174</v>
      </c>
      <c r="H237" s="194">
        <v>367.12</v>
      </c>
      <c r="I237" s="195"/>
      <c r="J237" s="194">
        <f>ROUND(I237*H237,3)</f>
        <v>0</v>
      </c>
      <c r="K237" s="196"/>
      <c r="L237" s="39"/>
      <c r="M237" s="197" t="s">
        <v>1</v>
      </c>
      <c r="N237" s="198" t="s">
        <v>44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1" t="s">
        <v>111</v>
      </c>
      <c r="AT237" s="201" t="s">
        <v>171</v>
      </c>
      <c r="AU237" s="201" t="s">
        <v>90</v>
      </c>
      <c r="AY237" s="19" t="s">
        <v>168</v>
      </c>
      <c r="BE237" s="202">
        <f>IF(N237="základná",J237,0)</f>
        <v>0</v>
      </c>
      <c r="BF237" s="202">
        <f>IF(N237="znížená",J237,0)</f>
        <v>0</v>
      </c>
      <c r="BG237" s="202">
        <f>IF(N237="zákl. prenesená",J237,0)</f>
        <v>0</v>
      </c>
      <c r="BH237" s="202">
        <f>IF(N237="zníž. prenesená",J237,0)</f>
        <v>0</v>
      </c>
      <c r="BI237" s="202">
        <f>IF(N237="nulová",J237,0)</f>
        <v>0</v>
      </c>
      <c r="BJ237" s="19" t="s">
        <v>90</v>
      </c>
      <c r="BK237" s="203">
        <f>ROUND(I237*H237,3)</f>
        <v>0</v>
      </c>
      <c r="BL237" s="19" t="s">
        <v>111</v>
      </c>
      <c r="BM237" s="201" t="s">
        <v>349</v>
      </c>
    </row>
    <row r="238" s="2" customFormat="1" ht="24.15" customHeight="1">
      <c r="A238" s="38"/>
      <c r="B238" s="189"/>
      <c r="C238" s="190" t="s">
        <v>350</v>
      </c>
      <c r="D238" s="190" t="s">
        <v>171</v>
      </c>
      <c r="E238" s="191" t="s">
        <v>2038</v>
      </c>
      <c r="F238" s="192" t="s">
        <v>2039</v>
      </c>
      <c r="G238" s="193" t="s">
        <v>174</v>
      </c>
      <c r="H238" s="194">
        <v>183.56</v>
      </c>
      <c r="I238" s="195"/>
      <c r="J238" s="194">
        <f>ROUND(I238*H238,3)</f>
        <v>0</v>
      </c>
      <c r="K238" s="196"/>
      <c r="L238" s="39"/>
      <c r="M238" s="197" t="s">
        <v>1</v>
      </c>
      <c r="N238" s="198" t="s">
        <v>44</v>
      </c>
      <c r="O238" s="82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1" t="s">
        <v>111</v>
      </c>
      <c r="AT238" s="201" t="s">
        <v>171</v>
      </c>
      <c r="AU238" s="201" t="s">
        <v>90</v>
      </c>
      <c r="AY238" s="19" t="s">
        <v>168</v>
      </c>
      <c r="BE238" s="202">
        <f>IF(N238="základná",J238,0)</f>
        <v>0</v>
      </c>
      <c r="BF238" s="202">
        <f>IF(N238="znížená",J238,0)</f>
        <v>0</v>
      </c>
      <c r="BG238" s="202">
        <f>IF(N238="zákl. prenesená",J238,0)</f>
        <v>0</v>
      </c>
      <c r="BH238" s="202">
        <f>IF(N238="zníž. prenesená",J238,0)</f>
        <v>0</v>
      </c>
      <c r="BI238" s="202">
        <f>IF(N238="nulová",J238,0)</f>
        <v>0</v>
      </c>
      <c r="BJ238" s="19" t="s">
        <v>90</v>
      </c>
      <c r="BK238" s="203">
        <f>ROUND(I238*H238,3)</f>
        <v>0</v>
      </c>
      <c r="BL238" s="19" t="s">
        <v>111</v>
      </c>
      <c r="BM238" s="201" t="s">
        <v>354</v>
      </c>
    </row>
    <row r="239" s="2" customFormat="1" ht="33" customHeight="1">
      <c r="A239" s="38"/>
      <c r="B239" s="189"/>
      <c r="C239" s="190" t="s">
        <v>259</v>
      </c>
      <c r="D239" s="190" t="s">
        <v>171</v>
      </c>
      <c r="E239" s="191" t="s">
        <v>2040</v>
      </c>
      <c r="F239" s="192" t="s">
        <v>2041</v>
      </c>
      <c r="G239" s="193" t="s">
        <v>174</v>
      </c>
      <c r="H239" s="194">
        <v>948.09500000000003</v>
      </c>
      <c r="I239" s="195"/>
      <c r="J239" s="194">
        <f>ROUND(I239*H239,3)</f>
        <v>0</v>
      </c>
      <c r="K239" s="196"/>
      <c r="L239" s="39"/>
      <c r="M239" s="197" t="s">
        <v>1</v>
      </c>
      <c r="N239" s="198" t="s">
        <v>44</v>
      </c>
      <c r="O239" s="82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1" t="s">
        <v>111</v>
      </c>
      <c r="AT239" s="201" t="s">
        <v>171</v>
      </c>
      <c r="AU239" s="201" t="s">
        <v>90</v>
      </c>
      <c r="AY239" s="19" t="s">
        <v>168</v>
      </c>
      <c r="BE239" s="202">
        <f>IF(N239="základná",J239,0)</f>
        <v>0</v>
      </c>
      <c r="BF239" s="202">
        <f>IF(N239="znížená",J239,0)</f>
        <v>0</v>
      </c>
      <c r="BG239" s="202">
        <f>IF(N239="zákl. prenesená",J239,0)</f>
        <v>0</v>
      </c>
      <c r="BH239" s="202">
        <f>IF(N239="zníž. prenesená",J239,0)</f>
        <v>0</v>
      </c>
      <c r="BI239" s="202">
        <f>IF(N239="nulová",J239,0)</f>
        <v>0</v>
      </c>
      <c r="BJ239" s="19" t="s">
        <v>90</v>
      </c>
      <c r="BK239" s="203">
        <f>ROUND(I239*H239,3)</f>
        <v>0</v>
      </c>
      <c r="BL239" s="19" t="s">
        <v>111</v>
      </c>
      <c r="BM239" s="201" t="s">
        <v>360</v>
      </c>
    </row>
    <row r="240" s="2" customFormat="1" ht="24.15" customHeight="1">
      <c r="A240" s="38"/>
      <c r="B240" s="189"/>
      <c r="C240" s="190" t="s">
        <v>361</v>
      </c>
      <c r="D240" s="190" t="s">
        <v>171</v>
      </c>
      <c r="E240" s="191" t="s">
        <v>2042</v>
      </c>
      <c r="F240" s="192" t="s">
        <v>2043</v>
      </c>
      <c r="G240" s="193" t="s">
        <v>174</v>
      </c>
      <c r="H240" s="194">
        <v>935.62599999999998</v>
      </c>
      <c r="I240" s="195"/>
      <c r="J240" s="194">
        <f>ROUND(I240*H240,3)</f>
        <v>0</v>
      </c>
      <c r="K240" s="196"/>
      <c r="L240" s="39"/>
      <c r="M240" s="197" t="s">
        <v>1</v>
      </c>
      <c r="N240" s="198" t="s">
        <v>44</v>
      </c>
      <c r="O240" s="8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1" t="s">
        <v>111</v>
      </c>
      <c r="AT240" s="201" t="s">
        <v>171</v>
      </c>
      <c r="AU240" s="201" t="s">
        <v>90</v>
      </c>
      <c r="AY240" s="19" t="s">
        <v>168</v>
      </c>
      <c r="BE240" s="202">
        <f>IF(N240="základná",J240,0)</f>
        <v>0</v>
      </c>
      <c r="BF240" s="202">
        <f>IF(N240="znížená",J240,0)</f>
        <v>0</v>
      </c>
      <c r="BG240" s="202">
        <f>IF(N240="zákl. prenesená",J240,0)</f>
        <v>0</v>
      </c>
      <c r="BH240" s="202">
        <f>IF(N240="zníž. prenesená",J240,0)</f>
        <v>0</v>
      </c>
      <c r="BI240" s="202">
        <f>IF(N240="nulová",J240,0)</f>
        <v>0</v>
      </c>
      <c r="BJ240" s="19" t="s">
        <v>90</v>
      </c>
      <c r="BK240" s="203">
        <f>ROUND(I240*H240,3)</f>
        <v>0</v>
      </c>
      <c r="BL240" s="19" t="s">
        <v>111</v>
      </c>
      <c r="BM240" s="201" t="s">
        <v>364</v>
      </c>
    </row>
    <row r="241" s="2" customFormat="1" ht="24.15" customHeight="1">
      <c r="A241" s="38"/>
      <c r="B241" s="189"/>
      <c r="C241" s="190" t="s">
        <v>268</v>
      </c>
      <c r="D241" s="190" t="s">
        <v>171</v>
      </c>
      <c r="E241" s="191" t="s">
        <v>2044</v>
      </c>
      <c r="F241" s="192" t="s">
        <v>2045</v>
      </c>
      <c r="G241" s="193" t="s">
        <v>174</v>
      </c>
      <c r="H241" s="194">
        <v>119.59999999999999</v>
      </c>
      <c r="I241" s="195"/>
      <c r="J241" s="194">
        <f>ROUND(I241*H241,3)</f>
        <v>0</v>
      </c>
      <c r="K241" s="196"/>
      <c r="L241" s="39"/>
      <c r="M241" s="197" t="s">
        <v>1</v>
      </c>
      <c r="N241" s="198" t="s">
        <v>44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1" t="s">
        <v>111</v>
      </c>
      <c r="AT241" s="201" t="s">
        <v>171</v>
      </c>
      <c r="AU241" s="201" t="s">
        <v>90</v>
      </c>
      <c r="AY241" s="19" t="s">
        <v>168</v>
      </c>
      <c r="BE241" s="202">
        <f>IF(N241="základná",J241,0)</f>
        <v>0</v>
      </c>
      <c r="BF241" s="202">
        <f>IF(N241="znížená",J241,0)</f>
        <v>0</v>
      </c>
      <c r="BG241" s="202">
        <f>IF(N241="zákl. prenesená",J241,0)</f>
        <v>0</v>
      </c>
      <c r="BH241" s="202">
        <f>IF(N241="zníž. prenesená",J241,0)</f>
        <v>0</v>
      </c>
      <c r="BI241" s="202">
        <f>IF(N241="nulová",J241,0)</f>
        <v>0</v>
      </c>
      <c r="BJ241" s="19" t="s">
        <v>90</v>
      </c>
      <c r="BK241" s="203">
        <f>ROUND(I241*H241,3)</f>
        <v>0</v>
      </c>
      <c r="BL241" s="19" t="s">
        <v>111</v>
      </c>
      <c r="BM241" s="201" t="s">
        <v>367</v>
      </c>
    </row>
    <row r="242" s="13" customFormat="1">
      <c r="A242" s="13"/>
      <c r="B242" s="204"/>
      <c r="C242" s="13"/>
      <c r="D242" s="205" t="s">
        <v>175</v>
      </c>
      <c r="E242" s="206" t="s">
        <v>1</v>
      </c>
      <c r="F242" s="207" t="s">
        <v>2046</v>
      </c>
      <c r="G242" s="13"/>
      <c r="H242" s="208">
        <v>119.59999999999999</v>
      </c>
      <c r="I242" s="209"/>
      <c r="J242" s="13"/>
      <c r="K242" s="13"/>
      <c r="L242" s="204"/>
      <c r="M242" s="210"/>
      <c r="N242" s="211"/>
      <c r="O242" s="211"/>
      <c r="P242" s="211"/>
      <c r="Q242" s="211"/>
      <c r="R242" s="211"/>
      <c r="S242" s="211"/>
      <c r="T242" s="21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6" t="s">
        <v>175</v>
      </c>
      <c r="AU242" s="206" t="s">
        <v>90</v>
      </c>
      <c r="AV242" s="13" t="s">
        <v>90</v>
      </c>
      <c r="AW242" s="13" t="s">
        <v>33</v>
      </c>
      <c r="AX242" s="13" t="s">
        <v>78</v>
      </c>
      <c r="AY242" s="206" t="s">
        <v>168</v>
      </c>
    </row>
    <row r="243" s="14" customFormat="1">
      <c r="A243" s="14"/>
      <c r="B243" s="213"/>
      <c r="C243" s="14"/>
      <c r="D243" s="205" t="s">
        <v>175</v>
      </c>
      <c r="E243" s="214" t="s">
        <v>1</v>
      </c>
      <c r="F243" s="215" t="s">
        <v>180</v>
      </c>
      <c r="G243" s="14"/>
      <c r="H243" s="216">
        <v>119.59999999999999</v>
      </c>
      <c r="I243" s="217"/>
      <c r="J243" s="14"/>
      <c r="K243" s="14"/>
      <c r="L243" s="213"/>
      <c r="M243" s="218"/>
      <c r="N243" s="219"/>
      <c r="O243" s="219"/>
      <c r="P243" s="219"/>
      <c r="Q243" s="219"/>
      <c r="R243" s="219"/>
      <c r="S243" s="219"/>
      <c r="T243" s="22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14" t="s">
        <v>175</v>
      </c>
      <c r="AU243" s="214" t="s">
        <v>90</v>
      </c>
      <c r="AV243" s="14" t="s">
        <v>111</v>
      </c>
      <c r="AW243" s="14" t="s">
        <v>33</v>
      </c>
      <c r="AX243" s="14" t="s">
        <v>85</v>
      </c>
      <c r="AY243" s="214" t="s">
        <v>168</v>
      </c>
    </row>
    <row r="244" s="2" customFormat="1" ht="24.15" customHeight="1">
      <c r="A244" s="38"/>
      <c r="B244" s="189"/>
      <c r="C244" s="190" t="s">
        <v>368</v>
      </c>
      <c r="D244" s="190" t="s">
        <v>171</v>
      </c>
      <c r="E244" s="191" t="s">
        <v>2047</v>
      </c>
      <c r="F244" s="192" t="s">
        <v>2048</v>
      </c>
      <c r="G244" s="193" t="s">
        <v>174</v>
      </c>
      <c r="H244" s="194">
        <v>119.59999999999999</v>
      </c>
      <c r="I244" s="195"/>
      <c r="J244" s="194">
        <f>ROUND(I244*H244,3)</f>
        <v>0</v>
      </c>
      <c r="K244" s="196"/>
      <c r="L244" s="39"/>
      <c r="M244" s="197" t="s">
        <v>1</v>
      </c>
      <c r="N244" s="198" t="s">
        <v>44</v>
      </c>
      <c r="O244" s="8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1" t="s">
        <v>111</v>
      </c>
      <c r="AT244" s="201" t="s">
        <v>171</v>
      </c>
      <c r="AU244" s="201" t="s">
        <v>90</v>
      </c>
      <c r="AY244" s="19" t="s">
        <v>168</v>
      </c>
      <c r="BE244" s="202">
        <f>IF(N244="základná",J244,0)</f>
        <v>0</v>
      </c>
      <c r="BF244" s="202">
        <f>IF(N244="znížená",J244,0)</f>
        <v>0</v>
      </c>
      <c r="BG244" s="202">
        <f>IF(N244="zákl. prenesená",J244,0)</f>
        <v>0</v>
      </c>
      <c r="BH244" s="202">
        <f>IF(N244="zníž. prenesená",J244,0)</f>
        <v>0</v>
      </c>
      <c r="BI244" s="202">
        <f>IF(N244="nulová",J244,0)</f>
        <v>0</v>
      </c>
      <c r="BJ244" s="19" t="s">
        <v>90</v>
      </c>
      <c r="BK244" s="203">
        <f>ROUND(I244*H244,3)</f>
        <v>0</v>
      </c>
      <c r="BL244" s="19" t="s">
        <v>111</v>
      </c>
      <c r="BM244" s="201" t="s">
        <v>371</v>
      </c>
    </row>
    <row r="245" s="13" customFormat="1">
      <c r="A245" s="13"/>
      <c r="B245" s="204"/>
      <c r="C245" s="13"/>
      <c r="D245" s="205" t="s">
        <v>175</v>
      </c>
      <c r="E245" s="206" t="s">
        <v>1</v>
      </c>
      <c r="F245" s="207" t="s">
        <v>2046</v>
      </c>
      <c r="G245" s="13"/>
      <c r="H245" s="208">
        <v>119.59999999999999</v>
      </c>
      <c r="I245" s="209"/>
      <c r="J245" s="13"/>
      <c r="K245" s="13"/>
      <c r="L245" s="204"/>
      <c r="M245" s="210"/>
      <c r="N245" s="211"/>
      <c r="O245" s="211"/>
      <c r="P245" s="211"/>
      <c r="Q245" s="211"/>
      <c r="R245" s="211"/>
      <c r="S245" s="211"/>
      <c r="T245" s="21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06" t="s">
        <v>175</v>
      </c>
      <c r="AU245" s="206" t="s">
        <v>90</v>
      </c>
      <c r="AV245" s="13" t="s">
        <v>90</v>
      </c>
      <c r="AW245" s="13" t="s">
        <v>33</v>
      </c>
      <c r="AX245" s="13" t="s">
        <v>78</v>
      </c>
      <c r="AY245" s="206" t="s">
        <v>168</v>
      </c>
    </row>
    <row r="246" s="14" customFormat="1">
      <c r="A246" s="14"/>
      <c r="B246" s="213"/>
      <c r="C246" s="14"/>
      <c r="D246" s="205" t="s">
        <v>175</v>
      </c>
      <c r="E246" s="214" t="s">
        <v>1</v>
      </c>
      <c r="F246" s="215" t="s">
        <v>180</v>
      </c>
      <c r="G246" s="14"/>
      <c r="H246" s="216">
        <v>119.59999999999999</v>
      </c>
      <c r="I246" s="217"/>
      <c r="J246" s="14"/>
      <c r="K246" s="14"/>
      <c r="L246" s="213"/>
      <c r="M246" s="218"/>
      <c r="N246" s="219"/>
      <c r="O246" s="219"/>
      <c r="P246" s="219"/>
      <c r="Q246" s="219"/>
      <c r="R246" s="219"/>
      <c r="S246" s="219"/>
      <c r="T246" s="22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14" t="s">
        <v>175</v>
      </c>
      <c r="AU246" s="214" t="s">
        <v>90</v>
      </c>
      <c r="AV246" s="14" t="s">
        <v>111</v>
      </c>
      <c r="AW246" s="14" t="s">
        <v>33</v>
      </c>
      <c r="AX246" s="14" t="s">
        <v>85</v>
      </c>
      <c r="AY246" s="214" t="s">
        <v>168</v>
      </c>
    </row>
    <row r="247" s="2" customFormat="1" ht="24.15" customHeight="1">
      <c r="A247" s="38"/>
      <c r="B247" s="189"/>
      <c r="C247" s="190" t="s">
        <v>276</v>
      </c>
      <c r="D247" s="190" t="s">
        <v>171</v>
      </c>
      <c r="E247" s="191" t="s">
        <v>2049</v>
      </c>
      <c r="F247" s="192" t="s">
        <v>2050</v>
      </c>
      <c r="G247" s="193" t="s">
        <v>174</v>
      </c>
      <c r="H247" s="194">
        <v>935.62599999999998</v>
      </c>
      <c r="I247" s="195"/>
      <c r="J247" s="194">
        <f>ROUND(I247*H247,3)</f>
        <v>0</v>
      </c>
      <c r="K247" s="196"/>
      <c r="L247" s="39"/>
      <c r="M247" s="197" t="s">
        <v>1</v>
      </c>
      <c r="N247" s="198" t="s">
        <v>44</v>
      </c>
      <c r="O247" s="8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1" t="s">
        <v>111</v>
      </c>
      <c r="AT247" s="201" t="s">
        <v>171</v>
      </c>
      <c r="AU247" s="201" t="s">
        <v>90</v>
      </c>
      <c r="AY247" s="19" t="s">
        <v>168</v>
      </c>
      <c r="BE247" s="202">
        <f>IF(N247="základná",J247,0)</f>
        <v>0</v>
      </c>
      <c r="BF247" s="202">
        <f>IF(N247="znížená",J247,0)</f>
        <v>0</v>
      </c>
      <c r="BG247" s="202">
        <f>IF(N247="zákl. prenesená",J247,0)</f>
        <v>0</v>
      </c>
      <c r="BH247" s="202">
        <f>IF(N247="zníž. prenesená",J247,0)</f>
        <v>0</v>
      </c>
      <c r="BI247" s="202">
        <f>IF(N247="nulová",J247,0)</f>
        <v>0</v>
      </c>
      <c r="BJ247" s="19" t="s">
        <v>90</v>
      </c>
      <c r="BK247" s="203">
        <f>ROUND(I247*H247,3)</f>
        <v>0</v>
      </c>
      <c r="BL247" s="19" t="s">
        <v>111</v>
      </c>
      <c r="BM247" s="201" t="s">
        <v>374</v>
      </c>
    </row>
    <row r="248" s="15" customFormat="1">
      <c r="A248" s="15"/>
      <c r="B248" s="221"/>
      <c r="C248" s="15"/>
      <c r="D248" s="205" t="s">
        <v>175</v>
      </c>
      <c r="E248" s="222" t="s">
        <v>1</v>
      </c>
      <c r="F248" s="223" t="s">
        <v>2051</v>
      </c>
      <c r="G248" s="15"/>
      <c r="H248" s="222" t="s">
        <v>1</v>
      </c>
      <c r="I248" s="224"/>
      <c r="J248" s="15"/>
      <c r="K248" s="15"/>
      <c r="L248" s="221"/>
      <c r="M248" s="225"/>
      <c r="N248" s="226"/>
      <c r="O248" s="226"/>
      <c r="P248" s="226"/>
      <c r="Q248" s="226"/>
      <c r="R248" s="226"/>
      <c r="S248" s="226"/>
      <c r="T248" s="22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22" t="s">
        <v>175</v>
      </c>
      <c r="AU248" s="222" t="s">
        <v>90</v>
      </c>
      <c r="AV248" s="15" t="s">
        <v>85</v>
      </c>
      <c r="AW248" s="15" t="s">
        <v>33</v>
      </c>
      <c r="AX248" s="15" t="s">
        <v>78</v>
      </c>
      <c r="AY248" s="222" t="s">
        <v>168</v>
      </c>
    </row>
    <row r="249" s="13" customFormat="1">
      <c r="A249" s="13"/>
      <c r="B249" s="204"/>
      <c r="C249" s="13"/>
      <c r="D249" s="205" t="s">
        <v>175</v>
      </c>
      <c r="E249" s="206" t="s">
        <v>1</v>
      </c>
      <c r="F249" s="207" t="s">
        <v>2052</v>
      </c>
      <c r="G249" s="13"/>
      <c r="H249" s="208">
        <v>73.474999999999994</v>
      </c>
      <c r="I249" s="209"/>
      <c r="J249" s="13"/>
      <c r="K249" s="13"/>
      <c r="L249" s="204"/>
      <c r="M249" s="210"/>
      <c r="N249" s="211"/>
      <c r="O249" s="211"/>
      <c r="P249" s="211"/>
      <c r="Q249" s="211"/>
      <c r="R249" s="211"/>
      <c r="S249" s="211"/>
      <c r="T249" s="21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6" t="s">
        <v>175</v>
      </c>
      <c r="AU249" s="206" t="s">
        <v>90</v>
      </c>
      <c r="AV249" s="13" t="s">
        <v>90</v>
      </c>
      <c r="AW249" s="13" t="s">
        <v>33</v>
      </c>
      <c r="AX249" s="13" t="s">
        <v>78</v>
      </c>
      <c r="AY249" s="206" t="s">
        <v>168</v>
      </c>
    </row>
    <row r="250" s="13" customFormat="1">
      <c r="A250" s="13"/>
      <c r="B250" s="204"/>
      <c r="C250" s="13"/>
      <c r="D250" s="205" t="s">
        <v>175</v>
      </c>
      <c r="E250" s="206" t="s">
        <v>1</v>
      </c>
      <c r="F250" s="207" t="s">
        <v>2053</v>
      </c>
      <c r="G250" s="13"/>
      <c r="H250" s="208">
        <v>25.308</v>
      </c>
      <c r="I250" s="209"/>
      <c r="J250" s="13"/>
      <c r="K250" s="13"/>
      <c r="L250" s="204"/>
      <c r="M250" s="210"/>
      <c r="N250" s="211"/>
      <c r="O250" s="211"/>
      <c r="P250" s="211"/>
      <c r="Q250" s="211"/>
      <c r="R250" s="211"/>
      <c r="S250" s="211"/>
      <c r="T250" s="21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06" t="s">
        <v>175</v>
      </c>
      <c r="AU250" s="206" t="s">
        <v>90</v>
      </c>
      <c r="AV250" s="13" t="s">
        <v>90</v>
      </c>
      <c r="AW250" s="13" t="s">
        <v>33</v>
      </c>
      <c r="AX250" s="13" t="s">
        <v>78</v>
      </c>
      <c r="AY250" s="206" t="s">
        <v>168</v>
      </c>
    </row>
    <row r="251" s="13" customFormat="1">
      <c r="A251" s="13"/>
      <c r="B251" s="204"/>
      <c r="C251" s="13"/>
      <c r="D251" s="205" t="s">
        <v>175</v>
      </c>
      <c r="E251" s="206" t="s">
        <v>1</v>
      </c>
      <c r="F251" s="207" t="s">
        <v>2054</v>
      </c>
      <c r="G251" s="13"/>
      <c r="H251" s="208">
        <v>1.216</v>
      </c>
      <c r="I251" s="209"/>
      <c r="J251" s="13"/>
      <c r="K251" s="13"/>
      <c r="L251" s="204"/>
      <c r="M251" s="210"/>
      <c r="N251" s="211"/>
      <c r="O251" s="211"/>
      <c r="P251" s="211"/>
      <c r="Q251" s="211"/>
      <c r="R251" s="211"/>
      <c r="S251" s="211"/>
      <c r="T251" s="21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06" t="s">
        <v>175</v>
      </c>
      <c r="AU251" s="206" t="s">
        <v>90</v>
      </c>
      <c r="AV251" s="13" t="s">
        <v>90</v>
      </c>
      <c r="AW251" s="13" t="s">
        <v>33</v>
      </c>
      <c r="AX251" s="13" t="s">
        <v>78</v>
      </c>
      <c r="AY251" s="206" t="s">
        <v>168</v>
      </c>
    </row>
    <row r="252" s="13" customFormat="1">
      <c r="A252" s="13"/>
      <c r="B252" s="204"/>
      <c r="C252" s="13"/>
      <c r="D252" s="205" t="s">
        <v>175</v>
      </c>
      <c r="E252" s="206" t="s">
        <v>1</v>
      </c>
      <c r="F252" s="207" t="s">
        <v>2055</v>
      </c>
      <c r="G252" s="13"/>
      <c r="H252" s="208">
        <v>9.2249999999999996</v>
      </c>
      <c r="I252" s="209"/>
      <c r="J252" s="13"/>
      <c r="K252" s="13"/>
      <c r="L252" s="204"/>
      <c r="M252" s="210"/>
      <c r="N252" s="211"/>
      <c r="O252" s="211"/>
      <c r="P252" s="211"/>
      <c r="Q252" s="211"/>
      <c r="R252" s="211"/>
      <c r="S252" s="211"/>
      <c r="T252" s="21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6" t="s">
        <v>175</v>
      </c>
      <c r="AU252" s="206" t="s">
        <v>90</v>
      </c>
      <c r="AV252" s="13" t="s">
        <v>90</v>
      </c>
      <c r="AW252" s="13" t="s">
        <v>33</v>
      </c>
      <c r="AX252" s="13" t="s">
        <v>78</v>
      </c>
      <c r="AY252" s="206" t="s">
        <v>168</v>
      </c>
    </row>
    <row r="253" s="13" customFormat="1">
      <c r="A253" s="13"/>
      <c r="B253" s="204"/>
      <c r="C253" s="13"/>
      <c r="D253" s="205" t="s">
        <v>175</v>
      </c>
      <c r="E253" s="206" t="s">
        <v>1</v>
      </c>
      <c r="F253" s="207" t="s">
        <v>2056</v>
      </c>
      <c r="G253" s="13"/>
      <c r="H253" s="208">
        <v>11.85</v>
      </c>
      <c r="I253" s="209"/>
      <c r="J253" s="13"/>
      <c r="K253" s="13"/>
      <c r="L253" s="204"/>
      <c r="M253" s="210"/>
      <c r="N253" s="211"/>
      <c r="O253" s="211"/>
      <c r="P253" s="211"/>
      <c r="Q253" s="211"/>
      <c r="R253" s="211"/>
      <c r="S253" s="211"/>
      <c r="T253" s="21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06" t="s">
        <v>175</v>
      </c>
      <c r="AU253" s="206" t="s">
        <v>90</v>
      </c>
      <c r="AV253" s="13" t="s">
        <v>90</v>
      </c>
      <c r="AW253" s="13" t="s">
        <v>33</v>
      </c>
      <c r="AX253" s="13" t="s">
        <v>78</v>
      </c>
      <c r="AY253" s="206" t="s">
        <v>168</v>
      </c>
    </row>
    <row r="254" s="13" customFormat="1">
      <c r="A254" s="13"/>
      <c r="B254" s="204"/>
      <c r="C254" s="13"/>
      <c r="D254" s="205" t="s">
        <v>175</v>
      </c>
      <c r="E254" s="206" t="s">
        <v>1</v>
      </c>
      <c r="F254" s="207" t="s">
        <v>2057</v>
      </c>
      <c r="G254" s="13"/>
      <c r="H254" s="208">
        <v>0.54000000000000004</v>
      </c>
      <c r="I254" s="209"/>
      <c r="J254" s="13"/>
      <c r="K254" s="13"/>
      <c r="L254" s="204"/>
      <c r="M254" s="210"/>
      <c r="N254" s="211"/>
      <c r="O254" s="211"/>
      <c r="P254" s="211"/>
      <c r="Q254" s="211"/>
      <c r="R254" s="211"/>
      <c r="S254" s="211"/>
      <c r="T254" s="21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6" t="s">
        <v>175</v>
      </c>
      <c r="AU254" s="206" t="s">
        <v>90</v>
      </c>
      <c r="AV254" s="13" t="s">
        <v>90</v>
      </c>
      <c r="AW254" s="13" t="s">
        <v>33</v>
      </c>
      <c r="AX254" s="13" t="s">
        <v>78</v>
      </c>
      <c r="AY254" s="206" t="s">
        <v>168</v>
      </c>
    </row>
    <row r="255" s="13" customFormat="1">
      <c r="A255" s="13"/>
      <c r="B255" s="204"/>
      <c r="C255" s="13"/>
      <c r="D255" s="205" t="s">
        <v>175</v>
      </c>
      <c r="E255" s="206" t="s">
        <v>1</v>
      </c>
      <c r="F255" s="207" t="s">
        <v>2058</v>
      </c>
      <c r="G255" s="13"/>
      <c r="H255" s="208">
        <v>22.707000000000001</v>
      </c>
      <c r="I255" s="209"/>
      <c r="J255" s="13"/>
      <c r="K255" s="13"/>
      <c r="L255" s="204"/>
      <c r="M255" s="210"/>
      <c r="N255" s="211"/>
      <c r="O255" s="211"/>
      <c r="P255" s="211"/>
      <c r="Q255" s="211"/>
      <c r="R255" s="211"/>
      <c r="S255" s="211"/>
      <c r="T255" s="21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6" t="s">
        <v>175</v>
      </c>
      <c r="AU255" s="206" t="s">
        <v>90</v>
      </c>
      <c r="AV255" s="13" t="s">
        <v>90</v>
      </c>
      <c r="AW255" s="13" t="s">
        <v>33</v>
      </c>
      <c r="AX255" s="13" t="s">
        <v>78</v>
      </c>
      <c r="AY255" s="206" t="s">
        <v>168</v>
      </c>
    </row>
    <row r="256" s="13" customFormat="1">
      <c r="A256" s="13"/>
      <c r="B256" s="204"/>
      <c r="C256" s="13"/>
      <c r="D256" s="205" t="s">
        <v>175</v>
      </c>
      <c r="E256" s="206" t="s">
        <v>1</v>
      </c>
      <c r="F256" s="207" t="s">
        <v>2059</v>
      </c>
      <c r="G256" s="13"/>
      <c r="H256" s="208">
        <v>49.140999999999998</v>
      </c>
      <c r="I256" s="209"/>
      <c r="J256" s="13"/>
      <c r="K256" s="13"/>
      <c r="L256" s="204"/>
      <c r="M256" s="210"/>
      <c r="N256" s="211"/>
      <c r="O256" s="211"/>
      <c r="P256" s="211"/>
      <c r="Q256" s="211"/>
      <c r="R256" s="211"/>
      <c r="S256" s="211"/>
      <c r="T256" s="21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6" t="s">
        <v>175</v>
      </c>
      <c r="AU256" s="206" t="s">
        <v>90</v>
      </c>
      <c r="AV256" s="13" t="s">
        <v>90</v>
      </c>
      <c r="AW256" s="13" t="s">
        <v>33</v>
      </c>
      <c r="AX256" s="13" t="s">
        <v>78</v>
      </c>
      <c r="AY256" s="206" t="s">
        <v>168</v>
      </c>
    </row>
    <row r="257" s="13" customFormat="1">
      <c r="A257" s="13"/>
      <c r="B257" s="204"/>
      <c r="C257" s="13"/>
      <c r="D257" s="205" t="s">
        <v>175</v>
      </c>
      <c r="E257" s="206" t="s">
        <v>1</v>
      </c>
      <c r="F257" s="207" t="s">
        <v>2060</v>
      </c>
      <c r="G257" s="13"/>
      <c r="H257" s="208">
        <v>1.752</v>
      </c>
      <c r="I257" s="209"/>
      <c r="J257" s="13"/>
      <c r="K257" s="13"/>
      <c r="L257" s="204"/>
      <c r="M257" s="210"/>
      <c r="N257" s="211"/>
      <c r="O257" s="211"/>
      <c r="P257" s="211"/>
      <c r="Q257" s="211"/>
      <c r="R257" s="211"/>
      <c r="S257" s="211"/>
      <c r="T257" s="21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06" t="s">
        <v>175</v>
      </c>
      <c r="AU257" s="206" t="s">
        <v>90</v>
      </c>
      <c r="AV257" s="13" t="s">
        <v>90</v>
      </c>
      <c r="AW257" s="13" t="s">
        <v>33</v>
      </c>
      <c r="AX257" s="13" t="s">
        <v>78</v>
      </c>
      <c r="AY257" s="206" t="s">
        <v>168</v>
      </c>
    </row>
    <row r="258" s="13" customFormat="1">
      <c r="A258" s="13"/>
      <c r="B258" s="204"/>
      <c r="C258" s="13"/>
      <c r="D258" s="205" t="s">
        <v>175</v>
      </c>
      <c r="E258" s="206" t="s">
        <v>1</v>
      </c>
      <c r="F258" s="207" t="s">
        <v>2061</v>
      </c>
      <c r="G258" s="13"/>
      <c r="H258" s="208">
        <v>1</v>
      </c>
      <c r="I258" s="209"/>
      <c r="J258" s="13"/>
      <c r="K258" s="13"/>
      <c r="L258" s="204"/>
      <c r="M258" s="210"/>
      <c r="N258" s="211"/>
      <c r="O258" s="211"/>
      <c r="P258" s="211"/>
      <c r="Q258" s="211"/>
      <c r="R258" s="211"/>
      <c r="S258" s="211"/>
      <c r="T258" s="21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6" t="s">
        <v>175</v>
      </c>
      <c r="AU258" s="206" t="s">
        <v>90</v>
      </c>
      <c r="AV258" s="13" t="s">
        <v>90</v>
      </c>
      <c r="AW258" s="13" t="s">
        <v>33</v>
      </c>
      <c r="AX258" s="13" t="s">
        <v>78</v>
      </c>
      <c r="AY258" s="206" t="s">
        <v>168</v>
      </c>
    </row>
    <row r="259" s="13" customFormat="1">
      <c r="A259" s="13"/>
      <c r="B259" s="204"/>
      <c r="C259" s="13"/>
      <c r="D259" s="205" t="s">
        <v>175</v>
      </c>
      <c r="E259" s="206" t="s">
        <v>1</v>
      </c>
      <c r="F259" s="207" t="s">
        <v>2062</v>
      </c>
      <c r="G259" s="13"/>
      <c r="H259" s="208">
        <v>27.114000000000001</v>
      </c>
      <c r="I259" s="209"/>
      <c r="J259" s="13"/>
      <c r="K259" s="13"/>
      <c r="L259" s="204"/>
      <c r="M259" s="210"/>
      <c r="N259" s="211"/>
      <c r="O259" s="211"/>
      <c r="P259" s="211"/>
      <c r="Q259" s="211"/>
      <c r="R259" s="211"/>
      <c r="S259" s="211"/>
      <c r="T259" s="21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06" t="s">
        <v>175</v>
      </c>
      <c r="AU259" s="206" t="s">
        <v>90</v>
      </c>
      <c r="AV259" s="13" t="s">
        <v>90</v>
      </c>
      <c r="AW259" s="13" t="s">
        <v>33</v>
      </c>
      <c r="AX259" s="13" t="s">
        <v>78</v>
      </c>
      <c r="AY259" s="206" t="s">
        <v>168</v>
      </c>
    </row>
    <row r="260" s="13" customFormat="1">
      <c r="A260" s="13"/>
      <c r="B260" s="204"/>
      <c r="C260" s="13"/>
      <c r="D260" s="205" t="s">
        <v>175</v>
      </c>
      <c r="E260" s="206" t="s">
        <v>1</v>
      </c>
      <c r="F260" s="207" t="s">
        <v>2063</v>
      </c>
      <c r="G260" s="13"/>
      <c r="H260" s="208">
        <v>41.542000000000002</v>
      </c>
      <c r="I260" s="209"/>
      <c r="J260" s="13"/>
      <c r="K260" s="13"/>
      <c r="L260" s="204"/>
      <c r="M260" s="210"/>
      <c r="N260" s="211"/>
      <c r="O260" s="211"/>
      <c r="P260" s="211"/>
      <c r="Q260" s="211"/>
      <c r="R260" s="211"/>
      <c r="S260" s="211"/>
      <c r="T260" s="21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06" t="s">
        <v>175</v>
      </c>
      <c r="AU260" s="206" t="s">
        <v>90</v>
      </c>
      <c r="AV260" s="13" t="s">
        <v>90</v>
      </c>
      <c r="AW260" s="13" t="s">
        <v>33</v>
      </c>
      <c r="AX260" s="13" t="s">
        <v>78</v>
      </c>
      <c r="AY260" s="206" t="s">
        <v>168</v>
      </c>
    </row>
    <row r="261" s="13" customFormat="1">
      <c r="A261" s="13"/>
      <c r="B261" s="204"/>
      <c r="C261" s="13"/>
      <c r="D261" s="205" t="s">
        <v>175</v>
      </c>
      <c r="E261" s="206" t="s">
        <v>1</v>
      </c>
      <c r="F261" s="207" t="s">
        <v>2064</v>
      </c>
      <c r="G261" s="13"/>
      <c r="H261" s="208">
        <v>0.88800000000000001</v>
      </c>
      <c r="I261" s="209"/>
      <c r="J261" s="13"/>
      <c r="K261" s="13"/>
      <c r="L261" s="204"/>
      <c r="M261" s="210"/>
      <c r="N261" s="211"/>
      <c r="O261" s="211"/>
      <c r="P261" s="211"/>
      <c r="Q261" s="211"/>
      <c r="R261" s="211"/>
      <c r="S261" s="211"/>
      <c r="T261" s="21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06" t="s">
        <v>175</v>
      </c>
      <c r="AU261" s="206" t="s">
        <v>90</v>
      </c>
      <c r="AV261" s="13" t="s">
        <v>90</v>
      </c>
      <c r="AW261" s="13" t="s">
        <v>33</v>
      </c>
      <c r="AX261" s="13" t="s">
        <v>78</v>
      </c>
      <c r="AY261" s="206" t="s">
        <v>168</v>
      </c>
    </row>
    <row r="262" s="13" customFormat="1">
      <c r="A262" s="13"/>
      <c r="B262" s="204"/>
      <c r="C262" s="13"/>
      <c r="D262" s="205" t="s">
        <v>175</v>
      </c>
      <c r="E262" s="206" t="s">
        <v>1</v>
      </c>
      <c r="F262" s="207" t="s">
        <v>2065</v>
      </c>
      <c r="G262" s="13"/>
      <c r="H262" s="208">
        <v>1.5900000000000001</v>
      </c>
      <c r="I262" s="209"/>
      <c r="J262" s="13"/>
      <c r="K262" s="13"/>
      <c r="L262" s="204"/>
      <c r="M262" s="210"/>
      <c r="N262" s="211"/>
      <c r="O262" s="211"/>
      <c r="P262" s="211"/>
      <c r="Q262" s="211"/>
      <c r="R262" s="211"/>
      <c r="S262" s="211"/>
      <c r="T262" s="21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6" t="s">
        <v>175</v>
      </c>
      <c r="AU262" s="206" t="s">
        <v>90</v>
      </c>
      <c r="AV262" s="13" t="s">
        <v>90</v>
      </c>
      <c r="AW262" s="13" t="s">
        <v>33</v>
      </c>
      <c r="AX262" s="13" t="s">
        <v>78</v>
      </c>
      <c r="AY262" s="206" t="s">
        <v>168</v>
      </c>
    </row>
    <row r="263" s="13" customFormat="1">
      <c r="A263" s="13"/>
      <c r="B263" s="204"/>
      <c r="C263" s="13"/>
      <c r="D263" s="205" t="s">
        <v>175</v>
      </c>
      <c r="E263" s="206" t="s">
        <v>1</v>
      </c>
      <c r="F263" s="207" t="s">
        <v>2066</v>
      </c>
      <c r="G263" s="13"/>
      <c r="H263" s="208">
        <v>10.654</v>
      </c>
      <c r="I263" s="209"/>
      <c r="J263" s="13"/>
      <c r="K263" s="13"/>
      <c r="L263" s="204"/>
      <c r="M263" s="210"/>
      <c r="N263" s="211"/>
      <c r="O263" s="211"/>
      <c r="P263" s="211"/>
      <c r="Q263" s="211"/>
      <c r="R263" s="211"/>
      <c r="S263" s="211"/>
      <c r="T263" s="21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06" t="s">
        <v>175</v>
      </c>
      <c r="AU263" s="206" t="s">
        <v>90</v>
      </c>
      <c r="AV263" s="13" t="s">
        <v>90</v>
      </c>
      <c r="AW263" s="13" t="s">
        <v>33</v>
      </c>
      <c r="AX263" s="13" t="s">
        <v>78</v>
      </c>
      <c r="AY263" s="206" t="s">
        <v>168</v>
      </c>
    </row>
    <row r="264" s="13" customFormat="1">
      <c r="A264" s="13"/>
      <c r="B264" s="204"/>
      <c r="C264" s="13"/>
      <c r="D264" s="205" t="s">
        <v>175</v>
      </c>
      <c r="E264" s="206" t="s">
        <v>1</v>
      </c>
      <c r="F264" s="207" t="s">
        <v>2067</v>
      </c>
      <c r="G264" s="13"/>
      <c r="H264" s="208">
        <v>35.893000000000001</v>
      </c>
      <c r="I264" s="209"/>
      <c r="J264" s="13"/>
      <c r="K264" s="13"/>
      <c r="L264" s="204"/>
      <c r="M264" s="210"/>
      <c r="N264" s="211"/>
      <c r="O264" s="211"/>
      <c r="P264" s="211"/>
      <c r="Q264" s="211"/>
      <c r="R264" s="211"/>
      <c r="S264" s="211"/>
      <c r="T264" s="21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06" t="s">
        <v>175</v>
      </c>
      <c r="AU264" s="206" t="s">
        <v>90</v>
      </c>
      <c r="AV264" s="13" t="s">
        <v>90</v>
      </c>
      <c r="AW264" s="13" t="s">
        <v>33</v>
      </c>
      <c r="AX264" s="13" t="s">
        <v>78</v>
      </c>
      <c r="AY264" s="206" t="s">
        <v>168</v>
      </c>
    </row>
    <row r="265" s="13" customFormat="1">
      <c r="A265" s="13"/>
      <c r="B265" s="204"/>
      <c r="C265" s="13"/>
      <c r="D265" s="205" t="s">
        <v>175</v>
      </c>
      <c r="E265" s="206" t="s">
        <v>1</v>
      </c>
      <c r="F265" s="207" t="s">
        <v>2068</v>
      </c>
      <c r="G265" s="13"/>
      <c r="H265" s="208">
        <v>1.6799999999999999</v>
      </c>
      <c r="I265" s="209"/>
      <c r="J265" s="13"/>
      <c r="K265" s="13"/>
      <c r="L265" s="204"/>
      <c r="M265" s="210"/>
      <c r="N265" s="211"/>
      <c r="O265" s="211"/>
      <c r="P265" s="211"/>
      <c r="Q265" s="211"/>
      <c r="R265" s="211"/>
      <c r="S265" s="211"/>
      <c r="T265" s="21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6" t="s">
        <v>175</v>
      </c>
      <c r="AU265" s="206" t="s">
        <v>90</v>
      </c>
      <c r="AV265" s="13" t="s">
        <v>90</v>
      </c>
      <c r="AW265" s="13" t="s">
        <v>33</v>
      </c>
      <c r="AX265" s="13" t="s">
        <v>78</v>
      </c>
      <c r="AY265" s="206" t="s">
        <v>168</v>
      </c>
    </row>
    <row r="266" s="13" customFormat="1">
      <c r="A266" s="13"/>
      <c r="B266" s="204"/>
      <c r="C266" s="13"/>
      <c r="D266" s="205" t="s">
        <v>175</v>
      </c>
      <c r="E266" s="206" t="s">
        <v>1</v>
      </c>
      <c r="F266" s="207" t="s">
        <v>2069</v>
      </c>
      <c r="G266" s="13"/>
      <c r="H266" s="208">
        <v>1.325</v>
      </c>
      <c r="I266" s="209"/>
      <c r="J266" s="13"/>
      <c r="K266" s="13"/>
      <c r="L266" s="204"/>
      <c r="M266" s="210"/>
      <c r="N266" s="211"/>
      <c r="O266" s="211"/>
      <c r="P266" s="211"/>
      <c r="Q266" s="211"/>
      <c r="R266" s="211"/>
      <c r="S266" s="211"/>
      <c r="T266" s="21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6" t="s">
        <v>175</v>
      </c>
      <c r="AU266" s="206" t="s">
        <v>90</v>
      </c>
      <c r="AV266" s="13" t="s">
        <v>90</v>
      </c>
      <c r="AW266" s="13" t="s">
        <v>33</v>
      </c>
      <c r="AX266" s="13" t="s">
        <v>78</v>
      </c>
      <c r="AY266" s="206" t="s">
        <v>168</v>
      </c>
    </row>
    <row r="267" s="13" customFormat="1">
      <c r="A267" s="13"/>
      <c r="B267" s="204"/>
      <c r="C267" s="13"/>
      <c r="D267" s="205" t="s">
        <v>175</v>
      </c>
      <c r="E267" s="206" t="s">
        <v>1</v>
      </c>
      <c r="F267" s="207" t="s">
        <v>2070</v>
      </c>
      <c r="G267" s="13"/>
      <c r="H267" s="208">
        <v>36.700000000000003</v>
      </c>
      <c r="I267" s="209"/>
      <c r="J267" s="13"/>
      <c r="K267" s="13"/>
      <c r="L267" s="204"/>
      <c r="M267" s="210"/>
      <c r="N267" s="211"/>
      <c r="O267" s="211"/>
      <c r="P267" s="211"/>
      <c r="Q267" s="211"/>
      <c r="R267" s="211"/>
      <c r="S267" s="211"/>
      <c r="T267" s="21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6" t="s">
        <v>175</v>
      </c>
      <c r="AU267" s="206" t="s">
        <v>90</v>
      </c>
      <c r="AV267" s="13" t="s">
        <v>90</v>
      </c>
      <c r="AW267" s="13" t="s">
        <v>33</v>
      </c>
      <c r="AX267" s="13" t="s">
        <v>78</v>
      </c>
      <c r="AY267" s="206" t="s">
        <v>168</v>
      </c>
    </row>
    <row r="268" s="13" customFormat="1">
      <c r="A268" s="13"/>
      <c r="B268" s="204"/>
      <c r="C268" s="13"/>
      <c r="D268" s="205" t="s">
        <v>175</v>
      </c>
      <c r="E268" s="206" t="s">
        <v>1</v>
      </c>
      <c r="F268" s="207" t="s">
        <v>2069</v>
      </c>
      <c r="G268" s="13"/>
      <c r="H268" s="208">
        <v>1.325</v>
      </c>
      <c r="I268" s="209"/>
      <c r="J268" s="13"/>
      <c r="K268" s="13"/>
      <c r="L268" s="204"/>
      <c r="M268" s="210"/>
      <c r="N268" s="211"/>
      <c r="O268" s="211"/>
      <c r="P268" s="211"/>
      <c r="Q268" s="211"/>
      <c r="R268" s="211"/>
      <c r="S268" s="211"/>
      <c r="T268" s="21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06" t="s">
        <v>175</v>
      </c>
      <c r="AU268" s="206" t="s">
        <v>90</v>
      </c>
      <c r="AV268" s="13" t="s">
        <v>90</v>
      </c>
      <c r="AW268" s="13" t="s">
        <v>33</v>
      </c>
      <c r="AX268" s="13" t="s">
        <v>78</v>
      </c>
      <c r="AY268" s="206" t="s">
        <v>168</v>
      </c>
    </row>
    <row r="269" s="13" customFormat="1">
      <c r="A269" s="13"/>
      <c r="B269" s="204"/>
      <c r="C269" s="13"/>
      <c r="D269" s="205" t="s">
        <v>175</v>
      </c>
      <c r="E269" s="206" t="s">
        <v>1</v>
      </c>
      <c r="F269" s="207" t="s">
        <v>2071</v>
      </c>
      <c r="G269" s="13"/>
      <c r="H269" s="208">
        <v>28.899000000000001</v>
      </c>
      <c r="I269" s="209"/>
      <c r="J269" s="13"/>
      <c r="K269" s="13"/>
      <c r="L269" s="204"/>
      <c r="M269" s="210"/>
      <c r="N269" s="211"/>
      <c r="O269" s="211"/>
      <c r="P269" s="211"/>
      <c r="Q269" s="211"/>
      <c r="R269" s="211"/>
      <c r="S269" s="211"/>
      <c r="T269" s="21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06" t="s">
        <v>175</v>
      </c>
      <c r="AU269" s="206" t="s">
        <v>90</v>
      </c>
      <c r="AV269" s="13" t="s">
        <v>90</v>
      </c>
      <c r="AW269" s="13" t="s">
        <v>33</v>
      </c>
      <c r="AX269" s="13" t="s">
        <v>78</v>
      </c>
      <c r="AY269" s="206" t="s">
        <v>168</v>
      </c>
    </row>
    <row r="270" s="13" customFormat="1">
      <c r="A270" s="13"/>
      <c r="B270" s="204"/>
      <c r="C270" s="13"/>
      <c r="D270" s="205" t="s">
        <v>175</v>
      </c>
      <c r="E270" s="206" t="s">
        <v>1</v>
      </c>
      <c r="F270" s="207" t="s">
        <v>2069</v>
      </c>
      <c r="G270" s="13"/>
      <c r="H270" s="208">
        <v>1.325</v>
      </c>
      <c r="I270" s="209"/>
      <c r="J270" s="13"/>
      <c r="K270" s="13"/>
      <c r="L270" s="204"/>
      <c r="M270" s="210"/>
      <c r="N270" s="211"/>
      <c r="O270" s="211"/>
      <c r="P270" s="211"/>
      <c r="Q270" s="211"/>
      <c r="R270" s="211"/>
      <c r="S270" s="211"/>
      <c r="T270" s="21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6" t="s">
        <v>175</v>
      </c>
      <c r="AU270" s="206" t="s">
        <v>90</v>
      </c>
      <c r="AV270" s="13" t="s">
        <v>90</v>
      </c>
      <c r="AW270" s="13" t="s">
        <v>33</v>
      </c>
      <c r="AX270" s="13" t="s">
        <v>78</v>
      </c>
      <c r="AY270" s="206" t="s">
        <v>168</v>
      </c>
    </row>
    <row r="271" s="13" customFormat="1">
      <c r="A271" s="13"/>
      <c r="B271" s="204"/>
      <c r="C271" s="13"/>
      <c r="D271" s="205" t="s">
        <v>175</v>
      </c>
      <c r="E271" s="206" t="s">
        <v>1</v>
      </c>
      <c r="F271" s="207" t="s">
        <v>2072</v>
      </c>
      <c r="G271" s="13"/>
      <c r="H271" s="208">
        <v>31.32</v>
      </c>
      <c r="I271" s="209"/>
      <c r="J271" s="13"/>
      <c r="K271" s="13"/>
      <c r="L271" s="204"/>
      <c r="M271" s="210"/>
      <c r="N271" s="211"/>
      <c r="O271" s="211"/>
      <c r="P271" s="211"/>
      <c r="Q271" s="211"/>
      <c r="R271" s="211"/>
      <c r="S271" s="211"/>
      <c r="T271" s="21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06" t="s">
        <v>175</v>
      </c>
      <c r="AU271" s="206" t="s">
        <v>90</v>
      </c>
      <c r="AV271" s="13" t="s">
        <v>90</v>
      </c>
      <c r="AW271" s="13" t="s">
        <v>33</v>
      </c>
      <c r="AX271" s="13" t="s">
        <v>78</v>
      </c>
      <c r="AY271" s="206" t="s">
        <v>168</v>
      </c>
    </row>
    <row r="272" s="13" customFormat="1">
      <c r="A272" s="13"/>
      <c r="B272" s="204"/>
      <c r="C272" s="13"/>
      <c r="D272" s="205" t="s">
        <v>175</v>
      </c>
      <c r="E272" s="206" t="s">
        <v>1</v>
      </c>
      <c r="F272" s="207" t="s">
        <v>2069</v>
      </c>
      <c r="G272" s="13"/>
      <c r="H272" s="208">
        <v>1.325</v>
      </c>
      <c r="I272" s="209"/>
      <c r="J272" s="13"/>
      <c r="K272" s="13"/>
      <c r="L272" s="204"/>
      <c r="M272" s="210"/>
      <c r="N272" s="211"/>
      <c r="O272" s="211"/>
      <c r="P272" s="211"/>
      <c r="Q272" s="211"/>
      <c r="R272" s="211"/>
      <c r="S272" s="211"/>
      <c r="T272" s="21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6" t="s">
        <v>175</v>
      </c>
      <c r="AU272" s="206" t="s">
        <v>90</v>
      </c>
      <c r="AV272" s="13" t="s">
        <v>90</v>
      </c>
      <c r="AW272" s="13" t="s">
        <v>33</v>
      </c>
      <c r="AX272" s="13" t="s">
        <v>78</v>
      </c>
      <c r="AY272" s="206" t="s">
        <v>168</v>
      </c>
    </row>
    <row r="273" s="13" customFormat="1">
      <c r="A273" s="13"/>
      <c r="B273" s="204"/>
      <c r="C273" s="13"/>
      <c r="D273" s="205" t="s">
        <v>175</v>
      </c>
      <c r="E273" s="206" t="s">
        <v>1</v>
      </c>
      <c r="F273" s="207" t="s">
        <v>2073</v>
      </c>
      <c r="G273" s="13"/>
      <c r="H273" s="208">
        <v>1.3069999999999999</v>
      </c>
      <c r="I273" s="209"/>
      <c r="J273" s="13"/>
      <c r="K273" s="13"/>
      <c r="L273" s="204"/>
      <c r="M273" s="210"/>
      <c r="N273" s="211"/>
      <c r="O273" s="211"/>
      <c r="P273" s="211"/>
      <c r="Q273" s="211"/>
      <c r="R273" s="211"/>
      <c r="S273" s="211"/>
      <c r="T273" s="21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6" t="s">
        <v>175</v>
      </c>
      <c r="AU273" s="206" t="s">
        <v>90</v>
      </c>
      <c r="AV273" s="13" t="s">
        <v>90</v>
      </c>
      <c r="AW273" s="13" t="s">
        <v>33</v>
      </c>
      <c r="AX273" s="13" t="s">
        <v>78</v>
      </c>
      <c r="AY273" s="206" t="s">
        <v>168</v>
      </c>
    </row>
    <row r="274" s="13" customFormat="1">
      <c r="A274" s="13"/>
      <c r="B274" s="204"/>
      <c r="C274" s="13"/>
      <c r="D274" s="205" t="s">
        <v>175</v>
      </c>
      <c r="E274" s="206" t="s">
        <v>1</v>
      </c>
      <c r="F274" s="207" t="s">
        <v>2074</v>
      </c>
      <c r="G274" s="13"/>
      <c r="H274" s="208">
        <v>15.720000000000001</v>
      </c>
      <c r="I274" s="209"/>
      <c r="J274" s="13"/>
      <c r="K274" s="13"/>
      <c r="L274" s="204"/>
      <c r="M274" s="210"/>
      <c r="N274" s="211"/>
      <c r="O274" s="211"/>
      <c r="P274" s="211"/>
      <c r="Q274" s="211"/>
      <c r="R274" s="211"/>
      <c r="S274" s="211"/>
      <c r="T274" s="21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6" t="s">
        <v>175</v>
      </c>
      <c r="AU274" s="206" t="s">
        <v>90</v>
      </c>
      <c r="AV274" s="13" t="s">
        <v>90</v>
      </c>
      <c r="AW274" s="13" t="s">
        <v>33</v>
      </c>
      <c r="AX274" s="13" t="s">
        <v>78</v>
      </c>
      <c r="AY274" s="206" t="s">
        <v>168</v>
      </c>
    </row>
    <row r="275" s="13" customFormat="1">
      <c r="A275" s="13"/>
      <c r="B275" s="204"/>
      <c r="C275" s="13"/>
      <c r="D275" s="205" t="s">
        <v>175</v>
      </c>
      <c r="E275" s="206" t="s">
        <v>1</v>
      </c>
      <c r="F275" s="207" t="s">
        <v>1331</v>
      </c>
      <c r="G275" s="13"/>
      <c r="H275" s="208">
        <v>19.440000000000001</v>
      </c>
      <c r="I275" s="209"/>
      <c r="J275" s="13"/>
      <c r="K275" s="13"/>
      <c r="L275" s="204"/>
      <c r="M275" s="210"/>
      <c r="N275" s="211"/>
      <c r="O275" s="211"/>
      <c r="P275" s="211"/>
      <c r="Q275" s="211"/>
      <c r="R275" s="211"/>
      <c r="S275" s="211"/>
      <c r="T275" s="21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06" t="s">
        <v>175</v>
      </c>
      <c r="AU275" s="206" t="s">
        <v>90</v>
      </c>
      <c r="AV275" s="13" t="s">
        <v>90</v>
      </c>
      <c r="AW275" s="13" t="s">
        <v>33</v>
      </c>
      <c r="AX275" s="13" t="s">
        <v>78</v>
      </c>
      <c r="AY275" s="206" t="s">
        <v>168</v>
      </c>
    </row>
    <row r="276" s="13" customFormat="1">
      <c r="A276" s="13"/>
      <c r="B276" s="204"/>
      <c r="C276" s="13"/>
      <c r="D276" s="205" t="s">
        <v>175</v>
      </c>
      <c r="E276" s="206" t="s">
        <v>1</v>
      </c>
      <c r="F276" s="207" t="s">
        <v>1332</v>
      </c>
      <c r="G276" s="13"/>
      <c r="H276" s="208">
        <v>18.329999999999998</v>
      </c>
      <c r="I276" s="209"/>
      <c r="J276" s="13"/>
      <c r="K276" s="13"/>
      <c r="L276" s="204"/>
      <c r="M276" s="210"/>
      <c r="N276" s="211"/>
      <c r="O276" s="211"/>
      <c r="P276" s="211"/>
      <c r="Q276" s="211"/>
      <c r="R276" s="211"/>
      <c r="S276" s="211"/>
      <c r="T276" s="21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06" t="s">
        <v>175</v>
      </c>
      <c r="AU276" s="206" t="s">
        <v>90</v>
      </c>
      <c r="AV276" s="13" t="s">
        <v>90</v>
      </c>
      <c r="AW276" s="13" t="s">
        <v>33</v>
      </c>
      <c r="AX276" s="13" t="s">
        <v>78</v>
      </c>
      <c r="AY276" s="206" t="s">
        <v>168</v>
      </c>
    </row>
    <row r="277" s="13" customFormat="1">
      <c r="A277" s="13"/>
      <c r="B277" s="204"/>
      <c r="C277" s="13"/>
      <c r="D277" s="205" t="s">
        <v>175</v>
      </c>
      <c r="E277" s="206" t="s">
        <v>1</v>
      </c>
      <c r="F277" s="207" t="s">
        <v>2075</v>
      </c>
      <c r="G277" s="13"/>
      <c r="H277" s="208">
        <v>0.76000000000000001</v>
      </c>
      <c r="I277" s="209"/>
      <c r="J277" s="13"/>
      <c r="K277" s="13"/>
      <c r="L277" s="204"/>
      <c r="M277" s="210"/>
      <c r="N277" s="211"/>
      <c r="O277" s="211"/>
      <c r="P277" s="211"/>
      <c r="Q277" s="211"/>
      <c r="R277" s="211"/>
      <c r="S277" s="211"/>
      <c r="T277" s="21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6" t="s">
        <v>175</v>
      </c>
      <c r="AU277" s="206" t="s">
        <v>90</v>
      </c>
      <c r="AV277" s="13" t="s">
        <v>90</v>
      </c>
      <c r="AW277" s="13" t="s">
        <v>33</v>
      </c>
      <c r="AX277" s="13" t="s">
        <v>78</v>
      </c>
      <c r="AY277" s="206" t="s">
        <v>168</v>
      </c>
    </row>
    <row r="278" s="13" customFormat="1">
      <c r="A278" s="13"/>
      <c r="B278" s="204"/>
      <c r="C278" s="13"/>
      <c r="D278" s="205" t="s">
        <v>175</v>
      </c>
      <c r="E278" s="206" t="s">
        <v>1</v>
      </c>
      <c r="F278" s="207" t="s">
        <v>2076</v>
      </c>
      <c r="G278" s="13"/>
      <c r="H278" s="208">
        <v>0.76000000000000001</v>
      </c>
      <c r="I278" s="209"/>
      <c r="J278" s="13"/>
      <c r="K278" s="13"/>
      <c r="L278" s="204"/>
      <c r="M278" s="210"/>
      <c r="N278" s="211"/>
      <c r="O278" s="211"/>
      <c r="P278" s="211"/>
      <c r="Q278" s="211"/>
      <c r="R278" s="211"/>
      <c r="S278" s="211"/>
      <c r="T278" s="21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6" t="s">
        <v>175</v>
      </c>
      <c r="AU278" s="206" t="s">
        <v>90</v>
      </c>
      <c r="AV278" s="13" t="s">
        <v>90</v>
      </c>
      <c r="AW278" s="13" t="s">
        <v>33</v>
      </c>
      <c r="AX278" s="13" t="s">
        <v>78</v>
      </c>
      <c r="AY278" s="206" t="s">
        <v>168</v>
      </c>
    </row>
    <row r="279" s="13" customFormat="1">
      <c r="A279" s="13"/>
      <c r="B279" s="204"/>
      <c r="C279" s="13"/>
      <c r="D279" s="205" t="s">
        <v>175</v>
      </c>
      <c r="E279" s="206" t="s">
        <v>1</v>
      </c>
      <c r="F279" s="207" t="s">
        <v>2077</v>
      </c>
      <c r="G279" s="13"/>
      <c r="H279" s="208">
        <v>1.2729999999999999</v>
      </c>
      <c r="I279" s="209"/>
      <c r="J279" s="13"/>
      <c r="K279" s="13"/>
      <c r="L279" s="204"/>
      <c r="M279" s="210"/>
      <c r="N279" s="211"/>
      <c r="O279" s="211"/>
      <c r="P279" s="211"/>
      <c r="Q279" s="211"/>
      <c r="R279" s="211"/>
      <c r="S279" s="211"/>
      <c r="T279" s="21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06" t="s">
        <v>175</v>
      </c>
      <c r="AU279" s="206" t="s">
        <v>90</v>
      </c>
      <c r="AV279" s="13" t="s">
        <v>90</v>
      </c>
      <c r="AW279" s="13" t="s">
        <v>33</v>
      </c>
      <c r="AX279" s="13" t="s">
        <v>78</v>
      </c>
      <c r="AY279" s="206" t="s">
        <v>168</v>
      </c>
    </row>
    <row r="280" s="13" customFormat="1">
      <c r="A280" s="13"/>
      <c r="B280" s="204"/>
      <c r="C280" s="13"/>
      <c r="D280" s="205" t="s">
        <v>175</v>
      </c>
      <c r="E280" s="206" t="s">
        <v>1</v>
      </c>
      <c r="F280" s="207" t="s">
        <v>2078</v>
      </c>
      <c r="G280" s="13"/>
      <c r="H280" s="208">
        <v>21.634</v>
      </c>
      <c r="I280" s="209"/>
      <c r="J280" s="13"/>
      <c r="K280" s="13"/>
      <c r="L280" s="204"/>
      <c r="M280" s="210"/>
      <c r="N280" s="211"/>
      <c r="O280" s="211"/>
      <c r="P280" s="211"/>
      <c r="Q280" s="211"/>
      <c r="R280" s="211"/>
      <c r="S280" s="211"/>
      <c r="T280" s="21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6" t="s">
        <v>175</v>
      </c>
      <c r="AU280" s="206" t="s">
        <v>90</v>
      </c>
      <c r="AV280" s="13" t="s">
        <v>90</v>
      </c>
      <c r="AW280" s="13" t="s">
        <v>33</v>
      </c>
      <c r="AX280" s="13" t="s">
        <v>78</v>
      </c>
      <c r="AY280" s="206" t="s">
        <v>168</v>
      </c>
    </row>
    <row r="281" s="13" customFormat="1">
      <c r="A281" s="13"/>
      <c r="B281" s="204"/>
      <c r="C281" s="13"/>
      <c r="D281" s="205" t="s">
        <v>175</v>
      </c>
      <c r="E281" s="206" t="s">
        <v>1</v>
      </c>
      <c r="F281" s="207" t="s">
        <v>2079</v>
      </c>
      <c r="G281" s="13"/>
      <c r="H281" s="208">
        <v>15.071999999999999</v>
      </c>
      <c r="I281" s="209"/>
      <c r="J281" s="13"/>
      <c r="K281" s="13"/>
      <c r="L281" s="204"/>
      <c r="M281" s="210"/>
      <c r="N281" s="211"/>
      <c r="O281" s="211"/>
      <c r="P281" s="211"/>
      <c r="Q281" s="211"/>
      <c r="R281" s="211"/>
      <c r="S281" s="211"/>
      <c r="T281" s="21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6" t="s">
        <v>175</v>
      </c>
      <c r="AU281" s="206" t="s">
        <v>90</v>
      </c>
      <c r="AV281" s="13" t="s">
        <v>90</v>
      </c>
      <c r="AW281" s="13" t="s">
        <v>33</v>
      </c>
      <c r="AX281" s="13" t="s">
        <v>78</v>
      </c>
      <c r="AY281" s="206" t="s">
        <v>168</v>
      </c>
    </row>
    <row r="282" s="13" customFormat="1">
      <c r="A282" s="13"/>
      <c r="B282" s="204"/>
      <c r="C282" s="13"/>
      <c r="D282" s="205" t="s">
        <v>175</v>
      </c>
      <c r="E282" s="206" t="s">
        <v>1</v>
      </c>
      <c r="F282" s="207" t="s">
        <v>2080</v>
      </c>
      <c r="G282" s="13"/>
      <c r="H282" s="208">
        <v>21.420000000000002</v>
      </c>
      <c r="I282" s="209"/>
      <c r="J282" s="13"/>
      <c r="K282" s="13"/>
      <c r="L282" s="204"/>
      <c r="M282" s="210"/>
      <c r="N282" s="211"/>
      <c r="O282" s="211"/>
      <c r="P282" s="211"/>
      <c r="Q282" s="211"/>
      <c r="R282" s="211"/>
      <c r="S282" s="211"/>
      <c r="T282" s="21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6" t="s">
        <v>175</v>
      </c>
      <c r="AU282" s="206" t="s">
        <v>90</v>
      </c>
      <c r="AV282" s="13" t="s">
        <v>90</v>
      </c>
      <c r="AW282" s="13" t="s">
        <v>33</v>
      </c>
      <c r="AX282" s="13" t="s">
        <v>78</v>
      </c>
      <c r="AY282" s="206" t="s">
        <v>168</v>
      </c>
    </row>
    <row r="283" s="13" customFormat="1">
      <c r="A283" s="13"/>
      <c r="B283" s="204"/>
      <c r="C283" s="13"/>
      <c r="D283" s="205" t="s">
        <v>175</v>
      </c>
      <c r="E283" s="206" t="s">
        <v>1</v>
      </c>
      <c r="F283" s="207" t="s">
        <v>2081</v>
      </c>
      <c r="G283" s="13"/>
      <c r="H283" s="208">
        <v>1.1399999999999999</v>
      </c>
      <c r="I283" s="209"/>
      <c r="J283" s="13"/>
      <c r="K283" s="13"/>
      <c r="L283" s="204"/>
      <c r="M283" s="210"/>
      <c r="N283" s="211"/>
      <c r="O283" s="211"/>
      <c r="P283" s="211"/>
      <c r="Q283" s="211"/>
      <c r="R283" s="211"/>
      <c r="S283" s="211"/>
      <c r="T283" s="21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06" t="s">
        <v>175</v>
      </c>
      <c r="AU283" s="206" t="s">
        <v>90</v>
      </c>
      <c r="AV283" s="13" t="s">
        <v>90</v>
      </c>
      <c r="AW283" s="13" t="s">
        <v>33</v>
      </c>
      <c r="AX283" s="13" t="s">
        <v>78</v>
      </c>
      <c r="AY283" s="206" t="s">
        <v>168</v>
      </c>
    </row>
    <row r="284" s="13" customFormat="1">
      <c r="A284" s="13"/>
      <c r="B284" s="204"/>
      <c r="C284" s="13"/>
      <c r="D284" s="205" t="s">
        <v>175</v>
      </c>
      <c r="E284" s="206" t="s">
        <v>1</v>
      </c>
      <c r="F284" s="207" t="s">
        <v>2082</v>
      </c>
      <c r="G284" s="13"/>
      <c r="H284" s="208">
        <v>45.220999999999997</v>
      </c>
      <c r="I284" s="209"/>
      <c r="J284" s="13"/>
      <c r="K284" s="13"/>
      <c r="L284" s="204"/>
      <c r="M284" s="210"/>
      <c r="N284" s="211"/>
      <c r="O284" s="211"/>
      <c r="P284" s="211"/>
      <c r="Q284" s="211"/>
      <c r="R284" s="211"/>
      <c r="S284" s="211"/>
      <c r="T284" s="21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6" t="s">
        <v>175</v>
      </c>
      <c r="AU284" s="206" t="s">
        <v>90</v>
      </c>
      <c r="AV284" s="13" t="s">
        <v>90</v>
      </c>
      <c r="AW284" s="13" t="s">
        <v>33</v>
      </c>
      <c r="AX284" s="13" t="s">
        <v>78</v>
      </c>
      <c r="AY284" s="206" t="s">
        <v>168</v>
      </c>
    </row>
    <row r="285" s="13" customFormat="1">
      <c r="A285" s="13"/>
      <c r="B285" s="204"/>
      <c r="C285" s="13"/>
      <c r="D285" s="205" t="s">
        <v>175</v>
      </c>
      <c r="E285" s="206" t="s">
        <v>1</v>
      </c>
      <c r="F285" s="207" t="s">
        <v>2083</v>
      </c>
      <c r="G285" s="13"/>
      <c r="H285" s="208">
        <v>1.7350000000000001</v>
      </c>
      <c r="I285" s="209"/>
      <c r="J285" s="13"/>
      <c r="K285" s="13"/>
      <c r="L285" s="204"/>
      <c r="M285" s="210"/>
      <c r="N285" s="211"/>
      <c r="O285" s="211"/>
      <c r="P285" s="211"/>
      <c r="Q285" s="211"/>
      <c r="R285" s="211"/>
      <c r="S285" s="211"/>
      <c r="T285" s="21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06" t="s">
        <v>175</v>
      </c>
      <c r="AU285" s="206" t="s">
        <v>90</v>
      </c>
      <c r="AV285" s="13" t="s">
        <v>90</v>
      </c>
      <c r="AW285" s="13" t="s">
        <v>33</v>
      </c>
      <c r="AX285" s="13" t="s">
        <v>78</v>
      </c>
      <c r="AY285" s="206" t="s">
        <v>168</v>
      </c>
    </row>
    <row r="286" s="13" customFormat="1">
      <c r="A286" s="13"/>
      <c r="B286" s="204"/>
      <c r="C286" s="13"/>
      <c r="D286" s="205" t="s">
        <v>175</v>
      </c>
      <c r="E286" s="206" t="s">
        <v>1</v>
      </c>
      <c r="F286" s="207" t="s">
        <v>2084</v>
      </c>
      <c r="G286" s="13"/>
      <c r="H286" s="208">
        <v>1.8899999999999999</v>
      </c>
      <c r="I286" s="209"/>
      <c r="J286" s="13"/>
      <c r="K286" s="13"/>
      <c r="L286" s="204"/>
      <c r="M286" s="210"/>
      <c r="N286" s="211"/>
      <c r="O286" s="211"/>
      <c r="P286" s="211"/>
      <c r="Q286" s="211"/>
      <c r="R286" s="211"/>
      <c r="S286" s="211"/>
      <c r="T286" s="21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6" t="s">
        <v>175</v>
      </c>
      <c r="AU286" s="206" t="s">
        <v>90</v>
      </c>
      <c r="AV286" s="13" t="s">
        <v>90</v>
      </c>
      <c r="AW286" s="13" t="s">
        <v>33</v>
      </c>
      <c r="AX286" s="13" t="s">
        <v>78</v>
      </c>
      <c r="AY286" s="206" t="s">
        <v>168</v>
      </c>
    </row>
    <row r="287" s="13" customFormat="1">
      <c r="A287" s="13"/>
      <c r="B287" s="204"/>
      <c r="C287" s="13"/>
      <c r="D287" s="205" t="s">
        <v>175</v>
      </c>
      <c r="E287" s="206" t="s">
        <v>1</v>
      </c>
      <c r="F287" s="207" t="s">
        <v>2085</v>
      </c>
      <c r="G287" s="13"/>
      <c r="H287" s="208">
        <v>10.411</v>
      </c>
      <c r="I287" s="209"/>
      <c r="J287" s="13"/>
      <c r="K287" s="13"/>
      <c r="L287" s="204"/>
      <c r="M287" s="210"/>
      <c r="N287" s="211"/>
      <c r="O287" s="211"/>
      <c r="P287" s="211"/>
      <c r="Q287" s="211"/>
      <c r="R287" s="211"/>
      <c r="S287" s="211"/>
      <c r="T287" s="21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06" t="s">
        <v>175</v>
      </c>
      <c r="AU287" s="206" t="s">
        <v>90</v>
      </c>
      <c r="AV287" s="13" t="s">
        <v>90</v>
      </c>
      <c r="AW287" s="13" t="s">
        <v>33</v>
      </c>
      <c r="AX287" s="13" t="s">
        <v>78</v>
      </c>
      <c r="AY287" s="206" t="s">
        <v>168</v>
      </c>
    </row>
    <row r="288" s="13" customFormat="1">
      <c r="A288" s="13"/>
      <c r="B288" s="204"/>
      <c r="C288" s="13"/>
      <c r="D288" s="205" t="s">
        <v>175</v>
      </c>
      <c r="E288" s="206" t="s">
        <v>1</v>
      </c>
      <c r="F288" s="207" t="s">
        <v>2086</v>
      </c>
      <c r="G288" s="13"/>
      <c r="H288" s="208">
        <v>2.4239999999999999</v>
      </c>
      <c r="I288" s="209"/>
      <c r="J288" s="13"/>
      <c r="K288" s="13"/>
      <c r="L288" s="204"/>
      <c r="M288" s="210"/>
      <c r="N288" s="211"/>
      <c r="O288" s="211"/>
      <c r="P288" s="211"/>
      <c r="Q288" s="211"/>
      <c r="R288" s="211"/>
      <c r="S288" s="211"/>
      <c r="T288" s="21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6" t="s">
        <v>175</v>
      </c>
      <c r="AU288" s="206" t="s">
        <v>90</v>
      </c>
      <c r="AV288" s="13" t="s">
        <v>90</v>
      </c>
      <c r="AW288" s="13" t="s">
        <v>33</v>
      </c>
      <c r="AX288" s="13" t="s">
        <v>78</v>
      </c>
      <c r="AY288" s="206" t="s">
        <v>168</v>
      </c>
    </row>
    <row r="289" s="13" customFormat="1">
      <c r="A289" s="13"/>
      <c r="B289" s="204"/>
      <c r="C289" s="13"/>
      <c r="D289" s="205" t="s">
        <v>175</v>
      </c>
      <c r="E289" s="206" t="s">
        <v>1</v>
      </c>
      <c r="F289" s="207" t="s">
        <v>2087</v>
      </c>
      <c r="G289" s="13"/>
      <c r="H289" s="208">
        <v>46.823999999999998</v>
      </c>
      <c r="I289" s="209"/>
      <c r="J289" s="13"/>
      <c r="K289" s="13"/>
      <c r="L289" s="204"/>
      <c r="M289" s="210"/>
      <c r="N289" s="211"/>
      <c r="O289" s="211"/>
      <c r="P289" s="211"/>
      <c r="Q289" s="211"/>
      <c r="R289" s="211"/>
      <c r="S289" s="211"/>
      <c r="T289" s="21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06" t="s">
        <v>175</v>
      </c>
      <c r="AU289" s="206" t="s">
        <v>90</v>
      </c>
      <c r="AV289" s="13" t="s">
        <v>90</v>
      </c>
      <c r="AW289" s="13" t="s">
        <v>33</v>
      </c>
      <c r="AX289" s="13" t="s">
        <v>78</v>
      </c>
      <c r="AY289" s="206" t="s">
        <v>168</v>
      </c>
    </row>
    <row r="290" s="13" customFormat="1">
      <c r="A290" s="13"/>
      <c r="B290" s="204"/>
      <c r="C290" s="13"/>
      <c r="D290" s="205" t="s">
        <v>175</v>
      </c>
      <c r="E290" s="206" t="s">
        <v>1</v>
      </c>
      <c r="F290" s="207" t="s">
        <v>2088</v>
      </c>
      <c r="G290" s="13"/>
      <c r="H290" s="208">
        <v>2.4399999999999999</v>
      </c>
      <c r="I290" s="209"/>
      <c r="J290" s="13"/>
      <c r="K290" s="13"/>
      <c r="L290" s="204"/>
      <c r="M290" s="210"/>
      <c r="N290" s="211"/>
      <c r="O290" s="211"/>
      <c r="P290" s="211"/>
      <c r="Q290" s="211"/>
      <c r="R290" s="211"/>
      <c r="S290" s="211"/>
      <c r="T290" s="21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06" t="s">
        <v>175</v>
      </c>
      <c r="AU290" s="206" t="s">
        <v>90</v>
      </c>
      <c r="AV290" s="13" t="s">
        <v>90</v>
      </c>
      <c r="AW290" s="13" t="s">
        <v>33</v>
      </c>
      <c r="AX290" s="13" t="s">
        <v>78</v>
      </c>
      <c r="AY290" s="206" t="s">
        <v>168</v>
      </c>
    </row>
    <row r="291" s="13" customFormat="1">
      <c r="A291" s="13"/>
      <c r="B291" s="204"/>
      <c r="C291" s="13"/>
      <c r="D291" s="205" t="s">
        <v>175</v>
      </c>
      <c r="E291" s="206" t="s">
        <v>1</v>
      </c>
      <c r="F291" s="207" t="s">
        <v>2089</v>
      </c>
      <c r="G291" s="13"/>
      <c r="H291" s="208">
        <v>2.2799999999999998</v>
      </c>
      <c r="I291" s="209"/>
      <c r="J291" s="13"/>
      <c r="K291" s="13"/>
      <c r="L291" s="204"/>
      <c r="M291" s="210"/>
      <c r="N291" s="211"/>
      <c r="O291" s="211"/>
      <c r="P291" s="211"/>
      <c r="Q291" s="211"/>
      <c r="R291" s="211"/>
      <c r="S291" s="211"/>
      <c r="T291" s="21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06" t="s">
        <v>175</v>
      </c>
      <c r="AU291" s="206" t="s">
        <v>90</v>
      </c>
      <c r="AV291" s="13" t="s">
        <v>90</v>
      </c>
      <c r="AW291" s="13" t="s">
        <v>33</v>
      </c>
      <c r="AX291" s="13" t="s">
        <v>78</v>
      </c>
      <c r="AY291" s="206" t="s">
        <v>168</v>
      </c>
    </row>
    <row r="292" s="13" customFormat="1">
      <c r="A292" s="13"/>
      <c r="B292" s="204"/>
      <c r="C292" s="13"/>
      <c r="D292" s="205" t="s">
        <v>175</v>
      </c>
      <c r="E292" s="206" t="s">
        <v>1</v>
      </c>
      <c r="F292" s="207" t="s">
        <v>2090</v>
      </c>
      <c r="G292" s="13"/>
      <c r="H292" s="208">
        <v>2.085</v>
      </c>
      <c r="I292" s="209"/>
      <c r="J292" s="13"/>
      <c r="K292" s="13"/>
      <c r="L292" s="204"/>
      <c r="M292" s="210"/>
      <c r="N292" s="211"/>
      <c r="O292" s="211"/>
      <c r="P292" s="211"/>
      <c r="Q292" s="211"/>
      <c r="R292" s="211"/>
      <c r="S292" s="211"/>
      <c r="T292" s="21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06" t="s">
        <v>175</v>
      </c>
      <c r="AU292" s="206" t="s">
        <v>90</v>
      </c>
      <c r="AV292" s="13" t="s">
        <v>90</v>
      </c>
      <c r="AW292" s="13" t="s">
        <v>33</v>
      </c>
      <c r="AX292" s="13" t="s">
        <v>78</v>
      </c>
      <c r="AY292" s="206" t="s">
        <v>168</v>
      </c>
    </row>
    <row r="293" s="13" customFormat="1">
      <c r="A293" s="13"/>
      <c r="B293" s="204"/>
      <c r="C293" s="13"/>
      <c r="D293" s="205" t="s">
        <v>175</v>
      </c>
      <c r="E293" s="206" t="s">
        <v>1</v>
      </c>
      <c r="F293" s="207" t="s">
        <v>2091</v>
      </c>
      <c r="G293" s="13"/>
      <c r="H293" s="208">
        <v>1.8360000000000001</v>
      </c>
      <c r="I293" s="209"/>
      <c r="J293" s="13"/>
      <c r="K293" s="13"/>
      <c r="L293" s="204"/>
      <c r="M293" s="210"/>
      <c r="N293" s="211"/>
      <c r="O293" s="211"/>
      <c r="P293" s="211"/>
      <c r="Q293" s="211"/>
      <c r="R293" s="211"/>
      <c r="S293" s="211"/>
      <c r="T293" s="21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06" t="s">
        <v>175</v>
      </c>
      <c r="AU293" s="206" t="s">
        <v>90</v>
      </c>
      <c r="AV293" s="13" t="s">
        <v>90</v>
      </c>
      <c r="AW293" s="13" t="s">
        <v>33</v>
      </c>
      <c r="AX293" s="13" t="s">
        <v>78</v>
      </c>
      <c r="AY293" s="206" t="s">
        <v>168</v>
      </c>
    </row>
    <row r="294" s="13" customFormat="1">
      <c r="A294" s="13"/>
      <c r="B294" s="204"/>
      <c r="C294" s="13"/>
      <c r="D294" s="205" t="s">
        <v>175</v>
      </c>
      <c r="E294" s="206" t="s">
        <v>1</v>
      </c>
      <c r="F294" s="207" t="s">
        <v>2092</v>
      </c>
      <c r="G294" s="13"/>
      <c r="H294" s="208">
        <v>14.726000000000001</v>
      </c>
      <c r="I294" s="209"/>
      <c r="J294" s="13"/>
      <c r="K294" s="13"/>
      <c r="L294" s="204"/>
      <c r="M294" s="210"/>
      <c r="N294" s="211"/>
      <c r="O294" s="211"/>
      <c r="P294" s="211"/>
      <c r="Q294" s="211"/>
      <c r="R294" s="211"/>
      <c r="S294" s="211"/>
      <c r="T294" s="21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6" t="s">
        <v>175</v>
      </c>
      <c r="AU294" s="206" t="s">
        <v>90</v>
      </c>
      <c r="AV294" s="13" t="s">
        <v>90</v>
      </c>
      <c r="AW294" s="13" t="s">
        <v>33</v>
      </c>
      <c r="AX294" s="13" t="s">
        <v>78</v>
      </c>
      <c r="AY294" s="206" t="s">
        <v>168</v>
      </c>
    </row>
    <row r="295" s="13" customFormat="1">
      <c r="A295" s="13"/>
      <c r="B295" s="204"/>
      <c r="C295" s="13"/>
      <c r="D295" s="205" t="s">
        <v>175</v>
      </c>
      <c r="E295" s="206" t="s">
        <v>1</v>
      </c>
      <c r="F295" s="207" t="s">
        <v>2093</v>
      </c>
      <c r="G295" s="13"/>
      <c r="H295" s="208">
        <v>43.481000000000002</v>
      </c>
      <c r="I295" s="209"/>
      <c r="J295" s="13"/>
      <c r="K295" s="13"/>
      <c r="L295" s="204"/>
      <c r="M295" s="210"/>
      <c r="N295" s="211"/>
      <c r="O295" s="211"/>
      <c r="P295" s="211"/>
      <c r="Q295" s="211"/>
      <c r="R295" s="211"/>
      <c r="S295" s="211"/>
      <c r="T295" s="21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06" t="s">
        <v>175</v>
      </c>
      <c r="AU295" s="206" t="s">
        <v>90</v>
      </c>
      <c r="AV295" s="13" t="s">
        <v>90</v>
      </c>
      <c r="AW295" s="13" t="s">
        <v>33</v>
      </c>
      <c r="AX295" s="13" t="s">
        <v>78</v>
      </c>
      <c r="AY295" s="206" t="s">
        <v>168</v>
      </c>
    </row>
    <row r="296" s="13" customFormat="1">
      <c r="A296" s="13"/>
      <c r="B296" s="204"/>
      <c r="C296" s="13"/>
      <c r="D296" s="205" t="s">
        <v>175</v>
      </c>
      <c r="E296" s="206" t="s">
        <v>1</v>
      </c>
      <c r="F296" s="207" t="s">
        <v>2083</v>
      </c>
      <c r="G296" s="13"/>
      <c r="H296" s="208">
        <v>1.7350000000000001</v>
      </c>
      <c r="I296" s="209"/>
      <c r="J296" s="13"/>
      <c r="K296" s="13"/>
      <c r="L296" s="204"/>
      <c r="M296" s="210"/>
      <c r="N296" s="211"/>
      <c r="O296" s="211"/>
      <c r="P296" s="211"/>
      <c r="Q296" s="211"/>
      <c r="R296" s="211"/>
      <c r="S296" s="211"/>
      <c r="T296" s="21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06" t="s">
        <v>175</v>
      </c>
      <c r="AU296" s="206" t="s">
        <v>90</v>
      </c>
      <c r="AV296" s="13" t="s">
        <v>90</v>
      </c>
      <c r="AW296" s="13" t="s">
        <v>33</v>
      </c>
      <c r="AX296" s="13" t="s">
        <v>78</v>
      </c>
      <c r="AY296" s="206" t="s">
        <v>168</v>
      </c>
    </row>
    <row r="297" s="13" customFormat="1">
      <c r="A297" s="13"/>
      <c r="B297" s="204"/>
      <c r="C297" s="13"/>
      <c r="D297" s="205" t="s">
        <v>175</v>
      </c>
      <c r="E297" s="206" t="s">
        <v>1</v>
      </c>
      <c r="F297" s="207" t="s">
        <v>2094</v>
      </c>
      <c r="G297" s="13"/>
      <c r="H297" s="208">
        <v>55.350000000000001</v>
      </c>
      <c r="I297" s="209"/>
      <c r="J297" s="13"/>
      <c r="K297" s="13"/>
      <c r="L297" s="204"/>
      <c r="M297" s="210"/>
      <c r="N297" s="211"/>
      <c r="O297" s="211"/>
      <c r="P297" s="211"/>
      <c r="Q297" s="211"/>
      <c r="R297" s="211"/>
      <c r="S297" s="211"/>
      <c r="T297" s="21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06" t="s">
        <v>175</v>
      </c>
      <c r="AU297" s="206" t="s">
        <v>90</v>
      </c>
      <c r="AV297" s="13" t="s">
        <v>90</v>
      </c>
      <c r="AW297" s="13" t="s">
        <v>33</v>
      </c>
      <c r="AX297" s="13" t="s">
        <v>78</v>
      </c>
      <c r="AY297" s="206" t="s">
        <v>168</v>
      </c>
    </row>
    <row r="298" s="13" customFormat="1">
      <c r="A298" s="13"/>
      <c r="B298" s="204"/>
      <c r="C298" s="13"/>
      <c r="D298" s="205" t="s">
        <v>175</v>
      </c>
      <c r="E298" s="206" t="s">
        <v>1</v>
      </c>
      <c r="F298" s="207" t="s">
        <v>2095</v>
      </c>
      <c r="G298" s="13"/>
      <c r="H298" s="208">
        <v>1.8</v>
      </c>
      <c r="I298" s="209"/>
      <c r="J298" s="13"/>
      <c r="K298" s="13"/>
      <c r="L298" s="204"/>
      <c r="M298" s="210"/>
      <c r="N298" s="211"/>
      <c r="O298" s="211"/>
      <c r="P298" s="211"/>
      <c r="Q298" s="211"/>
      <c r="R298" s="211"/>
      <c r="S298" s="211"/>
      <c r="T298" s="21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06" t="s">
        <v>175</v>
      </c>
      <c r="AU298" s="206" t="s">
        <v>90</v>
      </c>
      <c r="AV298" s="13" t="s">
        <v>90</v>
      </c>
      <c r="AW298" s="13" t="s">
        <v>33</v>
      </c>
      <c r="AX298" s="13" t="s">
        <v>78</v>
      </c>
      <c r="AY298" s="206" t="s">
        <v>168</v>
      </c>
    </row>
    <row r="299" s="13" customFormat="1">
      <c r="A299" s="13"/>
      <c r="B299" s="204"/>
      <c r="C299" s="13"/>
      <c r="D299" s="205" t="s">
        <v>175</v>
      </c>
      <c r="E299" s="206" t="s">
        <v>1</v>
      </c>
      <c r="F299" s="207" t="s">
        <v>2084</v>
      </c>
      <c r="G299" s="13"/>
      <c r="H299" s="208">
        <v>1.8899999999999999</v>
      </c>
      <c r="I299" s="209"/>
      <c r="J299" s="13"/>
      <c r="K299" s="13"/>
      <c r="L299" s="204"/>
      <c r="M299" s="210"/>
      <c r="N299" s="211"/>
      <c r="O299" s="211"/>
      <c r="P299" s="211"/>
      <c r="Q299" s="211"/>
      <c r="R299" s="211"/>
      <c r="S299" s="211"/>
      <c r="T299" s="21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06" t="s">
        <v>175</v>
      </c>
      <c r="AU299" s="206" t="s">
        <v>90</v>
      </c>
      <c r="AV299" s="13" t="s">
        <v>90</v>
      </c>
      <c r="AW299" s="13" t="s">
        <v>33</v>
      </c>
      <c r="AX299" s="13" t="s">
        <v>78</v>
      </c>
      <c r="AY299" s="206" t="s">
        <v>168</v>
      </c>
    </row>
    <row r="300" s="13" customFormat="1">
      <c r="A300" s="13"/>
      <c r="B300" s="204"/>
      <c r="C300" s="13"/>
      <c r="D300" s="205" t="s">
        <v>175</v>
      </c>
      <c r="E300" s="206" t="s">
        <v>1</v>
      </c>
      <c r="F300" s="207" t="s">
        <v>2096</v>
      </c>
      <c r="G300" s="13"/>
      <c r="H300" s="208">
        <v>29.271000000000001</v>
      </c>
      <c r="I300" s="209"/>
      <c r="J300" s="13"/>
      <c r="K300" s="13"/>
      <c r="L300" s="204"/>
      <c r="M300" s="210"/>
      <c r="N300" s="211"/>
      <c r="O300" s="211"/>
      <c r="P300" s="211"/>
      <c r="Q300" s="211"/>
      <c r="R300" s="211"/>
      <c r="S300" s="211"/>
      <c r="T300" s="21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06" t="s">
        <v>175</v>
      </c>
      <c r="AU300" s="206" t="s">
        <v>90</v>
      </c>
      <c r="AV300" s="13" t="s">
        <v>90</v>
      </c>
      <c r="AW300" s="13" t="s">
        <v>33</v>
      </c>
      <c r="AX300" s="13" t="s">
        <v>78</v>
      </c>
      <c r="AY300" s="206" t="s">
        <v>168</v>
      </c>
    </row>
    <row r="301" s="13" customFormat="1">
      <c r="A301" s="13"/>
      <c r="B301" s="204"/>
      <c r="C301" s="13"/>
      <c r="D301" s="205" t="s">
        <v>175</v>
      </c>
      <c r="E301" s="206" t="s">
        <v>1</v>
      </c>
      <c r="F301" s="207" t="s">
        <v>2083</v>
      </c>
      <c r="G301" s="13"/>
      <c r="H301" s="208">
        <v>1.7350000000000001</v>
      </c>
      <c r="I301" s="209"/>
      <c r="J301" s="13"/>
      <c r="K301" s="13"/>
      <c r="L301" s="204"/>
      <c r="M301" s="210"/>
      <c r="N301" s="211"/>
      <c r="O301" s="211"/>
      <c r="P301" s="211"/>
      <c r="Q301" s="211"/>
      <c r="R301" s="211"/>
      <c r="S301" s="211"/>
      <c r="T301" s="21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6" t="s">
        <v>175</v>
      </c>
      <c r="AU301" s="206" t="s">
        <v>90</v>
      </c>
      <c r="AV301" s="13" t="s">
        <v>90</v>
      </c>
      <c r="AW301" s="13" t="s">
        <v>33</v>
      </c>
      <c r="AX301" s="13" t="s">
        <v>78</v>
      </c>
      <c r="AY301" s="206" t="s">
        <v>168</v>
      </c>
    </row>
    <row r="302" s="13" customFormat="1">
      <c r="A302" s="13"/>
      <c r="B302" s="204"/>
      <c r="C302" s="13"/>
      <c r="D302" s="205" t="s">
        <v>175</v>
      </c>
      <c r="E302" s="206" t="s">
        <v>1</v>
      </c>
      <c r="F302" s="207" t="s">
        <v>2097</v>
      </c>
      <c r="G302" s="13"/>
      <c r="H302" s="208">
        <v>1.6000000000000001</v>
      </c>
      <c r="I302" s="209"/>
      <c r="J302" s="13"/>
      <c r="K302" s="13"/>
      <c r="L302" s="204"/>
      <c r="M302" s="210"/>
      <c r="N302" s="211"/>
      <c r="O302" s="211"/>
      <c r="P302" s="211"/>
      <c r="Q302" s="211"/>
      <c r="R302" s="211"/>
      <c r="S302" s="211"/>
      <c r="T302" s="21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06" t="s">
        <v>175</v>
      </c>
      <c r="AU302" s="206" t="s">
        <v>90</v>
      </c>
      <c r="AV302" s="13" t="s">
        <v>90</v>
      </c>
      <c r="AW302" s="13" t="s">
        <v>33</v>
      </c>
      <c r="AX302" s="13" t="s">
        <v>78</v>
      </c>
      <c r="AY302" s="206" t="s">
        <v>168</v>
      </c>
    </row>
    <row r="303" s="13" customFormat="1">
      <c r="A303" s="13"/>
      <c r="B303" s="204"/>
      <c r="C303" s="13"/>
      <c r="D303" s="205" t="s">
        <v>175</v>
      </c>
      <c r="E303" s="206" t="s">
        <v>1</v>
      </c>
      <c r="F303" s="207" t="s">
        <v>2098</v>
      </c>
      <c r="G303" s="13"/>
      <c r="H303" s="208">
        <v>2.7519999999999998</v>
      </c>
      <c r="I303" s="209"/>
      <c r="J303" s="13"/>
      <c r="K303" s="13"/>
      <c r="L303" s="204"/>
      <c r="M303" s="210"/>
      <c r="N303" s="211"/>
      <c r="O303" s="211"/>
      <c r="P303" s="211"/>
      <c r="Q303" s="211"/>
      <c r="R303" s="211"/>
      <c r="S303" s="211"/>
      <c r="T303" s="21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06" t="s">
        <v>175</v>
      </c>
      <c r="AU303" s="206" t="s">
        <v>90</v>
      </c>
      <c r="AV303" s="13" t="s">
        <v>90</v>
      </c>
      <c r="AW303" s="13" t="s">
        <v>33</v>
      </c>
      <c r="AX303" s="13" t="s">
        <v>78</v>
      </c>
      <c r="AY303" s="206" t="s">
        <v>168</v>
      </c>
    </row>
    <row r="304" s="13" customFormat="1">
      <c r="A304" s="13"/>
      <c r="B304" s="204"/>
      <c r="C304" s="13"/>
      <c r="D304" s="205" t="s">
        <v>175</v>
      </c>
      <c r="E304" s="206" t="s">
        <v>1</v>
      </c>
      <c r="F304" s="207" t="s">
        <v>2099</v>
      </c>
      <c r="G304" s="13"/>
      <c r="H304" s="208">
        <v>43.835000000000001</v>
      </c>
      <c r="I304" s="209"/>
      <c r="J304" s="13"/>
      <c r="K304" s="13"/>
      <c r="L304" s="204"/>
      <c r="M304" s="210"/>
      <c r="N304" s="211"/>
      <c r="O304" s="211"/>
      <c r="P304" s="211"/>
      <c r="Q304" s="211"/>
      <c r="R304" s="211"/>
      <c r="S304" s="211"/>
      <c r="T304" s="21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06" t="s">
        <v>175</v>
      </c>
      <c r="AU304" s="206" t="s">
        <v>90</v>
      </c>
      <c r="AV304" s="13" t="s">
        <v>90</v>
      </c>
      <c r="AW304" s="13" t="s">
        <v>33</v>
      </c>
      <c r="AX304" s="13" t="s">
        <v>78</v>
      </c>
      <c r="AY304" s="206" t="s">
        <v>168</v>
      </c>
    </row>
    <row r="305" s="13" customFormat="1">
      <c r="A305" s="13"/>
      <c r="B305" s="204"/>
      <c r="C305" s="13"/>
      <c r="D305" s="205" t="s">
        <v>175</v>
      </c>
      <c r="E305" s="206" t="s">
        <v>1</v>
      </c>
      <c r="F305" s="207" t="s">
        <v>2069</v>
      </c>
      <c r="G305" s="13"/>
      <c r="H305" s="208">
        <v>1.325</v>
      </c>
      <c r="I305" s="209"/>
      <c r="J305" s="13"/>
      <c r="K305" s="13"/>
      <c r="L305" s="204"/>
      <c r="M305" s="210"/>
      <c r="N305" s="211"/>
      <c r="O305" s="211"/>
      <c r="P305" s="211"/>
      <c r="Q305" s="211"/>
      <c r="R305" s="211"/>
      <c r="S305" s="211"/>
      <c r="T305" s="21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06" t="s">
        <v>175</v>
      </c>
      <c r="AU305" s="206" t="s">
        <v>90</v>
      </c>
      <c r="AV305" s="13" t="s">
        <v>90</v>
      </c>
      <c r="AW305" s="13" t="s">
        <v>33</v>
      </c>
      <c r="AX305" s="13" t="s">
        <v>78</v>
      </c>
      <c r="AY305" s="206" t="s">
        <v>168</v>
      </c>
    </row>
    <row r="306" s="13" customFormat="1">
      <c r="A306" s="13"/>
      <c r="B306" s="204"/>
      <c r="C306" s="13"/>
      <c r="D306" s="205" t="s">
        <v>175</v>
      </c>
      <c r="E306" s="206" t="s">
        <v>1</v>
      </c>
      <c r="F306" s="207" t="s">
        <v>2100</v>
      </c>
      <c r="G306" s="13"/>
      <c r="H306" s="208">
        <v>41.106000000000002</v>
      </c>
      <c r="I306" s="209"/>
      <c r="J306" s="13"/>
      <c r="K306" s="13"/>
      <c r="L306" s="204"/>
      <c r="M306" s="210"/>
      <c r="N306" s="211"/>
      <c r="O306" s="211"/>
      <c r="P306" s="211"/>
      <c r="Q306" s="211"/>
      <c r="R306" s="211"/>
      <c r="S306" s="211"/>
      <c r="T306" s="21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06" t="s">
        <v>175</v>
      </c>
      <c r="AU306" s="206" t="s">
        <v>90</v>
      </c>
      <c r="AV306" s="13" t="s">
        <v>90</v>
      </c>
      <c r="AW306" s="13" t="s">
        <v>33</v>
      </c>
      <c r="AX306" s="13" t="s">
        <v>78</v>
      </c>
      <c r="AY306" s="206" t="s">
        <v>168</v>
      </c>
    </row>
    <row r="307" s="13" customFormat="1">
      <c r="A307" s="13"/>
      <c r="B307" s="204"/>
      <c r="C307" s="13"/>
      <c r="D307" s="205" t="s">
        <v>175</v>
      </c>
      <c r="E307" s="206" t="s">
        <v>1</v>
      </c>
      <c r="F307" s="207" t="s">
        <v>2083</v>
      </c>
      <c r="G307" s="13"/>
      <c r="H307" s="208">
        <v>1.7350000000000001</v>
      </c>
      <c r="I307" s="209"/>
      <c r="J307" s="13"/>
      <c r="K307" s="13"/>
      <c r="L307" s="204"/>
      <c r="M307" s="210"/>
      <c r="N307" s="211"/>
      <c r="O307" s="211"/>
      <c r="P307" s="211"/>
      <c r="Q307" s="211"/>
      <c r="R307" s="211"/>
      <c r="S307" s="211"/>
      <c r="T307" s="21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06" t="s">
        <v>175</v>
      </c>
      <c r="AU307" s="206" t="s">
        <v>90</v>
      </c>
      <c r="AV307" s="13" t="s">
        <v>90</v>
      </c>
      <c r="AW307" s="13" t="s">
        <v>33</v>
      </c>
      <c r="AX307" s="13" t="s">
        <v>78</v>
      </c>
      <c r="AY307" s="206" t="s">
        <v>168</v>
      </c>
    </row>
    <row r="308" s="13" customFormat="1">
      <c r="A308" s="13"/>
      <c r="B308" s="204"/>
      <c r="C308" s="13"/>
      <c r="D308" s="205" t="s">
        <v>175</v>
      </c>
      <c r="E308" s="206" t="s">
        <v>1</v>
      </c>
      <c r="F308" s="207" t="s">
        <v>2101</v>
      </c>
      <c r="G308" s="13"/>
      <c r="H308" s="208">
        <v>2.04</v>
      </c>
      <c r="I308" s="209"/>
      <c r="J308" s="13"/>
      <c r="K308" s="13"/>
      <c r="L308" s="204"/>
      <c r="M308" s="210"/>
      <c r="N308" s="211"/>
      <c r="O308" s="211"/>
      <c r="P308" s="211"/>
      <c r="Q308" s="211"/>
      <c r="R308" s="211"/>
      <c r="S308" s="211"/>
      <c r="T308" s="21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06" t="s">
        <v>175</v>
      </c>
      <c r="AU308" s="206" t="s">
        <v>90</v>
      </c>
      <c r="AV308" s="13" t="s">
        <v>90</v>
      </c>
      <c r="AW308" s="13" t="s">
        <v>33</v>
      </c>
      <c r="AX308" s="13" t="s">
        <v>78</v>
      </c>
      <c r="AY308" s="206" t="s">
        <v>168</v>
      </c>
    </row>
    <row r="309" s="13" customFormat="1">
      <c r="A309" s="13"/>
      <c r="B309" s="204"/>
      <c r="C309" s="13"/>
      <c r="D309" s="205" t="s">
        <v>175</v>
      </c>
      <c r="E309" s="206" t="s">
        <v>1</v>
      </c>
      <c r="F309" s="207" t="s">
        <v>2102</v>
      </c>
      <c r="G309" s="13"/>
      <c r="H309" s="208">
        <v>33.844000000000001</v>
      </c>
      <c r="I309" s="209"/>
      <c r="J309" s="13"/>
      <c r="K309" s="13"/>
      <c r="L309" s="204"/>
      <c r="M309" s="210"/>
      <c r="N309" s="211"/>
      <c r="O309" s="211"/>
      <c r="P309" s="211"/>
      <c r="Q309" s="211"/>
      <c r="R309" s="211"/>
      <c r="S309" s="211"/>
      <c r="T309" s="21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06" t="s">
        <v>175</v>
      </c>
      <c r="AU309" s="206" t="s">
        <v>90</v>
      </c>
      <c r="AV309" s="13" t="s">
        <v>90</v>
      </c>
      <c r="AW309" s="13" t="s">
        <v>33</v>
      </c>
      <c r="AX309" s="13" t="s">
        <v>78</v>
      </c>
      <c r="AY309" s="206" t="s">
        <v>168</v>
      </c>
    </row>
    <row r="310" s="13" customFormat="1">
      <c r="A310" s="13"/>
      <c r="B310" s="204"/>
      <c r="C310" s="13"/>
      <c r="D310" s="205" t="s">
        <v>175</v>
      </c>
      <c r="E310" s="206" t="s">
        <v>1</v>
      </c>
      <c r="F310" s="207" t="s">
        <v>2069</v>
      </c>
      <c r="G310" s="13"/>
      <c r="H310" s="208">
        <v>1.325</v>
      </c>
      <c r="I310" s="209"/>
      <c r="J310" s="13"/>
      <c r="K310" s="13"/>
      <c r="L310" s="204"/>
      <c r="M310" s="210"/>
      <c r="N310" s="211"/>
      <c r="O310" s="211"/>
      <c r="P310" s="211"/>
      <c r="Q310" s="211"/>
      <c r="R310" s="211"/>
      <c r="S310" s="211"/>
      <c r="T310" s="21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06" t="s">
        <v>175</v>
      </c>
      <c r="AU310" s="206" t="s">
        <v>90</v>
      </c>
      <c r="AV310" s="13" t="s">
        <v>90</v>
      </c>
      <c r="AW310" s="13" t="s">
        <v>33</v>
      </c>
      <c r="AX310" s="13" t="s">
        <v>78</v>
      </c>
      <c r="AY310" s="206" t="s">
        <v>168</v>
      </c>
    </row>
    <row r="311" s="13" customFormat="1">
      <c r="A311" s="13"/>
      <c r="B311" s="204"/>
      <c r="C311" s="13"/>
      <c r="D311" s="205" t="s">
        <v>175</v>
      </c>
      <c r="E311" s="206" t="s">
        <v>1</v>
      </c>
      <c r="F311" s="207" t="s">
        <v>2103</v>
      </c>
      <c r="G311" s="13"/>
      <c r="H311" s="208">
        <v>1.6000000000000001</v>
      </c>
      <c r="I311" s="209"/>
      <c r="J311" s="13"/>
      <c r="K311" s="13"/>
      <c r="L311" s="204"/>
      <c r="M311" s="210"/>
      <c r="N311" s="211"/>
      <c r="O311" s="211"/>
      <c r="P311" s="211"/>
      <c r="Q311" s="211"/>
      <c r="R311" s="211"/>
      <c r="S311" s="211"/>
      <c r="T311" s="21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06" t="s">
        <v>175</v>
      </c>
      <c r="AU311" s="206" t="s">
        <v>90</v>
      </c>
      <c r="AV311" s="13" t="s">
        <v>90</v>
      </c>
      <c r="AW311" s="13" t="s">
        <v>33</v>
      </c>
      <c r="AX311" s="13" t="s">
        <v>78</v>
      </c>
      <c r="AY311" s="206" t="s">
        <v>168</v>
      </c>
    </row>
    <row r="312" s="13" customFormat="1">
      <c r="A312" s="13"/>
      <c r="B312" s="204"/>
      <c r="C312" s="13"/>
      <c r="D312" s="205" t="s">
        <v>175</v>
      </c>
      <c r="E312" s="206" t="s">
        <v>1</v>
      </c>
      <c r="F312" s="207" t="s">
        <v>2104</v>
      </c>
      <c r="G312" s="13"/>
      <c r="H312" s="208">
        <v>2.6800000000000002</v>
      </c>
      <c r="I312" s="209"/>
      <c r="J312" s="13"/>
      <c r="K312" s="13"/>
      <c r="L312" s="204"/>
      <c r="M312" s="210"/>
      <c r="N312" s="211"/>
      <c r="O312" s="211"/>
      <c r="P312" s="211"/>
      <c r="Q312" s="211"/>
      <c r="R312" s="211"/>
      <c r="S312" s="211"/>
      <c r="T312" s="21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06" t="s">
        <v>175</v>
      </c>
      <c r="AU312" s="206" t="s">
        <v>90</v>
      </c>
      <c r="AV312" s="13" t="s">
        <v>90</v>
      </c>
      <c r="AW312" s="13" t="s">
        <v>33</v>
      </c>
      <c r="AX312" s="13" t="s">
        <v>78</v>
      </c>
      <c r="AY312" s="206" t="s">
        <v>168</v>
      </c>
    </row>
    <row r="313" s="16" customFormat="1">
      <c r="A313" s="16"/>
      <c r="B313" s="228"/>
      <c r="C313" s="16"/>
      <c r="D313" s="205" t="s">
        <v>175</v>
      </c>
      <c r="E313" s="229" t="s">
        <v>1</v>
      </c>
      <c r="F313" s="230" t="s">
        <v>240</v>
      </c>
      <c r="G313" s="16"/>
      <c r="H313" s="231">
        <v>935.62599999999986</v>
      </c>
      <c r="I313" s="232"/>
      <c r="J313" s="16"/>
      <c r="K313" s="16"/>
      <c r="L313" s="228"/>
      <c r="M313" s="233"/>
      <c r="N313" s="234"/>
      <c r="O313" s="234"/>
      <c r="P313" s="234"/>
      <c r="Q313" s="234"/>
      <c r="R313" s="234"/>
      <c r="S313" s="234"/>
      <c r="T313" s="235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29" t="s">
        <v>175</v>
      </c>
      <c r="AU313" s="229" t="s">
        <v>90</v>
      </c>
      <c r="AV313" s="16" t="s">
        <v>95</v>
      </c>
      <c r="AW313" s="16" t="s">
        <v>33</v>
      </c>
      <c r="AX313" s="16" t="s">
        <v>78</v>
      </c>
      <c r="AY313" s="229" t="s">
        <v>168</v>
      </c>
    </row>
    <row r="314" s="14" customFormat="1">
      <c r="A314" s="14"/>
      <c r="B314" s="213"/>
      <c r="C314" s="14"/>
      <c r="D314" s="205" t="s">
        <v>175</v>
      </c>
      <c r="E314" s="214" t="s">
        <v>1</v>
      </c>
      <c r="F314" s="215" t="s">
        <v>180</v>
      </c>
      <c r="G314" s="14"/>
      <c r="H314" s="216">
        <v>935.62599999999986</v>
      </c>
      <c r="I314" s="217"/>
      <c r="J314" s="14"/>
      <c r="K314" s="14"/>
      <c r="L314" s="213"/>
      <c r="M314" s="218"/>
      <c r="N314" s="219"/>
      <c r="O314" s="219"/>
      <c r="P314" s="219"/>
      <c r="Q314" s="219"/>
      <c r="R314" s="219"/>
      <c r="S314" s="219"/>
      <c r="T314" s="22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14" t="s">
        <v>175</v>
      </c>
      <c r="AU314" s="214" t="s">
        <v>90</v>
      </c>
      <c r="AV314" s="14" t="s">
        <v>111</v>
      </c>
      <c r="AW314" s="14" t="s">
        <v>33</v>
      </c>
      <c r="AX314" s="14" t="s">
        <v>85</v>
      </c>
      <c r="AY314" s="214" t="s">
        <v>168</v>
      </c>
    </row>
    <row r="315" s="2" customFormat="1" ht="33" customHeight="1">
      <c r="A315" s="38"/>
      <c r="B315" s="189"/>
      <c r="C315" s="190" t="s">
        <v>375</v>
      </c>
      <c r="D315" s="190" t="s">
        <v>171</v>
      </c>
      <c r="E315" s="191" t="s">
        <v>2105</v>
      </c>
      <c r="F315" s="192" t="s">
        <v>2106</v>
      </c>
      <c r="G315" s="193" t="s">
        <v>174</v>
      </c>
      <c r="H315" s="194">
        <v>935.62599999999998</v>
      </c>
      <c r="I315" s="195"/>
      <c r="J315" s="194">
        <f>ROUND(I315*H315,3)</f>
        <v>0</v>
      </c>
      <c r="K315" s="196"/>
      <c r="L315" s="39"/>
      <c r="M315" s="197" t="s">
        <v>1</v>
      </c>
      <c r="N315" s="198" t="s">
        <v>44</v>
      </c>
      <c r="O315" s="82"/>
      <c r="P315" s="199">
        <f>O315*H315</f>
        <v>0</v>
      </c>
      <c r="Q315" s="199">
        <v>0</v>
      </c>
      <c r="R315" s="199">
        <f>Q315*H315</f>
        <v>0</v>
      </c>
      <c r="S315" s="199">
        <v>0</v>
      </c>
      <c r="T315" s="20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01" t="s">
        <v>111</v>
      </c>
      <c r="AT315" s="201" t="s">
        <v>171</v>
      </c>
      <c r="AU315" s="201" t="s">
        <v>90</v>
      </c>
      <c r="AY315" s="19" t="s">
        <v>168</v>
      </c>
      <c r="BE315" s="202">
        <f>IF(N315="základná",J315,0)</f>
        <v>0</v>
      </c>
      <c r="BF315" s="202">
        <f>IF(N315="znížená",J315,0)</f>
        <v>0</v>
      </c>
      <c r="BG315" s="202">
        <f>IF(N315="zákl. prenesená",J315,0)</f>
        <v>0</v>
      </c>
      <c r="BH315" s="202">
        <f>IF(N315="zníž. prenesená",J315,0)</f>
        <v>0</v>
      </c>
      <c r="BI315" s="202">
        <f>IF(N315="nulová",J315,0)</f>
        <v>0</v>
      </c>
      <c r="BJ315" s="19" t="s">
        <v>90</v>
      </c>
      <c r="BK315" s="203">
        <f>ROUND(I315*H315,3)</f>
        <v>0</v>
      </c>
      <c r="BL315" s="19" t="s">
        <v>111</v>
      </c>
      <c r="BM315" s="201" t="s">
        <v>378</v>
      </c>
    </row>
    <row r="316" s="2" customFormat="1" ht="24.15" customHeight="1">
      <c r="A316" s="38"/>
      <c r="B316" s="189"/>
      <c r="C316" s="190" t="s">
        <v>285</v>
      </c>
      <c r="D316" s="190" t="s">
        <v>171</v>
      </c>
      <c r="E316" s="191" t="s">
        <v>2107</v>
      </c>
      <c r="F316" s="192" t="s">
        <v>2108</v>
      </c>
      <c r="G316" s="193" t="s">
        <v>174</v>
      </c>
      <c r="H316" s="194">
        <v>23.920000000000002</v>
      </c>
      <c r="I316" s="195"/>
      <c r="J316" s="194">
        <f>ROUND(I316*H316,3)</f>
        <v>0</v>
      </c>
      <c r="K316" s="196"/>
      <c r="L316" s="39"/>
      <c r="M316" s="197" t="s">
        <v>1</v>
      </c>
      <c r="N316" s="198" t="s">
        <v>44</v>
      </c>
      <c r="O316" s="82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01" t="s">
        <v>111</v>
      </c>
      <c r="AT316" s="201" t="s">
        <v>171</v>
      </c>
      <c r="AU316" s="201" t="s">
        <v>90</v>
      </c>
      <c r="AY316" s="19" t="s">
        <v>168</v>
      </c>
      <c r="BE316" s="202">
        <f>IF(N316="základná",J316,0)</f>
        <v>0</v>
      </c>
      <c r="BF316" s="202">
        <f>IF(N316="znížená",J316,0)</f>
        <v>0</v>
      </c>
      <c r="BG316" s="202">
        <f>IF(N316="zákl. prenesená",J316,0)</f>
        <v>0</v>
      </c>
      <c r="BH316" s="202">
        <f>IF(N316="zníž. prenesená",J316,0)</f>
        <v>0</v>
      </c>
      <c r="BI316" s="202">
        <f>IF(N316="nulová",J316,0)</f>
        <v>0</v>
      </c>
      <c r="BJ316" s="19" t="s">
        <v>90</v>
      </c>
      <c r="BK316" s="203">
        <f>ROUND(I316*H316,3)</f>
        <v>0</v>
      </c>
      <c r="BL316" s="19" t="s">
        <v>111</v>
      </c>
      <c r="BM316" s="201" t="s">
        <v>381</v>
      </c>
    </row>
    <row r="317" s="13" customFormat="1">
      <c r="A317" s="13"/>
      <c r="B317" s="204"/>
      <c r="C317" s="13"/>
      <c r="D317" s="205" t="s">
        <v>175</v>
      </c>
      <c r="E317" s="206" t="s">
        <v>1</v>
      </c>
      <c r="F317" s="207" t="s">
        <v>2109</v>
      </c>
      <c r="G317" s="13"/>
      <c r="H317" s="208">
        <v>23.920000000000002</v>
      </c>
      <c r="I317" s="209"/>
      <c r="J317" s="13"/>
      <c r="K317" s="13"/>
      <c r="L317" s="204"/>
      <c r="M317" s="210"/>
      <c r="N317" s="211"/>
      <c r="O317" s="211"/>
      <c r="P317" s="211"/>
      <c r="Q317" s="211"/>
      <c r="R317" s="211"/>
      <c r="S317" s="211"/>
      <c r="T317" s="21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06" t="s">
        <v>175</v>
      </c>
      <c r="AU317" s="206" t="s">
        <v>90</v>
      </c>
      <c r="AV317" s="13" t="s">
        <v>90</v>
      </c>
      <c r="AW317" s="13" t="s">
        <v>33</v>
      </c>
      <c r="AX317" s="13" t="s">
        <v>78</v>
      </c>
      <c r="AY317" s="206" t="s">
        <v>168</v>
      </c>
    </row>
    <row r="318" s="14" customFormat="1">
      <c r="A318" s="14"/>
      <c r="B318" s="213"/>
      <c r="C318" s="14"/>
      <c r="D318" s="205" t="s">
        <v>175</v>
      </c>
      <c r="E318" s="214" t="s">
        <v>1</v>
      </c>
      <c r="F318" s="215" t="s">
        <v>180</v>
      </c>
      <c r="G318" s="14"/>
      <c r="H318" s="216">
        <v>23.920000000000002</v>
      </c>
      <c r="I318" s="217"/>
      <c r="J318" s="14"/>
      <c r="K318" s="14"/>
      <c r="L318" s="213"/>
      <c r="M318" s="218"/>
      <c r="N318" s="219"/>
      <c r="O318" s="219"/>
      <c r="P318" s="219"/>
      <c r="Q318" s="219"/>
      <c r="R318" s="219"/>
      <c r="S318" s="219"/>
      <c r="T318" s="22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14" t="s">
        <v>175</v>
      </c>
      <c r="AU318" s="214" t="s">
        <v>90</v>
      </c>
      <c r="AV318" s="14" t="s">
        <v>111</v>
      </c>
      <c r="AW318" s="14" t="s">
        <v>33</v>
      </c>
      <c r="AX318" s="14" t="s">
        <v>85</v>
      </c>
      <c r="AY318" s="214" t="s">
        <v>168</v>
      </c>
    </row>
    <row r="319" s="2" customFormat="1" ht="24.15" customHeight="1">
      <c r="A319" s="38"/>
      <c r="B319" s="189"/>
      <c r="C319" s="190" t="s">
        <v>382</v>
      </c>
      <c r="D319" s="190" t="s">
        <v>171</v>
      </c>
      <c r="E319" s="191" t="s">
        <v>203</v>
      </c>
      <c r="F319" s="192" t="s">
        <v>204</v>
      </c>
      <c r="G319" s="193" t="s">
        <v>174</v>
      </c>
      <c r="H319" s="194">
        <v>130.87000000000001</v>
      </c>
      <c r="I319" s="195"/>
      <c r="J319" s="194">
        <f>ROUND(I319*H319,3)</f>
        <v>0</v>
      </c>
      <c r="K319" s="196"/>
      <c r="L319" s="39"/>
      <c r="M319" s="197" t="s">
        <v>1</v>
      </c>
      <c r="N319" s="198" t="s">
        <v>44</v>
      </c>
      <c r="O319" s="82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01" t="s">
        <v>111</v>
      </c>
      <c r="AT319" s="201" t="s">
        <v>171</v>
      </c>
      <c r="AU319" s="201" t="s">
        <v>90</v>
      </c>
      <c r="AY319" s="19" t="s">
        <v>168</v>
      </c>
      <c r="BE319" s="202">
        <f>IF(N319="základná",J319,0)</f>
        <v>0</v>
      </c>
      <c r="BF319" s="202">
        <f>IF(N319="znížená",J319,0)</f>
        <v>0</v>
      </c>
      <c r="BG319" s="202">
        <f>IF(N319="zákl. prenesená",J319,0)</f>
        <v>0</v>
      </c>
      <c r="BH319" s="202">
        <f>IF(N319="zníž. prenesená",J319,0)</f>
        <v>0</v>
      </c>
      <c r="BI319" s="202">
        <f>IF(N319="nulová",J319,0)</f>
        <v>0</v>
      </c>
      <c r="BJ319" s="19" t="s">
        <v>90</v>
      </c>
      <c r="BK319" s="203">
        <f>ROUND(I319*H319,3)</f>
        <v>0</v>
      </c>
      <c r="BL319" s="19" t="s">
        <v>111</v>
      </c>
      <c r="BM319" s="201" t="s">
        <v>385</v>
      </c>
    </row>
    <row r="320" s="2" customFormat="1" ht="24.15" customHeight="1">
      <c r="A320" s="38"/>
      <c r="B320" s="189"/>
      <c r="C320" s="190" t="s">
        <v>292</v>
      </c>
      <c r="D320" s="190" t="s">
        <v>171</v>
      </c>
      <c r="E320" s="191" t="s">
        <v>2110</v>
      </c>
      <c r="F320" s="192" t="s">
        <v>2111</v>
      </c>
      <c r="G320" s="193" t="s">
        <v>174</v>
      </c>
      <c r="H320" s="194">
        <v>11.27</v>
      </c>
      <c r="I320" s="195"/>
      <c r="J320" s="194">
        <f>ROUND(I320*H320,3)</f>
        <v>0</v>
      </c>
      <c r="K320" s="196"/>
      <c r="L320" s="39"/>
      <c r="M320" s="197" t="s">
        <v>1</v>
      </c>
      <c r="N320" s="198" t="s">
        <v>44</v>
      </c>
      <c r="O320" s="82"/>
      <c r="P320" s="199">
        <f>O320*H320</f>
        <v>0</v>
      </c>
      <c r="Q320" s="199">
        <v>0</v>
      </c>
      <c r="R320" s="199">
        <f>Q320*H320</f>
        <v>0</v>
      </c>
      <c r="S320" s="199">
        <v>0</v>
      </c>
      <c r="T320" s="20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1" t="s">
        <v>111</v>
      </c>
      <c r="AT320" s="201" t="s">
        <v>171</v>
      </c>
      <c r="AU320" s="201" t="s">
        <v>90</v>
      </c>
      <c r="AY320" s="19" t="s">
        <v>168</v>
      </c>
      <c r="BE320" s="202">
        <f>IF(N320="základná",J320,0)</f>
        <v>0</v>
      </c>
      <c r="BF320" s="202">
        <f>IF(N320="znížená",J320,0)</f>
        <v>0</v>
      </c>
      <c r="BG320" s="202">
        <f>IF(N320="zákl. prenesená",J320,0)</f>
        <v>0</v>
      </c>
      <c r="BH320" s="202">
        <f>IF(N320="zníž. prenesená",J320,0)</f>
        <v>0</v>
      </c>
      <c r="BI320" s="202">
        <f>IF(N320="nulová",J320,0)</f>
        <v>0</v>
      </c>
      <c r="BJ320" s="19" t="s">
        <v>90</v>
      </c>
      <c r="BK320" s="203">
        <f>ROUND(I320*H320,3)</f>
        <v>0</v>
      </c>
      <c r="BL320" s="19" t="s">
        <v>111</v>
      </c>
      <c r="BM320" s="201" t="s">
        <v>388</v>
      </c>
    </row>
    <row r="321" s="13" customFormat="1">
      <c r="A321" s="13"/>
      <c r="B321" s="204"/>
      <c r="C321" s="13"/>
      <c r="D321" s="205" t="s">
        <v>175</v>
      </c>
      <c r="E321" s="206" t="s">
        <v>1</v>
      </c>
      <c r="F321" s="207" t="s">
        <v>2112</v>
      </c>
      <c r="G321" s="13"/>
      <c r="H321" s="208">
        <v>11.27</v>
      </c>
      <c r="I321" s="209"/>
      <c r="J321" s="13"/>
      <c r="K321" s="13"/>
      <c r="L321" s="204"/>
      <c r="M321" s="210"/>
      <c r="N321" s="211"/>
      <c r="O321" s="211"/>
      <c r="P321" s="211"/>
      <c r="Q321" s="211"/>
      <c r="R321" s="211"/>
      <c r="S321" s="211"/>
      <c r="T321" s="21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06" t="s">
        <v>175</v>
      </c>
      <c r="AU321" s="206" t="s">
        <v>90</v>
      </c>
      <c r="AV321" s="13" t="s">
        <v>90</v>
      </c>
      <c r="AW321" s="13" t="s">
        <v>33</v>
      </c>
      <c r="AX321" s="13" t="s">
        <v>78</v>
      </c>
      <c r="AY321" s="206" t="s">
        <v>168</v>
      </c>
    </row>
    <row r="322" s="16" customFormat="1">
      <c r="A322" s="16"/>
      <c r="B322" s="228"/>
      <c r="C322" s="16"/>
      <c r="D322" s="205" t="s">
        <v>175</v>
      </c>
      <c r="E322" s="229" t="s">
        <v>1</v>
      </c>
      <c r="F322" s="230" t="s">
        <v>240</v>
      </c>
      <c r="G322" s="16"/>
      <c r="H322" s="231">
        <v>11.27</v>
      </c>
      <c r="I322" s="232"/>
      <c r="J322" s="16"/>
      <c r="K322" s="16"/>
      <c r="L322" s="228"/>
      <c r="M322" s="233"/>
      <c r="N322" s="234"/>
      <c r="O322" s="234"/>
      <c r="P322" s="234"/>
      <c r="Q322" s="234"/>
      <c r="R322" s="234"/>
      <c r="S322" s="234"/>
      <c r="T322" s="235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29" t="s">
        <v>175</v>
      </c>
      <c r="AU322" s="229" t="s">
        <v>90</v>
      </c>
      <c r="AV322" s="16" t="s">
        <v>95</v>
      </c>
      <c r="AW322" s="16" t="s">
        <v>33</v>
      </c>
      <c r="AX322" s="16" t="s">
        <v>78</v>
      </c>
      <c r="AY322" s="229" t="s">
        <v>168</v>
      </c>
    </row>
    <row r="323" s="14" customFormat="1">
      <c r="A323" s="14"/>
      <c r="B323" s="213"/>
      <c r="C323" s="14"/>
      <c r="D323" s="205" t="s">
        <v>175</v>
      </c>
      <c r="E323" s="214" t="s">
        <v>1</v>
      </c>
      <c r="F323" s="215" t="s">
        <v>180</v>
      </c>
      <c r="G323" s="14"/>
      <c r="H323" s="216">
        <v>11.27</v>
      </c>
      <c r="I323" s="217"/>
      <c r="J323" s="14"/>
      <c r="K323" s="14"/>
      <c r="L323" s="213"/>
      <c r="M323" s="218"/>
      <c r="N323" s="219"/>
      <c r="O323" s="219"/>
      <c r="P323" s="219"/>
      <c r="Q323" s="219"/>
      <c r="R323" s="219"/>
      <c r="S323" s="219"/>
      <c r="T323" s="22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14" t="s">
        <v>175</v>
      </c>
      <c r="AU323" s="214" t="s">
        <v>90</v>
      </c>
      <c r="AV323" s="14" t="s">
        <v>111</v>
      </c>
      <c r="AW323" s="14" t="s">
        <v>33</v>
      </c>
      <c r="AX323" s="14" t="s">
        <v>85</v>
      </c>
      <c r="AY323" s="214" t="s">
        <v>168</v>
      </c>
    </row>
    <row r="324" s="2" customFormat="1" ht="24.15" customHeight="1">
      <c r="A324" s="38"/>
      <c r="B324" s="189"/>
      <c r="C324" s="190" t="s">
        <v>391</v>
      </c>
      <c r="D324" s="190" t="s">
        <v>171</v>
      </c>
      <c r="E324" s="191" t="s">
        <v>2113</v>
      </c>
      <c r="F324" s="192" t="s">
        <v>2114</v>
      </c>
      <c r="G324" s="193" t="s">
        <v>174</v>
      </c>
      <c r="H324" s="194">
        <v>11.27</v>
      </c>
      <c r="I324" s="195"/>
      <c r="J324" s="194">
        <f>ROUND(I324*H324,3)</f>
        <v>0</v>
      </c>
      <c r="K324" s="196"/>
      <c r="L324" s="39"/>
      <c r="M324" s="197" t="s">
        <v>1</v>
      </c>
      <c r="N324" s="198" t="s">
        <v>44</v>
      </c>
      <c r="O324" s="82"/>
      <c r="P324" s="199">
        <f>O324*H324</f>
        <v>0</v>
      </c>
      <c r="Q324" s="199">
        <v>0</v>
      </c>
      <c r="R324" s="199">
        <f>Q324*H324</f>
        <v>0</v>
      </c>
      <c r="S324" s="199">
        <v>0</v>
      </c>
      <c r="T324" s="20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01" t="s">
        <v>111</v>
      </c>
      <c r="AT324" s="201" t="s">
        <v>171</v>
      </c>
      <c r="AU324" s="201" t="s">
        <v>90</v>
      </c>
      <c r="AY324" s="19" t="s">
        <v>168</v>
      </c>
      <c r="BE324" s="202">
        <f>IF(N324="základná",J324,0)</f>
        <v>0</v>
      </c>
      <c r="BF324" s="202">
        <f>IF(N324="znížená",J324,0)</f>
        <v>0</v>
      </c>
      <c r="BG324" s="202">
        <f>IF(N324="zákl. prenesená",J324,0)</f>
        <v>0</v>
      </c>
      <c r="BH324" s="202">
        <f>IF(N324="zníž. prenesená",J324,0)</f>
        <v>0</v>
      </c>
      <c r="BI324" s="202">
        <f>IF(N324="nulová",J324,0)</f>
        <v>0</v>
      </c>
      <c r="BJ324" s="19" t="s">
        <v>90</v>
      </c>
      <c r="BK324" s="203">
        <f>ROUND(I324*H324,3)</f>
        <v>0</v>
      </c>
      <c r="BL324" s="19" t="s">
        <v>111</v>
      </c>
      <c r="BM324" s="201" t="s">
        <v>394</v>
      </c>
    </row>
    <row r="325" s="2" customFormat="1" ht="24.15" customHeight="1">
      <c r="A325" s="38"/>
      <c r="B325" s="189"/>
      <c r="C325" s="190" t="s">
        <v>300</v>
      </c>
      <c r="D325" s="190" t="s">
        <v>171</v>
      </c>
      <c r="E325" s="191" t="s">
        <v>322</v>
      </c>
      <c r="F325" s="192" t="s">
        <v>2115</v>
      </c>
      <c r="G325" s="193" t="s">
        <v>324</v>
      </c>
      <c r="H325" s="194">
        <v>9.5999999999999996</v>
      </c>
      <c r="I325" s="195"/>
      <c r="J325" s="194">
        <f>ROUND(I325*H325,3)</f>
        <v>0</v>
      </c>
      <c r="K325" s="196"/>
      <c r="L325" s="39"/>
      <c r="M325" s="197" t="s">
        <v>1</v>
      </c>
      <c r="N325" s="198" t="s">
        <v>44</v>
      </c>
      <c r="O325" s="82"/>
      <c r="P325" s="199">
        <f>O325*H325</f>
        <v>0</v>
      </c>
      <c r="Q325" s="199">
        <v>0</v>
      </c>
      <c r="R325" s="199">
        <f>Q325*H325</f>
        <v>0</v>
      </c>
      <c r="S325" s="199">
        <v>0</v>
      </c>
      <c r="T325" s="20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01" t="s">
        <v>111</v>
      </c>
      <c r="AT325" s="201" t="s">
        <v>171</v>
      </c>
      <c r="AU325" s="201" t="s">
        <v>90</v>
      </c>
      <c r="AY325" s="19" t="s">
        <v>168</v>
      </c>
      <c r="BE325" s="202">
        <f>IF(N325="základná",J325,0)</f>
        <v>0</v>
      </c>
      <c r="BF325" s="202">
        <f>IF(N325="znížená",J325,0)</f>
        <v>0</v>
      </c>
      <c r="BG325" s="202">
        <f>IF(N325="zákl. prenesená",J325,0)</f>
        <v>0</v>
      </c>
      <c r="BH325" s="202">
        <f>IF(N325="zníž. prenesená",J325,0)</f>
        <v>0</v>
      </c>
      <c r="BI325" s="202">
        <f>IF(N325="nulová",J325,0)</f>
        <v>0</v>
      </c>
      <c r="BJ325" s="19" t="s">
        <v>90</v>
      </c>
      <c r="BK325" s="203">
        <f>ROUND(I325*H325,3)</f>
        <v>0</v>
      </c>
      <c r="BL325" s="19" t="s">
        <v>111</v>
      </c>
      <c r="BM325" s="201" t="s">
        <v>398</v>
      </c>
    </row>
    <row r="326" s="15" customFormat="1">
      <c r="A326" s="15"/>
      <c r="B326" s="221"/>
      <c r="C326" s="15"/>
      <c r="D326" s="205" t="s">
        <v>175</v>
      </c>
      <c r="E326" s="222" t="s">
        <v>1</v>
      </c>
      <c r="F326" s="223" t="s">
        <v>2116</v>
      </c>
      <c r="G326" s="15"/>
      <c r="H326" s="222" t="s">
        <v>1</v>
      </c>
      <c r="I326" s="224"/>
      <c r="J326" s="15"/>
      <c r="K326" s="15"/>
      <c r="L326" s="221"/>
      <c r="M326" s="225"/>
      <c r="N326" s="226"/>
      <c r="O326" s="226"/>
      <c r="P326" s="226"/>
      <c r="Q326" s="226"/>
      <c r="R326" s="226"/>
      <c r="S326" s="226"/>
      <c r="T326" s="227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22" t="s">
        <v>175</v>
      </c>
      <c r="AU326" s="222" t="s">
        <v>90</v>
      </c>
      <c r="AV326" s="15" t="s">
        <v>85</v>
      </c>
      <c r="AW326" s="15" t="s">
        <v>33</v>
      </c>
      <c r="AX326" s="15" t="s">
        <v>78</v>
      </c>
      <c r="AY326" s="222" t="s">
        <v>168</v>
      </c>
    </row>
    <row r="327" s="13" customFormat="1">
      <c r="A327" s="13"/>
      <c r="B327" s="204"/>
      <c r="C327" s="13"/>
      <c r="D327" s="205" t="s">
        <v>175</v>
      </c>
      <c r="E327" s="206" t="s">
        <v>1</v>
      </c>
      <c r="F327" s="207" t="s">
        <v>2117</v>
      </c>
      <c r="G327" s="13"/>
      <c r="H327" s="208">
        <v>9.5999999999999996</v>
      </c>
      <c r="I327" s="209"/>
      <c r="J327" s="13"/>
      <c r="K327" s="13"/>
      <c r="L327" s="204"/>
      <c r="M327" s="210"/>
      <c r="N327" s="211"/>
      <c r="O327" s="211"/>
      <c r="P327" s="211"/>
      <c r="Q327" s="211"/>
      <c r="R327" s="211"/>
      <c r="S327" s="211"/>
      <c r="T327" s="21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06" t="s">
        <v>175</v>
      </c>
      <c r="AU327" s="206" t="s">
        <v>90</v>
      </c>
      <c r="AV327" s="13" t="s">
        <v>90</v>
      </c>
      <c r="AW327" s="13" t="s">
        <v>33</v>
      </c>
      <c r="AX327" s="13" t="s">
        <v>78</v>
      </c>
      <c r="AY327" s="206" t="s">
        <v>168</v>
      </c>
    </row>
    <row r="328" s="14" customFormat="1">
      <c r="A328" s="14"/>
      <c r="B328" s="213"/>
      <c r="C328" s="14"/>
      <c r="D328" s="205" t="s">
        <v>175</v>
      </c>
      <c r="E328" s="214" t="s">
        <v>1</v>
      </c>
      <c r="F328" s="215" t="s">
        <v>180</v>
      </c>
      <c r="G328" s="14"/>
      <c r="H328" s="216">
        <v>9.5999999999999996</v>
      </c>
      <c r="I328" s="217"/>
      <c r="J328" s="14"/>
      <c r="K328" s="14"/>
      <c r="L328" s="213"/>
      <c r="M328" s="218"/>
      <c r="N328" s="219"/>
      <c r="O328" s="219"/>
      <c r="P328" s="219"/>
      <c r="Q328" s="219"/>
      <c r="R328" s="219"/>
      <c r="S328" s="219"/>
      <c r="T328" s="22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14" t="s">
        <v>175</v>
      </c>
      <c r="AU328" s="214" t="s">
        <v>90</v>
      </c>
      <c r="AV328" s="14" t="s">
        <v>111</v>
      </c>
      <c r="AW328" s="14" t="s">
        <v>33</v>
      </c>
      <c r="AX328" s="14" t="s">
        <v>85</v>
      </c>
      <c r="AY328" s="214" t="s">
        <v>168</v>
      </c>
    </row>
    <row r="329" s="2" customFormat="1" ht="24.15" customHeight="1">
      <c r="A329" s="38"/>
      <c r="B329" s="189"/>
      <c r="C329" s="190" t="s">
        <v>399</v>
      </c>
      <c r="D329" s="190" t="s">
        <v>171</v>
      </c>
      <c r="E329" s="191" t="s">
        <v>651</v>
      </c>
      <c r="F329" s="192" t="s">
        <v>652</v>
      </c>
      <c r="G329" s="193" t="s">
        <v>618</v>
      </c>
      <c r="H329" s="194">
        <v>0.60999999999999999</v>
      </c>
      <c r="I329" s="195"/>
      <c r="J329" s="194">
        <f>ROUND(I329*H329,3)</f>
        <v>0</v>
      </c>
      <c r="K329" s="196"/>
      <c r="L329" s="39"/>
      <c r="M329" s="197" t="s">
        <v>1</v>
      </c>
      <c r="N329" s="198" t="s">
        <v>44</v>
      </c>
      <c r="O329" s="82"/>
      <c r="P329" s="199">
        <f>O329*H329</f>
        <v>0</v>
      </c>
      <c r="Q329" s="199">
        <v>0</v>
      </c>
      <c r="R329" s="199">
        <f>Q329*H329</f>
        <v>0</v>
      </c>
      <c r="S329" s="199">
        <v>0</v>
      </c>
      <c r="T329" s="20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01" t="s">
        <v>111</v>
      </c>
      <c r="AT329" s="201" t="s">
        <v>171</v>
      </c>
      <c r="AU329" s="201" t="s">
        <v>90</v>
      </c>
      <c r="AY329" s="19" t="s">
        <v>168</v>
      </c>
      <c r="BE329" s="202">
        <f>IF(N329="základná",J329,0)</f>
        <v>0</v>
      </c>
      <c r="BF329" s="202">
        <f>IF(N329="znížená",J329,0)</f>
        <v>0</v>
      </c>
      <c r="BG329" s="202">
        <f>IF(N329="zákl. prenesená",J329,0)</f>
        <v>0</v>
      </c>
      <c r="BH329" s="202">
        <f>IF(N329="zníž. prenesená",J329,0)</f>
        <v>0</v>
      </c>
      <c r="BI329" s="202">
        <f>IF(N329="nulová",J329,0)</f>
        <v>0</v>
      </c>
      <c r="BJ329" s="19" t="s">
        <v>90</v>
      </c>
      <c r="BK329" s="203">
        <f>ROUND(I329*H329,3)</f>
        <v>0</v>
      </c>
      <c r="BL329" s="19" t="s">
        <v>111</v>
      </c>
      <c r="BM329" s="201" t="s">
        <v>402</v>
      </c>
    </row>
    <row r="330" s="2" customFormat="1" ht="24.15" customHeight="1">
      <c r="A330" s="38"/>
      <c r="B330" s="189"/>
      <c r="C330" s="190" t="s">
        <v>307</v>
      </c>
      <c r="D330" s="190" t="s">
        <v>171</v>
      </c>
      <c r="E330" s="191" t="s">
        <v>2118</v>
      </c>
      <c r="F330" s="192" t="s">
        <v>2119</v>
      </c>
      <c r="G330" s="193" t="s">
        <v>618</v>
      </c>
      <c r="H330" s="194">
        <v>0.23300000000000001</v>
      </c>
      <c r="I330" s="195"/>
      <c r="J330" s="194">
        <f>ROUND(I330*H330,3)</f>
        <v>0</v>
      </c>
      <c r="K330" s="196"/>
      <c r="L330" s="39"/>
      <c r="M330" s="197" t="s">
        <v>1</v>
      </c>
      <c r="N330" s="198" t="s">
        <v>44</v>
      </c>
      <c r="O330" s="82"/>
      <c r="P330" s="199">
        <f>O330*H330</f>
        <v>0</v>
      </c>
      <c r="Q330" s="199">
        <v>0</v>
      </c>
      <c r="R330" s="199">
        <f>Q330*H330</f>
        <v>0</v>
      </c>
      <c r="S330" s="199">
        <v>0</v>
      </c>
      <c r="T330" s="20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01" t="s">
        <v>111</v>
      </c>
      <c r="AT330" s="201" t="s">
        <v>171</v>
      </c>
      <c r="AU330" s="201" t="s">
        <v>90</v>
      </c>
      <c r="AY330" s="19" t="s">
        <v>168</v>
      </c>
      <c r="BE330" s="202">
        <f>IF(N330="základná",J330,0)</f>
        <v>0</v>
      </c>
      <c r="BF330" s="202">
        <f>IF(N330="znížená",J330,0)</f>
        <v>0</v>
      </c>
      <c r="BG330" s="202">
        <f>IF(N330="zákl. prenesená",J330,0)</f>
        <v>0</v>
      </c>
      <c r="BH330" s="202">
        <f>IF(N330="zníž. prenesená",J330,0)</f>
        <v>0</v>
      </c>
      <c r="BI330" s="202">
        <f>IF(N330="nulová",J330,0)</f>
        <v>0</v>
      </c>
      <c r="BJ330" s="19" t="s">
        <v>90</v>
      </c>
      <c r="BK330" s="203">
        <f>ROUND(I330*H330,3)</f>
        <v>0</v>
      </c>
      <c r="BL330" s="19" t="s">
        <v>111</v>
      </c>
      <c r="BM330" s="201" t="s">
        <v>406</v>
      </c>
    </row>
    <row r="331" s="2" customFormat="1" ht="24.15" customHeight="1">
      <c r="A331" s="38"/>
      <c r="B331" s="189"/>
      <c r="C331" s="190" t="s">
        <v>409</v>
      </c>
      <c r="D331" s="190" t="s">
        <v>171</v>
      </c>
      <c r="E331" s="191" t="s">
        <v>2120</v>
      </c>
      <c r="F331" s="192" t="s">
        <v>2121</v>
      </c>
      <c r="G331" s="193" t="s">
        <v>618</v>
      </c>
      <c r="H331" s="194">
        <v>0.46600000000000003</v>
      </c>
      <c r="I331" s="195"/>
      <c r="J331" s="194">
        <f>ROUND(I331*H331,3)</f>
        <v>0</v>
      </c>
      <c r="K331" s="196"/>
      <c r="L331" s="39"/>
      <c r="M331" s="197" t="s">
        <v>1</v>
      </c>
      <c r="N331" s="198" t="s">
        <v>44</v>
      </c>
      <c r="O331" s="82"/>
      <c r="P331" s="199">
        <f>O331*H331</f>
        <v>0</v>
      </c>
      <c r="Q331" s="199">
        <v>0</v>
      </c>
      <c r="R331" s="199">
        <f>Q331*H331</f>
        <v>0</v>
      </c>
      <c r="S331" s="199">
        <v>0</v>
      </c>
      <c r="T331" s="20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01" t="s">
        <v>111</v>
      </c>
      <c r="AT331" s="201" t="s">
        <v>171</v>
      </c>
      <c r="AU331" s="201" t="s">
        <v>90</v>
      </c>
      <c r="AY331" s="19" t="s">
        <v>168</v>
      </c>
      <c r="BE331" s="202">
        <f>IF(N331="základná",J331,0)</f>
        <v>0</v>
      </c>
      <c r="BF331" s="202">
        <f>IF(N331="znížená",J331,0)</f>
        <v>0</v>
      </c>
      <c r="BG331" s="202">
        <f>IF(N331="zákl. prenesená",J331,0)</f>
        <v>0</v>
      </c>
      <c r="BH331" s="202">
        <f>IF(N331="zníž. prenesená",J331,0)</f>
        <v>0</v>
      </c>
      <c r="BI331" s="202">
        <f>IF(N331="nulová",J331,0)</f>
        <v>0</v>
      </c>
      <c r="BJ331" s="19" t="s">
        <v>90</v>
      </c>
      <c r="BK331" s="203">
        <f>ROUND(I331*H331,3)</f>
        <v>0</v>
      </c>
      <c r="BL331" s="19" t="s">
        <v>111</v>
      </c>
      <c r="BM331" s="201" t="s">
        <v>412</v>
      </c>
    </row>
    <row r="332" s="15" customFormat="1">
      <c r="A332" s="15"/>
      <c r="B332" s="221"/>
      <c r="C332" s="15"/>
      <c r="D332" s="205" t="s">
        <v>175</v>
      </c>
      <c r="E332" s="222" t="s">
        <v>1</v>
      </c>
      <c r="F332" s="223" t="s">
        <v>2122</v>
      </c>
      <c r="G332" s="15"/>
      <c r="H332" s="222" t="s">
        <v>1</v>
      </c>
      <c r="I332" s="224"/>
      <c r="J332" s="15"/>
      <c r="K332" s="15"/>
      <c r="L332" s="221"/>
      <c r="M332" s="225"/>
      <c r="N332" s="226"/>
      <c r="O332" s="226"/>
      <c r="P332" s="226"/>
      <c r="Q332" s="226"/>
      <c r="R332" s="226"/>
      <c r="S332" s="226"/>
      <c r="T332" s="227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22" t="s">
        <v>175</v>
      </c>
      <c r="AU332" s="222" t="s">
        <v>90</v>
      </c>
      <c r="AV332" s="15" t="s">
        <v>85</v>
      </c>
      <c r="AW332" s="15" t="s">
        <v>33</v>
      </c>
      <c r="AX332" s="15" t="s">
        <v>78</v>
      </c>
      <c r="AY332" s="222" t="s">
        <v>168</v>
      </c>
    </row>
    <row r="333" s="13" customFormat="1">
      <c r="A333" s="13"/>
      <c r="B333" s="204"/>
      <c r="C333" s="13"/>
      <c r="D333" s="205" t="s">
        <v>175</v>
      </c>
      <c r="E333" s="206" t="s">
        <v>1</v>
      </c>
      <c r="F333" s="207" t="s">
        <v>2123</v>
      </c>
      <c r="G333" s="13"/>
      <c r="H333" s="208">
        <v>0.46600000000000003</v>
      </c>
      <c r="I333" s="209"/>
      <c r="J333" s="13"/>
      <c r="K333" s="13"/>
      <c r="L333" s="204"/>
      <c r="M333" s="210"/>
      <c r="N333" s="211"/>
      <c r="O333" s="211"/>
      <c r="P333" s="211"/>
      <c r="Q333" s="211"/>
      <c r="R333" s="211"/>
      <c r="S333" s="211"/>
      <c r="T333" s="21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06" t="s">
        <v>175</v>
      </c>
      <c r="AU333" s="206" t="s">
        <v>90</v>
      </c>
      <c r="AV333" s="13" t="s">
        <v>90</v>
      </c>
      <c r="AW333" s="13" t="s">
        <v>33</v>
      </c>
      <c r="AX333" s="13" t="s">
        <v>78</v>
      </c>
      <c r="AY333" s="206" t="s">
        <v>168</v>
      </c>
    </row>
    <row r="334" s="14" customFormat="1">
      <c r="A334" s="14"/>
      <c r="B334" s="213"/>
      <c r="C334" s="14"/>
      <c r="D334" s="205" t="s">
        <v>175</v>
      </c>
      <c r="E334" s="214" t="s">
        <v>1</v>
      </c>
      <c r="F334" s="215" t="s">
        <v>180</v>
      </c>
      <c r="G334" s="14"/>
      <c r="H334" s="216">
        <v>0.46600000000000003</v>
      </c>
      <c r="I334" s="217"/>
      <c r="J334" s="14"/>
      <c r="K334" s="14"/>
      <c r="L334" s="213"/>
      <c r="M334" s="218"/>
      <c r="N334" s="219"/>
      <c r="O334" s="219"/>
      <c r="P334" s="219"/>
      <c r="Q334" s="219"/>
      <c r="R334" s="219"/>
      <c r="S334" s="219"/>
      <c r="T334" s="22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14" t="s">
        <v>175</v>
      </c>
      <c r="AU334" s="214" t="s">
        <v>90</v>
      </c>
      <c r="AV334" s="14" t="s">
        <v>111</v>
      </c>
      <c r="AW334" s="14" t="s">
        <v>33</v>
      </c>
      <c r="AX334" s="14" t="s">
        <v>85</v>
      </c>
      <c r="AY334" s="214" t="s">
        <v>168</v>
      </c>
    </row>
    <row r="335" s="2" customFormat="1" ht="24.15" customHeight="1">
      <c r="A335" s="38"/>
      <c r="B335" s="189"/>
      <c r="C335" s="190" t="s">
        <v>316</v>
      </c>
      <c r="D335" s="190" t="s">
        <v>171</v>
      </c>
      <c r="E335" s="191" t="s">
        <v>2124</v>
      </c>
      <c r="F335" s="192" t="s">
        <v>2125</v>
      </c>
      <c r="G335" s="193" t="s">
        <v>618</v>
      </c>
      <c r="H335" s="194">
        <v>2.395</v>
      </c>
      <c r="I335" s="195"/>
      <c r="J335" s="194">
        <f>ROUND(I335*H335,3)</f>
        <v>0</v>
      </c>
      <c r="K335" s="196"/>
      <c r="L335" s="39"/>
      <c r="M335" s="197" t="s">
        <v>1</v>
      </c>
      <c r="N335" s="198" t="s">
        <v>44</v>
      </c>
      <c r="O335" s="82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01" t="s">
        <v>111</v>
      </c>
      <c r="AT335" s="201" t="s">
        <v>171</v>
      </c>
      <c r="AU335" s="201" t="s">
        <v>90</v>
      </c>
      <c r="AY335" s="19" t="s">
        <v>168</v>
      </c>
      <c r="BE335" s="202">
        <f>IF(N335="základná",J335,0)</f>
        <v>0</v>
      </c>
      <c r="BF335" s="202">
        <f>IF(N335="znížená",J335,0)</f>
        <v>0</v>
      </c>
      <c r="BG335" s="202">
        <f>IF(N335="zákl. prenesená",J335,0)</f>
        <v>0</v>
      </c>
      <c r="BH335" s="202">
        <f>IF(N335="zníž. prenesená",J335,0)</f>
        <v>0</v>
      </c>
      <c r="BI335" s="202">
        <f>IF(N335="nulová",J335,0)</f>
        <v>0</v>
      </c>
      <c r="BJ335" s="19" t="s">
        <v>90</v>
      </c>
      <c r="BK335" s="203">
        <f>ROUND(I335*H335,3)</f>
        <v>0</v>
      </c>
      <c r="BL335" s="19" t="s">
        <v>111</v>
      </c>
      <c r="BM335" s="201" t="s">
        <v>417</v>
      </c>
    </row>
    <row r="336" s="15" customFormat="1">
      <c r="A336" s="15"/>
      <c r="B336" s="221"/>
      <c r="C336" s="15"/>
      <c r="D336" s="205" t="s">
        <v>175</v>
      </c>
      <c r="E336" s="222" t="s">
        <v>1</v>
      </c>
      <c r="F336" s="223" t="s">
        <v>2126</v>
      </c>
      <c r="G336" s="15"/>
      <c r="H336" s="222" t="s">
        <v>1</v>
      </c>
      <c r="I336" s="224"/>
      <c r="J336" s="15"/>
      <c r="K336" s="15"/>
      <c r="L336" s="221"/>
      <c r="M336" s="225"/>
      <c r="N336" s="226"/>
      <c r="O336" s="226"/>
      <c r="P336" s="226"/>
      <c r="Q336" s="226"/>
      <c r="R336" s="226"/>
      <c r="S336" s="226"/>
      <c r="T336" s="22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22" t="s">
        <v>175</v>
      </c>
      <c r="AU336" s="222" t="s">
        <v>90</v>
      </c>
      <c r="AV336" s="15" t="s">
        <v>85</v>
      </c>
      <c r="AW336" s="15" t="s">
        <v>33</v>
      </c>
      <c r="AX336" s="15" t="s">
        <v>78</v>
      </c>
      <c r="AY336" s="222" t="s">
        <v>168</v>
      </c>
    </row>
    <row r="337" s="13" customFormat="1">
      <c r="A337" s="13"/>
      <c r="B337" s="204"/>
      <c r="C337" s="13"/>
      <c r="D337" s="205" t="s">
        <v>175</v>
      </c>
      <c r="E337" s="206" t="s">
        <v>1</v>
      </c>
      <c r="F337" s="207" t="s">
        <v>2127</v>
      </c>
      <c r="G337" s="13"/>
      <c r="H337" s="208">
        <v>0.81000000000000005</v>
      </c>
      <c r="I337" s="209"/>
      <c r="J337" s="13"/>
      <c r="K337" s="13"/>
      <c r="L337" s="204"/>
      <c r="M337" s="210"/>
      <c r="N337" s="211"/>
      <c r="O337" s="211"/>
      <c r="P337" s="211"/>
      <c r="Q337" s="211"/>
      <c r="R337" s="211"/>
      <c r="S337" s="211"/>
      <c r="T337" s="21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06" t="s">
        <v>175</v>
      </c>
      <c r="AU337" s="206" t="s">
        <v>90</v>
      </c>
      <c r="AV337" s="13" t="s">
        <v>90</v>
      </c>
      <c r="AW337" s="13" t="s">
        <v>33</v>
      </c>
      <c r="AX337" s="13" t="s">
        <v>78</v>
      </c>
      <c r="AY337" s="206" t="s">
        <v>168</v>
      </c>
    </row>
    <row r="338" s="13" customFormat="1">
      <c r="A338" s="13"/>
      <c r="B338" s="204"/>
      <c r="C338" s="13"/>
      <c r="D338" s="205" t="s">
        <v>175</v>
      </c>
      <c r="E338" s="206" t="s">
        <v>1</v>
      </c>
      <c r="F338" s="207" t="s">
        <v>2128</v>
      </c>
      <c r="G338" s="13"/>
      <c r="H338" s="208">
        <v>0.47299999999999998</v>
      </c>
      <c r="I338" s="209"/>
      <c r="J338" s="13"/>
      <c r="K338" s="13"/>
      <c r="L338" s="204"/>
      <c r="M338" s="210"/>
      <c r="N338" s="211"/>
      <c r="O338" s="211"/>
      <c r="P338" s="211"/>
      <c r="Q338" s="211"/>
      <c r="R338" s="211"/>
      <c r="S338" s="211"/>
      <c r="T338" s="21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6" t="s">
        <v>175</v>
      </c>
      <c r="AU338" s="206" t="s">
        <v>90</v>
      </c>
      <c r="AV338" s="13" t="s">
        <v>90</v>
      </c>
      <c r="AW338" s="13" t="s">
        <v>33</v>
      </c>
      <c r="AX338" s="13" t="s">
        <v>78</v>
      </c>
      <c r="AY338" s="206" t="s">
        <v>168</v>
      </c>
    </row>
    <row r="339" s="13" customFormat="1">
      <c r="A339" s="13"/>
      <c r="B339" s="204"/>
      <c r="C339" s="13"/>
      <c r="D339" s="205" t="s">
        <v>175</v>
      </c>
      <c r="E339" s="206" t="s">
        <v>1</v>
      </c>
      <c r="F339" s="207" t="s">
        <v>2129</v>
      </c>
      <c r="G339" s="13"/>
      <c r="H339" s="208">
        <v>1.1120000000000001</v>
      </c>
      <c r="I339" s="209"/>
      <c r="J339" s="13"/>
      <c r="K339" s="13"/>
      <c r="L339" s="204"/>
      <c r="M339" s="210"/>
      <c r="N339" s="211"/>
      <c r="O339" s="211"/>
      <c r="P339" s="211"/>
      <c r="Q339" s="211"/>
      <c r="R339" s="211"/>
      <c r="S339" s="211"/>
      <c r="T339" s="21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06" t="s">
        <v>175</v>
      </c>
      <c r="AU339" s="206" t="s">
        <v>90</v>
      </c>
      <c r="AV339" s="13" t="s">
        <v>90</v>
      </c>
      <c r="AW339" s="13" t="s">
        <v>33</v>
      </c>
      <c r="AX339" s="13" t="s">
        <v>78</v>
      </c>
      <c r="AY339" s="206" t="s">
        <v>168</v>
      </c>
    </row>
    <row r="340" s="14" customFormat="1">
      <c r="A340" s="14"/>
      <c r="B340" s="213"/>
      <c r="C340" s="14"/>
      <c r="D340" s="205" t="s">
        <v>175</v>
      </c>
      <c r="E340" s="214" t="s">
        <v>1</v>
      </c>
      <c r="F340" s="215" t="s">
        <v>180</v>
      </c>
      <c r="G340" s="14"/>
      <c r="H340" s="216">
        <v>2.395</v>
      </c>
      <c r="I340" s="217"/>
      <c r="J340" s="14"/>
      <c r="K340" s="14"/>
      <c r="L340" s="213"/>
      <c r="M340" s="218"/>
      <c r="N340" s="219"/>
      <c r="O340" s="219"/>
      <c r="P340" s="219"/>
      <c r="Q340" s="219"/>
      <c r="R340" s="219"/>
      <c r="S340" s="219"/>
      <c r="T340" s="22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14" t="s">
        <v>175</v>
      </c>
      <c r="AU340" s="214" t="s">
        <v>90</v>
      </c>
      <c r="AV340" s="14" t="s">
        <v>111</v>
      </c>
      <c r="AW340" s="14" t="s">
        <v>33</v>
      </c>
      <c r="AX340" s="14" t="s">
        <v>85</v>
      </c>
      <c r="AY340" s="214" t="s">
        <v>168</v>
      </c>
    </row>
    <row r="341" s="2" customFormat="1" ht="24.15" customHeight="1">
      <c r="A341" s="38"/>
      <c r="B341" s="189"/>
      <c r="C341" s="190" t="s">
        <v>419</v>
      </c>
      <c r="D341" s="190" t="s">
        <v>171</v>
      </c>
      <c r="E341" s="191" t="s">
        <v>2130</v>
      </c>
      <c r="F341" s="192" t="s">
        <v>2131</v>
      </c>
      <c r="G341" s="193" t="s">
        <v>618</v>
      </c>
      <c r="H341" s="194">
        <v>0.93200000000000005</v>
      </c>
      <c r="I341" s="195"/>
      <c r="J341" s="194">
        <f>ROUND(I341*H341,3)</f>
        <v>0</v>
      </c>
      <c r="K341" s="196"/>
      <c r="L341" s="39"/>
      <c r="M341" s="197" t="s">
        <v>1</v>
      </c>
      <c r="N341" s="198" t="s">
        <v>44</v>
      </c>
      <c r="O341" s="82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01" t="s">
        <v>111</v>
      </c>
      <c r="AT341" s="201" t="s">
        <v>171</v>
      </c>
      <c r="AU341" s="201" t="s">
        <v>90</v>
      </c>
      <c r="AY341" s="19" t="s">
        <v>168</v>
      </c>
      <c r="BE341" s="202">
        <f>IF(N341="základná",J341,0)</f>
        <v>0</v>
      </c>
      <c r="BF341" s="202">
        <f>IF(N341="znížená",J341,0)</f>
        <v>0</v>
      </c>
      <c r="BG341" s="202">
        <f>IF(N341="zákl. prenesená",J341,0)</f>
        <v>0</v>
      </c>
      <c r="BH341" s="202">
        <f>IF(N341="zníž. prenesená",J341,0)</f>
        <v>0</v>
      </c>
      <c r="BI341" s="202">
        <f>IF(N341="nulová",J341,0)</f>
        <v>0</v>
      </c>
      <c r="BJ341" s="19" t="s">
        <v>90</v>
      </c>
      <c r="BK341" s="203">
        <f>ROUND(I341*H341,3)</f>
        <v>0</v>
      </c>
      <c r="BL341" s="19" t="s">
        <v>111</v>
      </c>
      <c r="BM341" s="201" t="s">
        <v>422</v>
      </c>
    </row>
    <row r="342" s="15" customFormat="1">
      <c r="A342" s="15"/>
      <c r="B342" s="221"/>
      <c r="C342" s="15"/>
      <c r="D342" s="205" t="s">
        <v>175</v>
      </c>
      <c r="E342" s="222" t="s">
        <v>1</v>
      </c>
      <c r="F342" s="223" t="s">
        <v>2132</v>
      </c>
      <c r="G342" s="15"/>
      <c r="H342" s="222" t="s">
        <v>1</v>
      </c>
      <c r="I342" s="224"/>
      <c r="J342" s="15"/>
      <c r="K342" s="15"/>
      <c r="L342" s="221"/>
      <c r="M342" s="225"/>
      <c r="N342" s="226"/>
      <c r="O342" s="226"/>
      <c r="P342" s="226"/>
      <c r="Q342" s="226"/>
      <c r="R342" s="226"/>
      <c r="S342" s="226"/>
      <c r="T342" s="227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22" t="s">
        <v>175</v>
      </c>
      <c r="AU342" s="222" t="s">
        <v>90</v>
      </c>
      <c r="AV342" s="15" t="s">
        <v>85</v>
      </c>
      <c r="AW342" s="15" t="s">
        <v>33</v>
      </c>
      <c r="AX342" s="15" t="s">
        <v>78</v>
      </c>
      <c r="AY342" s="222" t="s">
        <v>168</v>
      </c>
    </row>
    <row r="343" s="13" customFormat="1">
      <c r="A343" s="13"/>
      <c r="B343" s="204"/>
      <c r="C343" s="13"/>
      <c r="D343" s="205" t="s">
        <v>175</v>
      </c>
      <c r="E343" s="206" t="s">
        <v>1</v>
      </c>
      <c r="F343" s="207" t="s">
        <v>2133</v>
      </c>
      <c r="G343" s="13"/>
      <c r="H343" s="208">
        <v>0.93200000000000005</v>
      </c>
      <c r="I343" s="209"/>
      <c r="J343" s="13"/>
      <c r="K343" s="13"/>
      <c r="L343" s="204"/>
      <c r="M343" s="210"/>
      <c r="N343" s="211"/>
      <c r="O343" s="211"/>
      <c r="P343" s="211"/>
      <c r="Q343" s="211"/>
      <c r="R343" s="211"/>
      <c r="S343" s="211"/>
      <c r="T343" s="21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06" t="s">
        <v>175</v>
      </c>
      <c r="AU343" s="206" t="s">
        <v>90</v>
      </c>
      <c r="AV343" s="13" t="s">
        <v>90</v>
      </c>
      <c r="AW343" s="13" t="s">
        <v>33</v>
      </c>
      <c r="AX343" s="13" t="s">
        <v>78</v>
      </c>
      <c r="AY343" s="206" t="s">
        <v>168</v>
      </c>
    </row>
    <row r="344" s="14" customFormat="1">
      <c r="A344" s="14"/>
      <c r="B344" s="213"/>
      <c r="C344" s="14"/>
      <c r="D344" s="205" t="s">
        <v>175</v>
      </c>
      <c r="E344" s="214" t="s">
        <v>1</v>
      </c>
      <c r="F344" s="215" t="s">
        <v>180</v>
      </c>
      <c r="G344" s="14"/>
      <c r="H344" s="216">
        <v>0.93200000000000005</v>
      </c>
      <c r="I344" s="217"/>
      <c r="J344" s="14"/>
      <c r="K344" s="14"/>
      <c r="L344" s="213"/>
      <c r="M344" s="218"/>
      <c r="N344" s="219"/>
      <c r="O344" s="219"/>
      <c r="P344" s="219"/>
      <c r="Q344" s="219"/>
      <c r="R344" s="219"/>
      <c r="S344" s="219"/>
      <c r="T344" s="22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14" t="s">
        <v>175</v>
      </c>
      <c r="AU344" s="214" t="s">
        <v>90</v>
      </c>
      <c r="AV344" s="14" t="s">
        <v>111</v>
      </c>
      <c r="AW344" s="14" t="s">
        <v>33</v>
      </c>
      <c r="AX344" s="14" t="s">
        <v>85</v>
      </c>
      <c r="AY344" s="214" t="s">
        <v>168</v>
      </c>
    </row>
    <row r="345" s="2" customFormat="1" ht="24.15" customHeight="1">
      <c r="A345" s="38"/>
      <c r="B345" s="189"/>
      <c r="C345" s="190" t="s">
        <v>325</v>
      </c>
      <c r="D345" s="190" t="s">
        <v>171</v>
      </c>
      <c r="E345" s="191" t="s">
        <v>653</v>
      </c>
      <c r="F345" s="192" t="s">
        <v>654</v>
      </c>
      <c r="G345" s="193" t="s">
        <v>618</v>
      </c>
      <c r="H345" s="194">
        <v>0.84299999999999997</v>
      </c>
      <c r="I345" s="195"/>
      <c r="J345" s="194">
        <f>ROUND(I345*H345,3)</f>
        <v>0</v>
      </c>
      <c r="K345" s="196"/>
      <c r="L345" s="39"/>
      <c r="M345" s="197" t="s">
        <v>1</v>
      </c>
      <c r="N345" s="198" t="s">
        <v>44</v>
      </c>
      <c r="O345" s="82"/>
      <c r="P345" s="199">
        <f>O345*H345</f>
        <v>0</v>
      </c>
      <c r="Q345" s="199">
        <v>0</v>
      </c>
      <c r="R345" s="199">
        <f>Q345*H345</f>
        <v>0</v>
      </c>
      <c r="S345" s="199">
        <v>0</v>
      </c>
      <c r="T345" s="20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01" t="s">
        <v>111</v>
      </c>
      <c r="AT345" s="201" t="s">
        <v>171</v>
      </c>
      <c r="AU345" s="201" t="s">
        <v>90</v>
      </c>
      <c r="AY345" s="19" t="s">
        <v>168</v>
      </c>
      <c r="BE345" s="202">
        <f>IF(N345="základná",J345,0)</f>
        <v>0</v>
      </c>
      <c r="BF345" s="202">
        <f>IF(N345="znížená",J345,0)</f>
        <v>0</v>
      </c>
      <c r="BG345" s="202">
        <f>IF(N345="zákl. prenesená",J345,0)</f>
        <v>0</v>
      </c>
      <c r="BH345" s="202">
        <f>IF(N345="zníž. prenesená",J345,0)</f>
        <v>0</v>
      </c>
      <c r="BI345" s="202">
        <f>IF(N345="nulová",J345,0)</f>
        <v>0</v>
      </c>
      <c r="BJ345" s="19" t="s">
        <v>90</v>
      </c>
      <c r="BK345" s="203">
        <f>ROUND(I345*H345,3)</f>
        <v>0</v>
      </c>
      <c r="BL345" s="19" t="s">
        <v>111</v>
      </c>
      <c r="BM345" s="201" t="s">
        <v>426</v>
      </c>
    </row>
    <row r="346" s="2" customFormat="1" ht="33" customHeight="1">
      <c r="A346" s="38"/>
      <c r="B346" s="189"/>
      <c r="C346" s="190" t="s">
        <v>428</v>
      </c>
      <c r="D346" s="190" t="s">
        <v>171</v>
      </c>
      <c r="E346" s="191" t="s">
        <v>655</v>
      </c>
      <c r="F346" s="192" t="s">
        <v>656</v>
      </c>
      <c r="G346" s="193" t="s">
        <v>618</v>
      </c>
      <c r="H346" s="194">
        <v>0.84299999999999997</v>
      </c>
      <c r="I346" s="195"/>
      <c r="J346" s="194">
        <f>ROUND(I346*H346,3)</f>
        <v>0</v>
      </c>
      <c r="K346" s="196"/>
      <c r="L346" s="39"/>
      <c r="M346" s="197" t="s">
        <v>1</v>
      </c>
      <c r="N346" s="198" t="s">
        <v>44</v>
      </c>
      <c r="O346" s="82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01" t="s">
        <v>111</v>
      </c>
      <c r="AT346" s="201" t="s">
        <v>171</v>
      </c>
      <c r="AU346" s="201" t="s">
        <v>90</v>
      </c>
      <c r="AY346" s="19" t="s">
        <v>168</v>
      </c>
      <c r="BE346" s="202">
        <f>IF(N346="základná",J346,0)</f>
        <v>0</v>
      </c>
      <c r="BF346" s="202">
        <f>IF(N346="znížená",J346,0)</f>
        <v>0</v>
      </c>
      <c r="BG346" s="202">
        <f>IF(N346="zákl. prenesená",J346,0)</f>
        <v>0</v>
      </c>
      <c r="BH346" s="202">
        <f>IF(N346="zníž. prenesená",J346,0)</f>
        <v>0</v>
      </c>
      <c r="BI346" s="202">
        <f>IF(N346="nulová",J346,0)</f>
        <v>0</v>
      </c>
      <c r="BJ346" s="19" t="s">
        <v>90</v>
      </c>
      <c r="BK346" s="203">
        <f>ROUND(I346*H346,3)</f>
        <v>0</v>
      </c>
      <c r="BL346" s="19" t="s">
        <v>111</v>
      </c>
      <c r="BM346" s="201" t="s">
        <v>431</v>
      </c>
    </row>
    <row r="347" s="2" customFormat="1" ht="33" customHeight="1">
      <c r="A347" s="38"/>
      <c r="B347" s="189"/>
      <c r="C347" s="190" t="s">
        <v>330</v>
      </c>
      <c r="D347" s="190" t="s">
        <v>171</v>
      </c>
      <c r="E347" s="191" t="s">
        <v>2134</v>
      </c>
      <c r="F347" s="192" t="s">
        <v>2135</v>
      </c>
      <c r="G347" s="193" t="s">
        <v>458</v>
      </c>
      <c r="H347" s="194">
        <v>0.0089999999999999993</v>
      </c>
      <c r="I347" s="195"/>
      <c r="J347" s="194">
        <f>ROUND(I347*H347,3)</f>
        <v>0</v>
      </c>
      <c r="K347" s="196"/>
      <c r="L347" s="39"/>
      <c r="M347" s="197" t="s">
        <v>1</v>
      </c>
      <c r="N347" s="198" t="s">
        <v>44</v>
      </c>
      <c r="O347" s="82"/>
      <c r="P347" s="199">
        <f>O347*H347</f>
        <v>0</v>
      </c>
      <c r="Q347" s="199">
        <v>0</v>
      </c>
      <c r="R347" s="199">
        <f>Q347*H347</f>
        <v>0</v>
      </c>
      <c r="S347" s="199">
        <v>0</v>
      </c>
      <c r="T347" s="20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01" t="s">
        <v>111</v>
      </c>
      <c r="AT347" s="201" t="s">
        <v>171</v>
      </c>
      <c r="AU347" s="201" t="s">
        <v>90</v>
      </c>
      <c r="AY347" s="19" t="s">
        <v>168</v>
      </c>
      <c r="BE347" s="202">
        <f>IF(N347="základná",J347,0)</f>
        <v>0</v>
      </c>
      <c r="BF347" s="202">
        <f>IF(N347="znížená",J347,0)</f>
        <v>0</v>
      </c>
      <c r="BG347" s="202">
        <f>IF(N347="zákl. prenesená",J347,0)</f>
        <v>0</v>
      </c>
      <c r="BH347" s="202">
        <f>IF(N347="zníž. prenesená",J347,0)</f>
        <v>0</v>
      </c>
      <c r="BI347" s="202">
        <f>IF(N347="nulová",J347,0)</f>
        <v>0</v>
      </c>
      <c r="BJ347" s="19" t="s">
        <v>90</v>
      </c>
      <c r="BK347" s="203">
        <f>ROUND(I347*H347,3)</f>
        <v>0</v>
      </c>
      <c r="BL347" s="19" t="s">
        <v>111</v>
      </c>
      <c r="BM347" s="201" t="s">
        <v>435</v>
      </c>
    </row>
    <row r="348" s="13" customFormat="1">
      <c r="A348" s="13"/>
      <c r="B348" s="204"/>
      <c r="C348" s="13"/>
      <c r="D348" s="205" t="s">
        <v>175</v>
      </c>
      <c r="E348" s="206" t="s">
        <v>1</v>
      </c>
      <c r="F348" s="207" t="s">
        <v>2136</v>
      </c>
      <c r="G348" s="13"/>
      <c r="H348" s="208">
        <v>0.0089999999999999993</v>
      </c>
      <c r="I348" s="209"/>
      <c r="J348" s="13"/>
      <c r="K348" s="13"/>
      <c r="L348" s="204"/>
      <c r="M348" s="210"/>
      <c r="N348" s="211"/>
      <c r="O348" s="211"/>
      <c r="P348" s="211"/>
      <c r="Q348" s="211"/>
      <c r="R348" s="211"/>
      <c r="S348" s="211"/>
      <c r="T348" s="21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06" t="s">
        <v>175</v>
      </c>
      <c r="AU348" s="206" t="s">
        <v>90</v>
      </c>
      <c r="AV348" s="13" t="s">
        <v>90</v>
      </c>
      <c r="AW348" s="13" t="s">
        <v>33</v>
      </c>
      <c r="AX348" s="13" t="s">
        <v>78</v>
      </c>
      <c r="AY348" s="206" t="s">
        <v>168</v>
      </c>
    </row>
    <row r="349" s="14" customFormat="1">
      <c r="A349" s="14"/>
      <c r="B349" s="213"/>
      <c r="C349" s="14"/>
      <c r="D349" s="205" t="s">
        <v>175</v>
      </c>
      <c r="E349" s="214" t="s">
        <v>1</v>
      </c>
      <c r="F349" s="215" t="s">
        <v>180</v>
      </c>
      <c r="G349" s="14"/>
      <c r="H349" s="216">
        <v>0.0089999999999999993</v>
      </c>
      <c r="I349" s="217"/>
      <c r="J349" s="14"/>
      <c r="K349" s="14"/>
      <c r="L349" s="213"/>
      <c r="M349" s="218"/>
      <c r="N349" s="219"/>
      <c r="O349" s="219"/>
      <c r="P349" s="219"/>
      <c r="Q349" s="219"/>
      <c r="R349" s="219"/>
      <c r="S349" s="219"/>
      <c r="T349" s="22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14" t="s">
        <v>175</v>
      </c>
      <c r="AU349" s="214" t="s">
        <v>90</v>
      </c>
      <c r="AV349" s="14" t="s">
        <v>111</v>
      </c>
      <c r="AW349" s="14" t="s">
        <v>33</v>
      </c>
      <c r="AX349" s="14" t="s">
        <v>85</v>
      </c>
      <c r="AY349" s="214" t="s">
        <v>168</v>
      </c>
    </row>
    <row r="350" s="2" customFormat="1" ht="33" customHeight="1">
      <c r="A350" s="38"/>
      <c r="B350" s="189"/>
      <c r="C350" s="190" t="s">
        <v>436</v>
      </c>
      <c r="D350" s="190" t="s">
        <v>171</v>
      </c>
      <c r="E350" s="191" t="s">
        <v>2137</v>
      </c>
      <c r="F350" s="192" t="s">
        <v>2138</v>
      </c>
      <c r="G350" s="193" t="s">
        <v>458</v>
      </c>
      <c r="H350" s="194">
        <v>0.069000000000000006</v>
      </c>
      <c r="I350" s="195"/>
      <c r="J350" s="194">
        <f>ROUND(I350*H350,3)</f>
        <v>0</v>
      </c>
      <c r="K350" s="196"/>
      <c r="L350" s="39"/>
      <c r="M350" s="197" t="s">
        <v>1</v>
      </c>
      <c r="N350" s="198" t="s">
        <v>44</v>
      </c>
      <c r="O350" s="82"/>
      <c r="P350" s="199">
        <f>O350*H350</f>
        <v>0</v>
      </c>
      <c r="Q350" s="199">
        <v>0</v>
      </c>
      <c r="R350" s="199">
        <f>Q350*H350</f>
        <v>0</v>
      </c>
      <c r="S350" s="199">
        <v>0</v>
      </c>
      <c r="T350" s="20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01" t="s">
        <v>111</v>
      </c>
      <c r="AT350" s="201" t="s">
        <v>171</v>
      </c>
      <c r="AU350" s="201" t="s">
        <v>90</v>
      </c>
      <c r="AY350" s="19" t="s">
        <v>168</v>
      </c>
      <c r="BE350" s="202">
        <f>IF(N350="základná",J350,0)</f>
        <v>0</v>
      </c>
      <c r="BF350" s="202">
        <f>IF(N350="znížená",J350,0)</f>
        <v>0</v>
      </c>
      <c r="BG350" s="202">
        <f>IF(N350="zákl. prenesená",J350,0)</f>
        <v>0</v>
      </c>
      <c r="BH350" s="202">
        <f>IF(N350="zníž. prenesená",J350,0)</f>
        <v>0</v>
      </c>
      <c r="BI350" s="202">
        <f>IF(N350="nulová",J350,0)</f>
        <v>0</v>
      </c>
      <c r="BJ350" s="19" t="s">
        <v>90</v>
      </c>
      <c r="BK350" s="203">
        <f>ROUND(I350*H350,3)</f>
        <v>0</v>
      </c>
      <c r="BL350" s="19" t="s">
        <v>111</v>
      </c>
      <c r="BM350" s="201" t="s">
        <v>439</v>
      </c>
    </row>
    <row r="351" s="13" customFormat="1">
      <c r="A351" s="13"/>
      <c r="B351" s="204"/>
      <c r="C351" s="13"/>
      <c r="D351" s="205" t="s">
        <v>175</v>
      </c>
      <c r="E351" s="206" t="s">
        <v>1</v>
      </c>
      <c r="F351" s="207" t="s">
        <v>2139</v>
      </c>
      <c r="G351" s="13"/>
      <c r="H351" s="208">
        <v>0.069000000000000006</v>
      </c>
      <c r="I351" s="209"/>
      <c r="J351" s="13"/>
      <c r="K351" s="13"/>
      <c r="L351" s="204"/>
      <c r="M351" s="210"/>
      <c r="N351" s="211"/>
      <c r="O351" s="211"/>
      <c r="P351" s="211"/>
      <c r="Q351" s="211"/>
      <c r="R351" s="211"/>
      <c r="S351" s="211"/>
      <c r="T351" s="21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06" t="s">
        <v>175</v>
      </c>
      <c r="AU351" s="206" t="s">
        <v>90</v>
      </c>
      <c r="AV351" s="13" t="s">
        <v>90</v>
      </c>
      <c r="AW351" s="13" t="s">
        <v>33</v>
      </c>
      <c r="AX351" s="13" t="s">
        <v>78</v>
      </c>
      <c r="AY351" s="206" t="s">
        <v>168</v>
      </c>
    </row>
    <row r="352" s="14" customFormat="1">
      <c r="A352" s="14"/>
      <c r="B352" s="213"/>
      <c r="C352" s="14"/>
      <c r="D352" s="205" t="s">
        <v>175</v>
      </c>
      <c r="E352" s="214" t="s">
        <v>1</v>
      </c>
      <c r="F352" s="215" t="s">
        <v>180</v>
      </c>
      <c r="G352" s="14"/>
      <c r="H352" s="216">
        <v>0.069000000000000006</v>
      </c>
      <c r="I352" s="217"/>
      <c r="J352" s="14"/>
      <c r="K352" s="14"/>
      <c r="L352" s="213"/>
      <c r="M352" s="218"/>
      <c r="N352" s="219"/>
      <c r="O352" s="219"/>
      <c r="P352" s="219"/>
      <c r="Q352" s="219"/>
      <c r="R352" s="219"/>
      <c r="S352" s="219"/>
      <c r="T352" s="22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14" t="s">
        <v>175</v>
      </c>
      <c r="AU352" s="214" t="s">
        <v>90</v>
      </c>
      <c r="AV352" s="14" t="s">
        <v>111</v>
      </c>
      <c r="AW352" s="14" t="s">
        <v>33</v>
      </c>
      <c r="AX352" s="14" t="s">
        <v>85</v>
      </c>
      <c r="AY352" s="214" t="s">
        <v>168</v>
      </c>
    </row>
    <row r="353" s="2" customFormat="1" ht="37.8" customHeight="1">
      <c r="A353" s="38"/>
      <c r="B353" s="189"/>
      <c r="C353" s="190" t="s">
        <v>334</v>
      </c>
      <c r="D353" s="190" t="s">
        <v>171</v>
      </c>
      <c r="E353" s="191" t="s">
        <v>657</v>
      </c>
      <c r="F353" s="192" t="s">
        <v>658</v>
      </c>
      <c r="G353" s="193" t="s">
        <v>174</v>
      </c>
      <c r="H353" s="194">
        <v>29.280000000000001</v>
      </c>
      <c r="I353" s="195"/>
      <c r="J353" s="194">
        <f>ROUND(I353*H353,3)</f>
        <v>0</v>
      </c>
      <c r="K353" s="196"/>
      <c r="L353" s="39"/>
      <c r="M353" s="197" t="s">
        <v>1</v>
      </c>
      <c r="N353" s="198" t="s">
        <v>44</v>
      </c>
      <c r="O353" s="82"/>
      <c r="P353" s="199">
        <f>O353*H353</f>
        <v>0</v>
      </c>
      <c r="Q353" s="199">
        <v>0</v>
      </c>
      <c r="R353" s="199">
        <f>Q353*H353</f>
        <v>0</v>
      </c>
      <c r="S353" s="199">
        <v>0</v>
      </c>
      <c r="T353" s="20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01" t="s">
        <v>111</v>
      </c>
      <c r="AT353" s="201" t="s">
        <v>171</v>
      </c>
      <c r="AU353" s="201" t="s">
        <v>90</v>
      </c>
      <c r="AY353" s="19" t="s">
        <v>168</v>
      </c>
      <c r="BE353" s="202">
        <f>IF(N353="základná",J353,0)</f>
        <v>0</v>
      </c>
      <c r="BF353" s="202">
        <f>IF(N353="znížená",J353,0)</f>
        <v>0</v>
      </c>
      <c r="BG353" s="202">
        <f>IF(N353="zákl. prenesená",J353,0)</f>
        <v>0</v>
      </c>
      <c r="BH353" s="202">
        <f>IF(N353="zníž. prenesená",J353,0)</f>
        <v>0</v>
      </c>
      <c r="BI353" s="202">
        <f>IF(N353="nulová",J353,0)</f>
        <v>0</v>
      </c>
      <c r="BJ353" s="19" t="s">
        <v>90</v>
      </c>
      <c r="BK353" s="203">
        <f>ROUND(I353*H353,3)</f>
        <v>0</v>
      </c>
      <c r="BL353" s="19" t="s">
        <v>111</v>
      </c>
      <c r="BM353" s="201" t="s">
        <v>442</v>
      </c>
    </row>
    <row r="354" s="2" customFormat="1" ht="37.8" customHeight="1">
      <c r="A354" s="38"/>
      <c r="B354" s="189"/>
      <c r="C354" s="190" t="s">
        <v>448</v>
      </c>
      <c r="D354" s="190" t="s">
        <v>171</v>
      </c>
      <c r="E354" s="191" t="s">
        <v>2140</v>
      </c>
      <c r="F354" s="192" t="s">
        <v>2141</v>
      </c>
      <c r="G354" s="193" t="s">
        <v>174</v>
      </c>
      <c r="H354" s="194">
        <v>11.183999999999999</v>
      </c>
      <c r="I354" s="195"/>
      <c r="J354" s="194">
        <f>ROUND(I354*H354,3)</f>
        <v>0</v>
      </c>
      <c r="K354" s="196"/>
      <c r="L354" s="39"/>
      <c r="M354" s="197" t="s">
        <v>1</v>
      </c>
      <c r="N354" s="198" t="s">
        <v>44</v>
      </c>
      <c r="O354" s="82"/>
      <c r="P354" s="199">
        <f>O354*H354</f>
        <v>0</v>
      </c>
      <c r="Q354" s="199">
        <v>0</v>
      </c>
      <c r="R354" s="199">
        <f>Q354*H354</f>
        <v>0</v>
      </c>
      <c r="S354" s="199">
        <v>0</v>
      </c>
      <c r="T354" s="20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01" t="s">
        <v>111</v>
      </c>
      <c r="AT354" s="201" t="s">
        <v>171</v>
      </c>
      <c r="AU354" s="201" t="s">
        <v>90</v>
      </c>
      <c r="AY354" s="19" t="s">
        <v>168</v>
      </c>
      <c r="BE354" s="202">
        <f>IF(N354="základná",J354,0)</f>
        <v>0</v>
      </c>
      <c r="BF354" s="202">
        <f>IF(N354="znížená",J354,0)</f>
        <v>0</v>
      </c>
      <c r="BG354" s="202">
        <f>IF(N354="zákl. prenesená",J354,0)</f>
        <v>0</v>
      </c>
      <c r="BH354" s="202">
        <f>IF(N354="zníž. prenesená",J354,0)</f>
        <v>0</v>
      </c>
      <c r="BI354" s="202">
        <f>IF(N354="nulová",J354,0)</f>
        <v>0</v>
      </c>
      <c r="BJ354" s="19" t="s">
        <v>90</v>
      </c>
      <c r="BK354" s="203">
        <f>ROUND(I354*H354,3)</f>
        <v>0</v>
      </c>
      <c r="BL354" s="19" t="s">
        <v>111</v>
      </c>
      <c r="BM354" s="201" t="s">
        <v>451</v>
      </c>
    </row>
    <row r="355" s="2" customFormat="1" ht="16.5" customHeight="1">
      <c r="A355" s="38"/>
      <c r="B355" s="189"/>
      <c r="C355" s="190" t="s">
        <v>339</v>
      </c>
      <c r="D355" s="190" t="s">
        <v>171</v>
      </c>
      <c r="E355" s="191" t="s">
        <v>2142</v>
      </c>
      <c r="F355" s="192" t="s">
        <v>2143</v>
      </c>
      <c r="G355" s="193" t="s">
        <v>324</v>
      </c>
      <c r="H355" s="194">
        <v>52.770000000000003</v>
      </c>
      <c r="I355" s="195"/>
      <c r="J355" s="194">
        <f>ROUND(I355*H355,3)</f>
        <v>0</v>
      </c>
      <c r="K355" s="196"/>
      <c r="L355" s="39"/>
      <c r="M355" s="197" t="s">
        <v>1</v>
      </c>
      <c r="N355" s="198" t="s">
        <v>44</v>
      </c>
      <c r="O355" s="82"/>
      <c r="P355" s="199">
        <f>O355*H355</f>
        <v>0</v>
      </c>
      <c r="Q355" s="199">
        <v>0</v>
      </c>
      <c r="R355" s="199">
        <f>Q355*H355</f>
        <v>0</v>
      </c>
      <c r="S355" s="199">
        <v>0</v>
      </c>
      <c r="T355" s="20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01" t="s">
        <v>111</v>
      </c>
      <c r="AT355" s="201" t="s">
        <v>171</v>
      </c>
      <c r="AU355" s="201" t="s">
        <v>90</v>
      </c>
      <c r="AY355" s="19" t="s">
        <v>168</v>
      </c>
      <c r="BE355" s="202">
        <f>IF(N355="základná",J355,0)</f>
        <v>0</v>
      </c>
      <c r="BF355" s="202">
        <f>IF(N355="znížená",J355,0)</f>
        <v>0</v>
      </c>
      <c r="BG355" s="202">
        <f>IF(N355="zákl. prenesená",J355,0)</f>
        <v>0</v>
      </c>
      <c r="BH355" s="202">
        <f>IF(N355="zníž. prenesená",J355,0)</f>
        <v>0</v>
      </c>
      <c r="BI355" s="202">
        <f>IF(N355="nulová",J355,0)</f>
        <v>0</v>
      </c>
      <c r="BJ355" s="19" t="s">
        <v>90</v>
      </c>
      <c r="BK355" s="203">
        <f>ROUND(I355*H355,3)</f>
        <v>0</v>
      </c>
      <c r="BL355" s="19" t="s">
        <v>111</v>
      </c>
      <c r="BM355" s="201" t="s">
        <v>459</v>
      </c>
    </row>
    <row r="356" s="2" customFormat="1" ht="33" customHeight="1">
      <c r="A356" s="38"/>
      <c r="B356" s="189"/>
      <c r="C356" s="236" t="s">
        <v>460</v>
      </c>
      <c r="D356" s="236" t="s">
        <v>357</v>
      </c>
      <c r="E356" s="237" t="s">
        <v>2144</v>
      </c>
      <c r="F356" s="238" t="s">
        <v>2145</v>
      </c>
      <c r="G356" s="239" t="s">
        <v>324</v>
      </c>
      <c r="H356" s="240">
        <v>55.408999999999999</v>
      </c>
      <c r="I356" s="241"/>
      <c r="J356" s="240">
        <f>ROUND(I356*H356,3)</f>
        <v>0</v>
      </c>
      <c r="K356" s="242"/>
      <c r="L356" s="243"/>
      <c r="M356" s="244" t="s">
        <v>1</v>
      </c>
      <c r="N356" s="245" t="s">
        <v>44</v>
      </c>
      <c r="O356" s="82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01" t="s">
        <v>190</v>
      </c>
      <c r="AT356" s="201" t="s">
        <v>357</v>
      </c>
      <c r="AU356" s="201" t="s">
        <v>90</v>
      </c>
      <c r="AY356" s="19" t="s">
        <v>168</v>
      </c>
      <c r="BE356" s="202">
        <f>IF(N356="základná",J356,0)</f>
        <v>0</v>
      </c>
      <c r="BF356" s="202">
        <f>IF(N356="znížená",J356,0)</f>
        <v>0</v>
      </c>
      <c r="BG356" s="202">
        <f>IF(N356="zákl. prenesená",J356,0)</f>
        <v>0</v>
      </c>
      <c r="BH356" s="202">
        <f>IF(N356="zníž. prenesená",J356,0)</f>
        <v>0</v>
      </c>
      <c r="BI356" s="202">
        <f>IF(N356="nulová",J356,0)</f>
        <v>0</v>
      </c>
      <c r="BJ356" s="19" t="s">
        <v>90</v>
      </c>
      <c r="BK356" s="203">
        <f>ROUND(I356*H356,3)</f>
        <v>0</v>
      </c>
      <c r="BL356" s="19" t="s">
        <v>111</v>
      </c>
      <c r="BM356" s="201" t="s">
        <v>463</v>
      </c>
    </row>
    <row r="357" s="13" customFormat="1">
      <c r="A357" s="13"/>
      <c r="B357" s="204"/>
      <c r="C357" s="13"/>
      <c r="D357" s="205" t="s">
        <v>175</v>
      </c>
      <c r="E357" s="206" t="s">
        <v>1</v>
      </c>
      <c r="F357" s="207" t="s">
        <v>2146</v>
      </c>
      <c r="G357" s="13"/>
      <c r="H357" s="208">
        <v>55.408999999999999</v>
      </c>
      <c r="I357" s="209"/>
      <c r="J357" s="13"/>
      <c r="K357" s="13"/>
      <c r="L357" s="204"/>
      <c r="M357" s="210"/>
      <c r="N357" s="211"/>
      <c r="O357" s="211"/>
      <c r="P357" s="211"/>
      <c r="Q357" s="211"/>
      <c r="R357" s="211"/>
      <c r="S357" s="211"/>
      <c r="T357" s="21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06" t="s">
        <v>175</v>
      </c>
      <c r="AU357" s="206" t="s">
        <v>90</v>
      </c>
      <c r="AV357" s="13" t="s">
        <v>90</v>
      </c>
      <c r="AW357" s="13" t="s">
        <v>33</v>
      </c>
      <c r="AX357" s="13" t="s">
        <v>78</v>
      </c>
      <c r="AY357" s="206" t="s">
        <v>168</v>
      </c>
    </row>
    <row r="358" s="14" customFormat="1">
      <c r="A358" s="14"/>
      <c r="B358" s="213"/>
      <c r="C358" s="14"/>
      <c r="D358" s="205" t="s">
        <v>175</v>
      </c>
      <c r="E358" s="214" t="s">
        <v>1</v>
      </c>
      <c r="F358" s="215" t="s">
        <v>180</v>
      </c>
      <c r="G358" s="14"/>
      <c r="H358" s="216">
        <v>55.408999999999999</v>
      </c>
      <c r="I358" s="217"/>
      <c r="J358" s="14"/>
      <c r="K358" s="14"/>
      <c r="L358" s="213"/>
      <c r="M358" s="218"/>
      <c r="N358" s="219"/>
      <c r="O358" s="219"/>
      <c r="P358" s="219"/>
      <c r="Q358" s="219"/>
      <c r="R358" s="219"/>
      <c r="S358" s="219"/>
      <c r="T358" s="22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14" t="s">
        <v>175</v>
      </c>
      <c r="AU358" s="214" t="s">
        <v>90</v>
      </c>
      <c r="AV358" s="14" t="s">
        <v>111</v>
      </c>
      <c r="AW358" s="14" t="s">
        <v>33</v>
      </c>
      <c r="AX358" s="14" t="s">
        <v>85</v>
      </c>
      <c r="AY358" s="214" t="s">
        <v>168</v>
      </c>
    </row>
    <row r="359" s="2" customFormat="1" ht="24.15" customHeight="1">
      <c r="A359" s="38"/>
      <c r="B359" s="189"/>
      <c r="C359" s="190" t="s">
        <v>342</v>
      </c>
      <c r="D359" s="190" t="s">
        <v>171</v>
      </c>
      <c r="E359" s="191" t="s">
        <v>983</v>
      </c>
      <c r="F359" s="192" t="s">
        <v>984</v>
      </c>
      <c r="G359" s="193" t="s">
        <v>174</v>
      </c>
      <c r="H359" s="194">
        <v>61.045000000000002</v>
      </c>
      <c r="I359" s="195"/>
      <c r="J359" s="194">
        <f>ROUND(I359*H359,3)</f>
        <v>0</v>
      </c>
      <c r="K359" s="196"/>
      <c r="L359" s="39"/>
      <c r="M359" s="197" t="s">
        <v>1</v>
      </c>
      <c r="N359" s="198" t="s">
        <v>44</v>
      </c>
      <c r="O359" s="82"/>
      <c r="P359" s="199">
        <f>O359*H359</f>
        <v>0</v>
      </c>
      <c r="Q359" s="199">
        <v>0</v>
      </c>
      <c r="R359" s="199">
        <f>Q359*H359</f>
        <v>0</v>
      </c>
      <c r="S359" s="199">
        <v>0</v>
      </c>
      <c r="T359" s="20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01" t="s">
        <v>111</v>
      </c>
      <c r="AT359" s="201" t="s">
        <v>171</v>
      </c>
      <c r="AU359" s="201" t="s">
        <v>90</v>
      </c>
      <c r="AY359" s="19" t="s">
        <v>168</v>
      </c>
      <c r="BE359" s="202">
        <f>IF(N359="základná",J359,0)</f>
        <v>0</v>
      </c>
      <c r="BF359" s="202">
        <f>IF(N359="znížená",J359,0)</f>
        <v>0</v>
      </c>
      <c r="BG359" s="202">
        <f>IF(N359="zákl. prenesená",J359,0)</f>
        <v>0</v>
      </c>
      <c r="BH359" s="202">
        <f>IF(N359="zníž. prenesená",J359,0)</f>
        <v>0</v>
      </c>
      <c r="BI359" s="202">
        <f>IF(N359="nulová",J359,0)</f>
        <v>0</v>
      </c>
      <c r="BJ359" s="19" t="s">
        <v>90</v>
      </c>
      <c r="BK359" s="203">
        <f>ROUND(I359*H359,3)</f>
        <v>0</v>
      </c>
      <c r="BL359" s="19" t="s">
        <v>111</v>
      </c>
      <c r="BM359" s="201" t="s">
        <v>466</v>
      </c>
    </row>
    <row r="360" s="2" customFormat="1" ht="24.15" customHeight="1">
      <c r="A360" s="38"/>
      <c r="B360" s="189"/>
      <c r="C360" s="236" t="s">
        <v>468</v>
      </c>
      <c r="D360" s="236" t="s">
        <v>357</v>
      </c>
      <c r="E360" s="237" t="s">
        <v>985</v>
      </c>
      <c r="F360" s="238" t="s">
        <v>986</v>
      </c>
      <c r="G360" s="239" t="s">
        <v>987</v>
      </c>
      <c r="H360" s="240">
        <v>12.574999999999999</v>
      </c>
      <c r="I360" s="241"/>
      <c r="J360" s="240">
        <f>ROUND(I360*H360,3)</f>
        <v>0</v>
      </c>
      <c r="K360" s="242"/>
      <c r="L360" s="243"/>
      <c r="M360" s="244" t="s">
        <v>1</v>
      </c>
      <c r="N360" s="245" t="s">
        <v>44</v>
      </c>
      <c r="O360" s="82"/>
      <c r="P360" s="199">
        <f>O360*H360</f>
        <v>0</v>
      </c>
      <c r="Q360" s="199">
        <v>0</v>
      </c>
      <c r="R360" s="199">
        <f>Q360*H360</f>
        <v>0</v>
      </c>
      <c r="S360" s="199">
        <v>0</v>
      </c>
      <c r="T360" s="20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01" t="s">
        <v>190</v>
      </c>
      <c r="AT360" s="201" t="s">
        <v>357</v>
      </c>
      <c r="AU360" s="201" t="s">
        <v>90</v>
      </c>
      <c r="AY360" s="19" t="s">
        <v>168</v>
      </c>
      <c r="BE360" s="202">
        <f>IF(N360="základná",J360,0)</f>
        <v>0</v>
      </c>
      <c r="BF360" s="202">
        <f>IF(N360="znížená",J360,0)</f>
        <v>0</v>
      </c>
      <c r="BG360" s="202">
        <f>IF(N360="zákl. prenesená",J360,0)</f>
        <v>0</v>
      </c>
      <c r="BH360" s="202">
        <f>IF(N360="zníž. prenesená",J360,0)</f>
        <v>0</v>
      </c>
      <c r="BI360" s="202">
        <f>IF(N360="nulová",J360,0)</f>
        <v>0</v>
      </c>
      <c r="BJ360" s="19" t="s">
        <v>90</v>
      </c>
      <c r="BK360" s="203">
        <f>ROUND(I360*H360,3)</f>
        <v>0</v>
      </c>
      <c r="BL360" s="19" t="s">
        <v>111</v>
      </c>
      <c r="BM360" s="201" t="s">
        <v>471</v>
      </c>
    </row>
    <row r="361" s="2" customFormat="1" ht="24.15" customHeight="1">
      <c r="A361" s="38"/>
      <c r="B361" s="189"/>
      <c r="C361" s="190" t="s">
        <v>346</v>
      </c>
      <c r="D361" s="190" t="s">
        <v>171</v>
      </c>
      <c r="E361" s="191" t="s">
        <v>2147</v>
      </c>
      <c r="F361" s="192" t="s">
        <v>2148</v>
      </c>
      <c r="G361" s="193" t="s">
        <v>174</v>
      </c>
      <c r="H361" s="194">
        <v>4</v>
      </c>
      <c r="I361" s="195"/>
      <c r="J361" s="194">
        <f>ROUND(I361*H361,3)</f>
        <v>0</v>
      </c>
      <c r="K361" s="196"/>
      <c r="L361" s="39"/>
      <c r="M361" s="197" t="s">
        <v>1</v>
      </c>
      <c r="N361" s="198" t="s">
        <v>44</v>
      </c>
      <c r="O361" s="82"/>
      <c r="P361" s="199">
        <f>O361*H361</f>
        <v>0</v>
      </c>
      <c r="Q361" s="199">
        <v>0</v>
      </c>
      <c r="R361" s="199">
        <f>Q361*H361</f>
        <v>0</v>
      </c>
      <c r="S361" s="199">
        <v>0</v>
      </c>
      <c r="T361" s="200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01" t="s">
        <v>111</v>
      </c>
      <c r="AT361" s="201" t="s">
        <v>171</v>
      </c>
      <c r="AU361" s="201" t="s">
        <v>90</v>
      </c>
      <c r="AY361" s="19" t="s">
        <v>168</v>
      </c>
      <c r="BE361" s="202">
        <f>IF(N361="základná",J361,0)</f>
        <v>0</v>
      </c>
      <c r="BF361" s="202">
        <f>IF(N361="znížená",J361,0)</f>
        <v>0</v>
      </c>
      <c r="BG361" s="202">
        <f>IF(N361="zákl. prenesená",J361,0)</f>
        <v>0</v>
      </c>
      <c r="BH361" s="202">
        <f>IF(N361="zníž. prenesená",J361,0)</f>
        <v>0</v>
      </c>
      <c r="BI361" s="202">
        <f>IF(N361="nulová",J361,0)</f>
        <v>0</v>
      </c>
      <c r="BJ361" s="19" t="s">
        <v>90</v>
      </c>
      <c r="BK361" s="203">
        <f>ROUND(I361*H361,3)</f>
        <v>0</v>
      </c>
      <c r="BL361" s="19" t="s">
        <v>111</v>
      </c>
      <c r="BM361" s="201" t="s">
        <v>475</v>
      </c>
    </row>
    <row r="362" s="2" customFormat="1" ht="33" customHeight="1">
      <c r="A362" s="38"/>
      <c r="B362" s="189"/>
      <c r="C362" s="190" t="s">
        <v>478</v>
      </c>
      <c r="D362" s="190" t="s">
        <v>171</v>
      </c>
      <c r="E362" s="191" t="s">
        <v>2149</v>
      </c>
      <c r="F362" s="192" t="s">
        <v>2150</v>
      </c>
      <c r="G362" s="193" t="s">
        <v>174</v>
      </c>
      <c r="H362" s="194">
        <v>44.844999999999999</v>
      </c>
      <c r="I362" s="195"/>
      <c r="J362" s="194">
        <f>ROUND(I362*H362,3)</f>
        <v>0</v>
      </c>
      <c r="K362" s="196"/>
      <c r="L362" s="39"/>
      <c r="M362" s="197" t="s">
        <v>1</v>
      </c>
      <c r="N362" s="198" t="s">
        <v>44</v>
      </c>
      <c r="O362" s="82"/>
      <c r="P362" s="199">
        <f>O362*H362</f>
        <v>0</v>
      </c>
      <c r="Q362" s="199">
        <v>0</v>
      </c>
      <c r="R362" s="199">
        <f>Q362*H362</f>
        <v>0</v>
      </c>
      <c r="S362" s="199">
        <v>0</v>
      </c>
      <c r="T362" s="20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01" t="s">
        <v>111</v>
      </c>
      <c r="AT362" s="201" t="s">
        <v>171</v>
      </c>
      <c r="AU362" s="201" t="s">
        <v>90</v>
      </c>
      <c r="AY362" s="19" t="s">
        <v>168</v>
      </c>
      <c r="BE362" s="202">
        <f>IF(N362="základná",J362,0)</f>
        <v>0</v>
      </c>
      <c r="BF362" s="202">
        <f>IF(N362="znížená",J362,0)</f>
        <v>0</v>
      </c>
      <c r="BG362" s="202">
        <f>IF(N362="zákl. prenesená",J362,0)</f>
        <v>0</v>
      </c>
      <c r="BH362" s="202">
        <f>IF(N362="zníž. prenesená",J362,0)</f>
        <v>0</v>
      </c>
      <c r="BI362" s="202">
        <f>IF(N362="nulová",J362,0)</f>
        <v>0</v>
      </c>
      <c r="BJ362" s="19" t="s">
        <v>90</v>
      </c>
      <c r="BK362" s="203">
        <f>ROUND(I362*H362,3)</f>
        <v>0</v>
      </c>
      <c r="BL362" s="19" t="s">
        <v>111</v>
      </c>
      <c r="BM362" s="201" t="s">
        <v>481</v>
      </c>
    </row>
    <row r="363" s="2" customFormat="1" ht="24.15" customHeight="1">
      <c r="A363" s="38"/>
      <c r="B363" s="189"/>
      <c r="C363" s="190" t="s">
        <v>349</v>
      </c>
      <c r="D363" s="190" t="s">
        <v>171</v>
      </c>
      <c r="E363" s="191" t="s">
        <v>2151</v>
      </c>
      <c r="F363" s="192" t="s">
        <v>2152</v>
      </c>
      <c r="G363" s="193" t="s">
        <v>174</v>
      </c>
      <c r="H363" s="194">
        <v>1.2</v>
      </c>
      <c r="I363" s="195"/>
      <c r="J363" s="194">
        <f>ROUND(I363*H363,3)</f>
        <v>0</v>
      </c>
      <c r="K363" s="196"/>
      <c r="L363" s="39"/>
      <c r="M363" s="197" t="s">
        <v>1</v>
      </c>
      <c r="N363" s="198" t="s">
        <v>44</v>
      </c>
      <c r="O363" s="82"/>
      <c r="P363" s="199">
        <f>O363*H363</f>
        <v>0</v>
      </c>
      <c r="Q363" s="199">
        <v>0</v>
      </c>
      <c r="R363" s="199">
        <f>Q363*H363</f>
        <v>0</v>
      </c>
      <c r="S363" s="199">
        <v>0</v>
      </c>
      <c r="T363" s="20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01" t="s">
        <v>111</v>
      </c>
      <c r="AT363" s="201" t="s">
        <v>171</v>
      </c>
      <c r="AU363" s="201" t="s">
        <v>90</v>
      </c>
      <c r="AY363" s="19" t="s">
        <v>168</v>
      </c>
      <c r="BE363" s="202">
        <f>IF(N363="základná",J363,0)</f>
        <v>0</v>
      </c>
      <c r="BF363" s="202">
        <f>IF(N363="znížená",J363,0)</f>
        <v>0</v>
      </c>
      <c r="BG363" s="202">
        <f>IF(N363="zákl. prenesená",J363,0)</f>
        <v>0</v>
      </c>
      <c r="BH363" s="202">
        <f>IF(N363="zníž. prenesená",J363,0)</f>
        <v>0</v>
      </c>
      <c r="BI363" s="202">
        <f>IF(N363="nulová",J363,0)</f>
        <v>0</v>
      </c>
      <c r="BJ363" s="19" t="s">
        <v>90</v>
      </c>
      <c r="BK363" s="203">
        <f>ROUND(I363*H363,3)</f>
        <v>0</v>
      </c>
      <c r="BL363" s="19" t="s">
        <v>111</v>
      </c>
      <c r="BM363" s="201" t="s">
        <v>488</v>
      </c>
    </row>
    <row r="364" s="2" customFormat="1" ht="24.15" customHeight="1">
      <c r="A364" s="38"/>
      <c r="B364" s="189"/>
      <c r="C364" s="190" t="s">
        <v>489</v>
      </c>
      <c r="D364" s="190" t="s">
        <v>171</v>
      </c>
      <c r="E364" s="191" t="s">
        <v>2153</v>
      </c>
      <c r="F364" s="192" t="s">
        <v>2154</v>
      </c>
      <c r="G364" s="193" t="s">
        <v>174</v>
      </c>
      <c r="H364" s="194">
        <v>4</v>
      </c>
      <c r="I364" s="195"/>
      <c r="J364" s="194">
        <f>ROUND(I364*H364,3)</f>
        <v>0</v>
      </c>
      <c r="K364" s="196"/>
      <c r="L364" s="39"/>
      <c r="M364" s="197" t="s">
        <v>1</v>
      </c>
      <c r="N364" s="198" t="s">
        <v>44</v>
      </c>
      <c r="O364" s="82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01" t="s">
        <v>111</v>
      </c>
      <c r="AT364" s="201" t="s">
        <v>171</v>
      </c>
      <c r="AU364" s="201" t="s">
        <v>90</v>
      </c>
      <c r="AY364" s="19" t="s">
        <v>168</v>
      </c>
      <c r="BE364" s="202">
        <f>IF(N364="základná",J364,0)</f>
        <v>0</v>
      </c>
      <c r="BF364" s="202">
        <f>IF(N364="znížená",J364,0)</f>
        <v>0</v>
      </c>
      <c r="BG364" s="202">
        <f>IF(N364="zákl. prenesená",J364,0)</f>
        <v>0</v>
      </c>
      <c r="BH364" s="202">
        <f>IF(N364="zníž. prenesená",J364,0)</f>
        <v>0</v>
      </c>
      <c r="BI364" s="202">
        <f>IF(N364="nulová",J364,0)</f>
        <v>0</v>
      </c>
      <c r="BJ364" s="19" t="s">
        <v>90</v>
      </c>
      <c r="BK364" s="203">
        <f>ROUND(I364*H364,3)</f>
        <v>0</v>
      </c>
      <c r="BL364" s="19" t="s">
        <v>111</v>
      </c>
      <c r="BM364" s="201" t="s">
        <v>492</v>
      </c>
    </row>
    <row r="365" s="2" customFormat="1" ht="24.15" customHeight="1">
      <c r="A365" s="38"/>
      <c r="B365" s="189"/>
      <c r="C365" s="190" t="s">
        <v>354</v>
      </c>
      <c r="D365" s="190" t="s">
        <v>171</v>
      </c>
      <c r="E365" s="191" t="s">
        <v>661</v>
      </c>
      <c r="F365" s="192" t="s">
        <v>662</v>
      </c>
      <c r="G365" s="193" t="s">
        <v>174</v>
      </c>
      <c r="H365" s="194">
        <v>57.045000000000002</v>
      </c>
      <c r="I365" s="195"/>
      <c r="J365" s="194">
        <f>ROUND(I365*H365,3)</f>
        <v>0</v>
      </c>
      <c r="K365" s="196"/>
      <c r="L365" s="39"/>
      <c r="M365" s="197" t="s">
        <v>1</v>
      </c>
      <c r="N365" s="198" t="s">
        <v>44</v>
      </c>
      <c r="O365" s="82"/>
      <c r="P365" s="199">
        <f>O365*H365</f>
        <v>0</v>
      </c>
      <c r="Q365" s="199">
        <v>0</v>
      </c>
      <c r="R365" s="199">
        <f>Q365*H365</f>
        <v>0</v>
      </c>
      <c r="S365" s="199">
        <v>0</v>
      </c>
      <c r="T365" s="20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01" t="s">
        <v>111</v>
      </c>
      <c r="AT365" s="201" t="s">
        <v>171</v>
      </c>
      <c r="AU365" s="201" t="s">
        <v>90</v>
      </c>
      <c r="AY365" s="19" t="s">
        <v>168</v>
      </c>
      <c r="BE365" s="202">
        <f>IF(N365="základná",J365,0)</f>
        <v>0</v>
      </c>
      <c r="BF365" s="202">
        <f>IF(N365="znížená",J365,0)</f>
        <v>0</v>
      </c>
      <c r="BG365" s="202">
        <f>IF(N365="zákl. prenesená",J365,0)</f>
        <v>0</v>
      </c>
      <c r="BH365" s="202">
        <f>IF(N365="zníž. prenesená",J365,0)</f>
        <v>0</v>
      </c>
      <c r="BI365" s="202">
        <f>IF(N365="nulová",J365,0)</f>
        <v>0</v>
      </c>
      <c r="BJ365" s="19" t="s">
        <v>90</v>
      </c>
      <c r="BK365" s="203">
        <f>ROUND(I365*H365,3)</f>
        <v>0</v>
      </c>
      <c r="BL365" s="19" t="s">
        <v>111</v>
      </c>
      <c r="BM365" s="201" t="s">
        <v>499</v>
      </c>
    </row>
    <row r="366" s="2" customFormat="1" ht="33" customHeight="1">
      <c r="A366" s="38"/>
      <c r="B366" s="189"/>
      <c r="C366" s="190" t="s">
        <v>501</v>
      </c>
      <c r="D366" s="190" t="s">
        <v>171</v>
      </c>
      <c r="E366" s="191" t="s">
        <v>2155</v>
      </c>
      <c r="F366" s="192" t="s">
        <v>2156</v>
      </c>
      <c r="G366" s="193" t="s">
        <v>324</v>
      </c>
      <c r="H366" s="194">
        <v>0.95999999999999996</v>
      </c>
      <c r="I366" s="195"/>
      <c r="J366" s="194">
        <f>ROUND(I366*H366,3)</f>
        <v>0</v>
      </c>
      <c r="K366" s="196"/>
      <c r="L366" s="39"/>
      <c r="M366" s="197" t="s">
        <v>1</v>
      </c>
      <c r="N366" s="198" t="s">
        <v>44</v>
      </c>
      <c r="O366" s="82"/>
      <c r="P366" s="199">
        <f>O366*H366</f>
        <v>0</v>
      </c>
      <c r="Q366" s="199">
        <v>0</v>
      </c>
      <c r="R366" s="199">
        <f>Q366*H366</f>
        <v>0</v>
      </c>
      <c r="S366" s="199">
        <v>0</v>
      </c>
      <c r="T366" s="20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01" t="s">
        <v>111</v>
      </c>
      <c r="AT366" s="201" t="s">
        <v>171</v>
      </c>
      <c r="AU366" s="201" t="s">
        <v>90</v>
      </c>
      <c r="AY366" s="19" t="s">
        <v>168</v>
      </c>
      <c r="BE366" s="202">
        <f>IF(N366="základná",J366,0)</f>
        <v>0</v>
      </c>
      <c r="BF366" s="202">
        <f>IF(N366="znížená",J366,0)</f>
        <v>0</v>
      </c>
      <c r="BG366" s="202">
        <f>IF(N366="zákl. prenesená",J366,0)</f>
        <v>0</v>
      </c>
      <c r="BH366" s="202">
        <f>IF(N366="zníž. prenesená",J366,0)</f>
        <v>0</v>
      </c>
      <c r="BI366" s="202">
        <f>IF(N366="nulová",J366,0)</f>
        <v>0</v>
      </c>
      <c r="BJ366" s="19" t="s">
        <v>90</v>
      </c>
      <c r="BK366" s="203">
        <f>ROUND(I366*H366,3)</f>
        <v>0</v>
      </c>
      <c r="BL366" s="19" t="s">
        <v>111</v>
      </c>
      <c r="BM366" s="201" t="s">
        <v>504</v>
      </c>
    </row>
    <row r="367" s="15" customFormat="1">
      <c r="A367" s="15"/>
      <c r="B367" s="221"/>
      <c r="C367" s="15"/>
      <c r="D367" s="205" t="s">
        <v>175</v>
      </c>
      <c r="E367" s="222" t="s">
        <v>1</v>
      </c>
      <c r="F367" s="223" t="s">
        <v>2157</v>
      </c>
      <c r="G367" s="15"/>
      <c r="H367" s="222" t="s">
        <v>1</v>
      </c>
      <c r="I367" s="224"/>
      <c r="J367" s="15"/>
      <c r="K367" s="15"/>
      <c r="L367" s="221"/>
      <c r="M367" s="225"/>
      <c r="N367" s="226"/>
      <c r="O367" s="226"/>
      <c r="P367" s="226"/>
      <c r="Q367" s="226"/>
      <c r="R367" s="226"/>
      <c r="S367" s="226"/>
      <c r="T367" s="22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22" t="s">
        <v>175</v>
      </c>
      <c r="AU367" s="222" t="s">
        <v>90</v>
      </c>
      <c r="AV367" s="15" t="s">
        <v>85</v>
      </c>
      <c r="AW367" s="15" t="s">
        <v>33</v>
      </c>
      <c r="AX367" s="15" t="s">
        <v>78</v>
      </c>
      <c r="AY367" s="222" t="s">
        <v>168</v>
      </c>
    </row>
    <row r="368" s="13" customFormat="1">
      <c r="A368" s="13"/>
      <c r="B368" s="204"/>
      <c r="C368" s="13"/>
      <c r="D368" s="205" t="s">
        <v>175</v>
      </c>
      <c r="E368" s="206" t="s">
        <v>1</v>
      </c>
      <c r="F368" s="207" t="s">
        <v>2158</v>
      </c>
      <c r="G368" s="13"/>
      <c r="H368" s="208">
        <v>0.95999999999999996</v>
      </c>
      <c r="I368" s="209"/>
      <c r="J368" s="13"/>
      <c r="K368" s="13"/>
      <c r="L368" s="204"/>
      <c r="M368" s="210"/>
      <c r="N368" s="211"/>
      <c r="O368" s="211"/>
      <c r="P368" s="211"/>
      <c r="Q368" s="211"/>
      <c r="R368" s="211"/>
      <c r="S368" s="211"/>
      <c r="T368" s="21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06" t="s">
        <v>175</v>
      </c>
      <c r="AU368" s="206" t="s">
        <v>90</v>
      </c>
      <c r="AV368" s="13" t="s">
        <v>90</v>
      </c>
      <c r="AW368" s="13" t="s">
        <v>33</v>
      </c>
      <c r="AX368" s="13" t="s">
        <v>78</v>
      </c>
      <c r="AY368" s="206" t="s">
        <v>168</v>
      </c>
    </row>
    <row r="369" s="14" customFormat="1">
      <c r="A369" s="14"/>
      <c r="B369" s="213"/>
      <c r="C369" s="14"/>
      <c r="D369" s="205" t="s">
        <v>175</v>
      </c>
      <c r="E369" s="214" t="s">
        <v>1</v>
      </c>
      <c r="F369" s="215" t="s">
        <v>180</v>
      </c>
      <c r="G369" s="14"/>
      <c r="H369" s="216">
        <v>0.95999999999999996</v>
      </c>
      <c r="I369" s="217"/>
      <c r="J369" s="14"/>
      <c r="K369" s="14"/>
      <c r="L369" s="213"/>
      <c r="M369" s="218"/>
      <c r="N369" s="219"/>
      <c r="O369" s="219"/>
      <c r="P369" s="219"/>
      <c r="Q369" s="219"/>
      <c r="R369" s="219"/>
      <c r="S369" s="219"/>
      <c r="T369" s="22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14" t="s">
        <v>175</v>
      </c>
      <c r="AU369" s="214" t="s">
        <v>90</v>
      </c>
      <c r="AV369" s="14" t="s">
        <v>111</v>
      </c>
      <c r="AW369" s="14" t="s">
        <v>33</v>
      </c>
      <c r="AX369" s="14" t="s">
        <v>85</v>
      </c>
      <c r="AY369" s="214" t="s">
        <v>168</v>
      </c>
    </row>
    <row r="370" s="2" customFormat="1" ht="24.15" customHeight="1">
      <c r="A370" s="38"/>
      <c r="B370" s="189"/>
      <c r="C370" s="190" t="s">
        <v>360</v>
      </c>
      <c r="D370" s="190" t="s">
        <v>171</v>
      </c>
      <c r="E370" s="191" t="s">
        <v>2159</v>
      </c>
      <c r="F370" s="192" t="s">
        <v>2160</v>
      </c>
      <c r="G370" s="193" t="s">
        <v>324</v>
      </c>
      <c r="H370" s="194">
        <v>52.770000000000003</v>
      </c>
      <c r="I370" s="195"/>
      <c r="J370" s="194">
        <f>ROUND(I370*H370,3)</f>
        <v>0</v>
      </c>
      <c r="K370" s="196"/>
      <c r="L370" s="39"/>
      <c r="M370" s="197" t="s">
        <v>1</v>
      </c>
      <c r="N370" s="198" t="s">
        <v>44</v>
      </c>
      <c r="O370" s="82"/>
      <c r="P370" s="199">
        <f>O370*H370</f>
        <v>0</v>
      </c>
      <c r="Q370" s="199">
        <v>0</v>
      </c>
      <c r="R370" s="199">
        <f>Q370*H370</f>
        <v>0</v>
      </c>
      <c r="S370" s="199">
        <v>0</v>
      </c>
      <c r="T370" s="20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01" t="s">
        <v>111</v>
      </c>
      <c r="AT370" s="201" t="s">
        <v>171</v>
      </c>
      <c r="AU370" s="201" t="s">
        <v>90</v>
      </c>
      <c r="AY370" s="19" t="s">
        <v>168</v>
      </c>
      <c r="BE370" s="202">
        <f>IF(N370="základná",J370,0)</f>
        <v>0</v>
      </c>
      <c r="BF370" s="202">
        <f>IF(N370="znížená",J370,0)</f>
        <v>0</v>
      </c>
      <c r="BG370" s="202">
        <f>IF(N370="zákl. prenesená",J370,0)</f>
        <v>0</v>
      </c>
      <c r="BH370" s="202">
        <f>IF(N370="zníž. prenesená",J370,0)</f>
        <v>0</v>
      </c>
      <c r="BI370" s="202">
        <f>IF(N370="nulová",J370,0)</f>
        <v>0</v>
      </c>
      <c r="BJ370" s="19" t="s">
        <v>90</v>
      </c>
      <c r="BK370" s="203">
        <f>ROUND(I370*H370,3)</f>
        <v>0</v>
      </c>
      <c r="BL370" s="19" t="s">
        <v>111</v>
      </c>
      <c r="BM370" s="201" t="s">
        <v>507</v>
      </c>
    </row>
    <row r="371" s="2" customFormat="1" ht="24.15" customHeight="1">
      <c r="A371" s="38"/>
      <c r="B371" s="189"/>
      <c r="C371" s="190" t="s">
        <v>510</v>
      </c>
      <c r="D371" s="190" t="s">
        <v>171</v>
      </c>
      <c r="E371" s="191" t="s">
        <v>2161</v>
      </c>
      <c r="F371" s="192" t="s">
        <v>2162</v>
      </c>
      <c r="G371" s="193" t="s">
        <v>353</v>
      </c>
      <c r="H371" s="194">
        <v>1</v>
      </c>
      <c r="I371" s="195"/>
      <c r="J371" s="194">
        <f>ROUND(I371*H371,3)</f>
        <v>0</v>
      </c>
      <c r="K371" s="196"/>
      <c r="L371" s="39"/>
      <c r="M371" s="197" t="s">
        <v>1</v>
      </c>
      <c r="N371" s="198" t="s">
        <v>44</v>
      </c>
      <c r="O371" s="82"/>
      <c r="P371" s="199">
        <f>O371*H371</f>
        <v>0</v>
      </c>
      <c r="Q371" s="199">
        <v>0</v>
      </c>
      <c r="R371" s="199">
        <f>Q371*H371</f>
        <v>0</v>
      </c>
      <c r="S371" s="199">
        <v>0</v>
      </c>
      <c r="T371" s="20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01" t="s">
        <v>111</v>
      </c>
      <c r="AT371" s="201" t="s">
        <v>171</v>
      </c>
      <c r="AU371" s="201" t="s">
        <v>90</v>
      </c>
      <c r="AY371" s="19" t="s">
        <v>168</v>
      </c>
      <c r="BE371" s="202">
        <f>IF(N371="základná",J371,0)</f>
        <v>0</v>
      </c>
      <c r="BF371" s="202">
        <f>IF(N371="znížená",J371,0)</f>
        <v>0</v>
      </c>
      <c r="BG371" s="202">
        <f>IF(N371="zákl. prenesená",J371,0)</f>
        <v>0</v>
      </c>
      <c r="BH371" s="202">
        <f>IF(N371="zníž. prenesená",J371,0)</f>
        <v>0</v>
      </c>
      <c r="BI371" s="202">
        <f>IF(N371="nulová",J371,0)</f>
        <v>0</v>
      </c>
      <c r="BJ371" s="19" t="s">
        <v>90</v>
      </c>
      <c r="BK371" s="203">
        <f>ROUND(I371*H371,3)</f>
        <v>0</v>
      </c>
      <c r="BL371" s="19" t="s">
        <v>111</v>
      </c>
      <c r="BM371" s="201" t="s">
        <v>513</v>
      </c>
    </row>
    <row r="372" s="13" customFormat="1">
      <c r="A372" s="13"/>
      <c r="B372" s="204"/>
      <c r="C372" s="13"/>
      <c r="D372" s="205" t="s">
        <v>175</v>
      </c>
      <c r="E372" s="206" t="s">
        <v>1</v>
      </c>
      <c r="F372" s="207" t="s">
        <v>2163</v>
      </c>
      <c r="G372" s="13"/>
      <c r="H372" s="208">
        <v>1</v>
      </c>
      <c r="I372" s="209"/>
      <c r="J372" s="13"/>
      <c r="K372" s="13"/>
      <c r="L372" s="204"/>
      <c r="M372" s="210"/>
      <c r="N372" s="211"/>
      <c r="O372" s="211"/>
      <c r="P372" s="211"/>
      <c r="Q372" s="211"/>
      <c r="R372" s="211"/>
      <c r="S372" s="211"/>
      <c r="T372" s="21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06" t="s">
        <v>175</v>
      </c>
      <c r="AU372" s="206" t="s">
        <v>90</v>
      </c>
      <c r="AV372" s="13" t="s">
        <v>90</v>
      </c>
      <c r="AW372" s="13" t="s">
        <v>33</v>
      </c>
      <c r="AX372" s="13" t="s">
        <v>78</v>
      </c>
      <c r="AY372" s="206" t="s">
        <v>168</v>
      </c>
    </row>
    <row r="373" s="14" customFormat="1">
      <c r="A373" s="14"/>
      <c r="B373" s="213"/>
      <c r="C373" s="14"/>
      <c r="D373" s="205" t="s">
        <v>175</v>
      </c>
      <c r="E373" s="214" t="s">
        <v>1</v>
      </c>
      <c r="F373" s="215" t="s">
        <v>180</v>
      </c>
      <c r="G373" s="14"/>
      <c r="H373" s="216">
        <v>1</v>
      </c>
      <c r="I373" s="217"/>
      <c r="J373" s="14"/>
      <c r="K373" s="14"/>
      <c r="L373" s="213"/>
      <c r="M373" s="218"/>
      <c r="N373" s="219"/>
      <c r="O373" s="219"/>
      <c r="P373" s="219"/>
      <c r="Q373" s="219"/>
      <c r="R373" s="219"/>
      <c r="S373" s="219"/>
      <c r="T373" s="22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14" t="s">
        <v>175</v>
      </c>
      <c r="AU373" s="214" t="s">
        <v>90</v>
      </c>
      <c r="AV373" s="14" t="s">
        <v>111</v>
      </c>
      <c r="AW373" s="14" t="s">
        <v>33</v>
      </c>
      <c r="AX373" s="14" t="s">
        <v>85</v>
      </c>
      <c r="AY373" s="214" t="s">
        <v>168</v>
      </c>
    </row>
    <row r="374" s="2" customFormat="1" ht="24.15" customHeight="1">
      <c r="A374" s="38"/>
      <c r="B374" s="189"/>
      <c r="C374" s="236" t="s">
        <v>364</v>
      </c>
      <c r="D374" s="236" t="s">
        <v>357</v>
      </c>
      <c r="E374" s="237" t="s">
        <v>2164</v>
      </c>
      <c r="F374" s="238" t="s">
        <v>2165</v>
      </c>
      <c r="G374" s="239" t="s">
        <v>353</v>
      </c>
      <c r="H374" s="240">
        <v>1</v>
      </c>
      <c r="I374" s="241"/>
      <c r="J374" s="240">
        <f>ROUND(I374*H374,3)</f>
        <v>0</v>
      </c>
      <c r="K374" s="242"/>
      <c r="L374" s="243"/>
      <c r="M374" s="244" t="s">
        <v>1</v>
      </c>
      <c r="N374" s="245" t="s">
        <v>44</v>
      </c>
      <c r="O374" s="82"/>
      <c r="P374" s="199">
        <f>O374*H374</f>
        <v>0</v>
      </c>
      <c r="Q374" s="199">
        <v>0</v>
      </c>
      <c r="R374" s="199">
        <f>Q374*H374</f>
        <v>0</v>
      </c>
      <c r="S374" s="199">
        <v>0</v>
      </c>
      <c r="T374" s="20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01" t="s">
        <v>190</v>
      </c>
      <c r="AT374" s="201" t="s">
        <v>357</v>
      </c>
      <c r="AU374" s="201" t="s">
        <v>90</v>
      </c>
      <c r="AY374" s="19" t="s">
        <v>168</v>
      </c>
      <c r="BE374" s="202">
        <f>IF(N374="základná",J374,0)</f>
        <v>0</v>
      </c>
      <c r="BF374" s="202">
        <f>IF(N374="znížená",J374,0)</f>
        <v>0</v>
      </c>
      <c r="BG374" s="202">
        <f>IF(N374="zákl. prenesená",J374,0)</f>
        <v>0</v>
      </c>
      <c r="BH374" s="202">
        <f>IF(N374="zníž. prenesená",J374,0)</f>
        <v>0</v>
      </c>
      <c r="BI374" s="202">
        <f>IF(N374="nulová",J374,0)</f>
        <v>0</v>
      </c>
      <c r="BJ374" s="19" t="s">
        <v>90</v>
      </c>
      <c r="BK374" s="203">
        <f>ROUND(I374*H374,3)</f>
        <v>0</v>
      </c>
      <c r="BL374" s="19" t="s">
        <v>111</v>
      </c>
      <c r="BM374" s="201" t="s">
        <v>516</v>
      </c>
    </row>
    <row r="375" s="12" customFormat="1" ht="22.8" customHeight="1">
      <c r="A375" s="12"/>
      <c r="B375" s="176"/>
      <c r="C375" s="12"/>
      <c r="D375" s="177" t="s">
        <v>77</v>
      </c>
      <c r="E375" s="187" t="s">
        <v>213</v>
      </c>
      <c r="F375" s="187" t="s">
        <v>335</v>
      </c>
      <c r="G375" s="12"/>
      <c r="H375" s="12"/>
      <c r="I375" s="179"/>
      <c r="J375" s="188">
        <f>BK375</f>
        <v>0</v>
      </c>
      <c r="K375" s="12"/>
      <c r="L375" s="176"/>
      <c r="M375" s="181"/>
      <c r="N375" s="182"/>
      <c r="O375" s="182"/>
      <c r="P375" s="183">
        <f>SUM(P376:P528)</f>
        <v>0</v>
      </c>
      <c r="Q375" s="182"/>
      <c r="R375" s="183">
        <f>SUM(R376:R528)</f>
        <v>0</v>
      </c>
      <c r="S375" s="182"/>
      <c r="T375" s="184">
        <f>SUM(T376:T528)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177" t="s">
        <v>85</v>
      </c>
      <c r="AT375" s="185" t="s">
        <v>77</v>
      </c>
      <c r="AU375" s="185" t="s">
        <v>85</v>
      </c>
      <c r="AY375" s="177" t="s">
        <v>168</v>
      </c>
      <c r="BK375" s="186">
        <f>SUM(BK376:BK528)</f>
        <v>0</v>
      </c>
    </row>
    <row r="376" s="2" customFormat="1" ht="21.75" customHeight="1">
      <c r="A376" s="38"/>
      <c r="B376" s="189"/>
      <c r="C376" s="190" t="s">
        <v>519</v>
      </c>
      <c r="D376" s="190" t="s">
        <v>171</v>
      </c>
      <c r="E376" s="191" t="s">
        <v>2166</v>
      </c>
      <c r="F376" s="192" t="s">
        <v>2167</v>
      </c>
      <c r="G376" s="193" t="s">
        <v>174</v>
      </c>
      <c r="H376" s="194">
        <v>4</v>
      </c>
      <c r="I376" s="195"/>
      <c r="J376" s="194">
        <f>ROUND(I376*H376,3)</f>
        <v>0</v>
      </c>
      <c r="K376" s="196"/>
      <c r="L376" s="39"/>
      <c r="M376" s="197" t="s">
        <v>1</v>
      </c>
      <c r="N376" s="198" t="s">
        <v>44</v>
      </c>
      <c r="O376" s="82"/>
      <c r="P376" s="199">
        <f>O376*H376</f>
        <v>0</v>
      </c>
      <c r="Q376" s="199">
        <v>0</v>
      </c>
      <c r="R376" s="199">
        <f>Q376*H376</f>
        <v>0</v>
      </c>
      <c r="S376" s="199">
        <v>0</v>
      </c>
      <c r="T376" s="20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01" t="s">
        <v>111</v>
      </c>
      <c r="AT376" s="201" t="s">
        <v>171</v>
      </c>
      <c r="AU376" s="201" t="s">
        <v>90</v>
      </c>
      <c r="AY376" s="19" t="s">
        <v>168</v>
      </c>
      <c r="BE376" s="202">
        <f>IF(N376="základná",J376,0)</f>
        <v>0</v>
      </c>
      <c r="BF376" s="202">
        <f>IF(N376="znížená",J376,0)</f>
        <v>0</v>
      </c>
      <c r="BG376" s="202">
        <f>IF(N376="zákl. prenesená",J376,0)</f>
        <v>0</v>
      </c>
      <c r="BH376" s="202">
        <f>IF(N376="zníž. prenesená",J376,0)</f>
        <v>0</v>
      </c>
      <c r="BI376" s="202">
        <f>IF(N376="nulová",J376,0)</f>
        <v>0</v>
      </c>
      <c r="BJ376" s="19" t="s">
        <v>90</v>
      </c>
      <c r="BK376" s="203">
        <f>ROUND(I376*H376,3)</f>
        <v>0</v>
      </c>
      <c r="BL376" s="19" t="s">
        <v>111</v>
      </c>
      <c r="BM376" s="201" t="s">
        <v>522</v>
      </c>
    </row>
    <row r="377" s="2" customFormat="1" ht="24.15" customHeight="1">
      <c r="A377" s="38"/>
      <c r="B377" s="189"/>
      <c r="C377" s="190" t="s">
        <v>367</v>
      </c>
      <c r="D377" s="190" t="s">
        <v>171</v>
      </c>
      <c r="E377" s="191" t="s">
        <v>663</v>
      </c>
      <c r="F377" s="192" t="s">
        <v>664</v>
      </c>
      <c r="G377" s="193" t="s">
        <v>174</v>
      </c>
      <c r="H377" s="194">
        <v>490.72000000000003</v>
      </c>
      <c r="I377" s="195"/>
      <c r="J377" s="194">
        <f>ROUND(I377*H377,3)</f>
        <v>0</v>
      </c>
      <c r="K377" s="196"/>
      <c r="L377" s="39"/>
      <c r="M377" s="197" t="s">
        <v>1</v>
      </c>
      <c r="N377" s="198" t="s">
        <v>44</v>
      </c>
      <c r="O377" s="82"/>
      <c r="P377" s="199">
        <f>O377*H377</f>
        <v>0</v>
      </c>
      <c r="Q377" s="199">
        <v>0</v>
      </c>
      <c r="R377" s="199">
        <f>Q377*H377</f>
        <v>0</v>
      </c>
      <c r="S377" s="199">
        <v>0</v>
      </c>
      <c r="T377" s="20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01" t="s">
        <v>111</v>
      </c>
      <c r="AT377" s="201" t="s">
        <v>171</v>
      </c>
      <c r="AU377" s="201" t="s">
        <v>90</v>
      </c>
      <c r="AY377" s="19" t="s">
        <v>168</v>
      </c>
      <c r="BE377" s="202">
        <f>IF(N377="základná",J377,0)</f>
        <v>0</v>
      </c>
      <c r="BF377" s="202">
        <f>IF(N377="znížená",J377,0)</f>
        <v>0</v>
      </c>
      <c r="BG377" s="202">
        <f>IF(N377="zákl. prenesená",J377,0)</f>
        <v>0</v>
      </c>
      <c r="BH377" s="202">
        <f>IF(N377="zníž. prenesená",J377,0)</f>
        <v>0</v>
      </c>
      <c r="BI377" s="202">
        <f>IF(N377="nulová",J377,0)</f>
        <v>0</v>
      </c>
      <c r="BJ377" s="19" t="s">
        <v>90</v>
      </c>
      <c r="BK377" s="203">
        <f>ROUND(I377*H377,3)</f>
        <v>0</v>
      </c>
      <c r="BL377" s="19" t="s">
        <v>111</v>
      </c>
      <c r="BM377" s="201" t="s">
        <v>529</v>
      </c>
    </row>
    <row r="378" s="2" customFormat="1" ht="24.15" customHeight="1">
      <c r="A378" s="38"/>
      <c r="B378" s="189"/>
      <c r="C378" s="190" t="s">
        <v>531</v>
      </c>
      <c r="D378" s="190" t="s">
        <v>171</v>
      </c>
      <c r="E378" s="191" t="s">
        <v>665</v>
      </c>
      <c r="F378" s="192" t="s">
        <v>666</v>
      </c>
      <c r="G378" s="193" t="s">
        <v>174</v>
      </c>
      <c r="H378" s="194">
        <v>367.12</v>
      </c>
      <c r="I378" s="195"/>
      <c r="J378" s="194">
        <f>ROUND(I378*H378,3)</f>
        <v>0</v>
      </c>
      <c r="K378" s="196"/>
      <c r="L378" s="39"/>
      <c r="M378" s="197" t="s">
        <v>1</v>
      </c>
      <c r="N378" s="198" t="s">
        <v>44</v>
      </c>
      <c r="O378" s="82"/>
      <c r="P378" s="199">
        <f>O378*H378</f>
        <v>0</v>
      </c>
      <c r="Q378" s="199">
        <v>0</v>
      </c>
      <c r="R378" s="199">
        <f>Q378*H378</f>
        <v>0</v>
      </c>
      <c r="S378" s="199">
        <v>0</v>
      </c>
      <c r="T378" s="20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01" t="s">
        <v>111</v>
      </c>
      <c r="AT378" s="201" t="s">
        <v>171</v>
      </c>
      <c r="AU378" s="201" t="s">
        <v>90</v>
      </c>
      <c r="AY378" s="19" t="s">
        <v>168</v>
      </c>
      <c r="BE378" s="202">
        <f>IF(N378="základná",J378,0)</f>
        <v>0</v>
      </c>
      <c r="BF378" s="202">
        <f>IF(N378="znížená",J378,0)</f>
        <v>0</v>
      </c>
      <c r="BG378" s="202">
        <f>IF(N378="zákl. prenesená",J378,0)</f>
        <v>0</v>
      </c>
      <c r="BH378" s="202">
        <f>IF(N378="zníž. prenesená",J378,0)</f>
        <v>0</v>
      </c>
      <c r="BI378" s="202">
        <f>IF(N378="nulová",J378,0)</f>
        <v>0</v>
      </c>
      <c r="BJ378" s="19" t="s">
        <v>90</v>
      </c>
      <c r="BK378" s="203">
        <f>ROUND(I378*H378,3)</f>
        <v>0</v>
      </c>
      <c r="BL378" s="19" t="s">
        <v>111</v>
      </c>
      <c r="BM378" s="201" t="s">
        <v>534</v>
      </c>
    </row>
    <row r="379" s="2" customFormat="1" ht="16.5" customHeight="1">
      <c r="A379" s="38"/>
      <c r="B379" s="189"/>
      <c r="C379" s="190" t="s">
        <v>371</v>
      </c>
      <c r="D379" s="190" t="s">
        <v>171</v>
      </c>
      <c r="E379" s="191" t="s">
        <v>1015</v>
      </c>
      <c r="F379" s="192" t="s">
        <v>1016</v>
      </c>
      <c r="G379" s="193" t="s">
        <v>174</v>
      </c>
      <c r="H379" s="194">
        <v>61.704999999999998</v>
      </c>
      <c r="I379" s="195"/>
      <c r="J379" s="194">
        <f>ROUND(I379*H379,3)</f>
        <v>0</v>
      </c>
      <c r="K379" s="196"/>
      <c r="L379" s="39"/>
      <c r="M379" s="197" t="s">
        <v>1</v>
      </c>
      <c r="N379" s="198" t="s">
        <v>44</v>
      </c>
      <c r="O379" s="82"/>
      <c r="P379" s="199">
        <f>O379*H379</f>
        <v>0</v>
      </c>
      <c r="Q379" s="199">
        <v>0</v>
      </c>
      <c r="R379" s="199">
        <f>Q379*H379</f>
        <v>0</v>
      </c>
      <c r="S379" s="199">
        <v>0</v>
      </c>
      <c r="T379" s="20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01" t="s">
        <v>111</v>
      </c>
      <c r="AT379" s="201" t="s">
        <v>171</v>
      </c>
      <c r="AU379" s="201" t="s">
        <v>90</v>
      </c>
      <c r="AY379" s="19" t="s">
        <v>168</v>
      </c>
      <c r="BE379" s="202">
        <f>IF(N379="základná",J379,0)</f>
        <v>0</v>
      </c>
      <c r="BF379" s="202">
        <f>IF(N379="znížená",J379,0)</f>
        <v>0</v>
      </c>
      <c r="BG379" s="202">
        <f>IF(N379="zákl. prenesená",J379,0)</f>
        <v>0</v>
      </c>
      <c r="BH379" s="202">
        <f>IF(N379="zníž. prenesená",J379,0)</f>
        <v>0</v>
      </c>
      <c r="BI379" s="202">
        <f>IF(N379="nulová",J379,0)</f>
        <v>0</v>
      </c>
      <c r="BJ379" s="19" t="s">
        <v>90</v>
      </c>
      <c r="BK379" s="203">
        <f>ROUND(I379*H379,3)</f>
        <v>0</v>
      </c>
      <c r="BL379" s="19" t="s">
        <v>111</v>
      </c>
      <c r="BM379" s="201" t="s">
        <v>539</v>
      </c>
    </row>
    <row r="380" s="2" customFormat="1" ht="16.5" customHeight="1">
      <c r="A380" s="38"/>
      <c r="B380" s="189"/>
      <c r="C380" s="190" t="s">
        <v>542</v>
      </c>
      <c r="D380" s="190" t="s">
        <v>171</v>
      </c>
      <c r="E380" s="191" t="s">
        <v>2168</v>
      </c>
      <c r="F380" s="192" t="s">
        <v>2169</v>
      </c>
      <c r="G380" s="193" t="s">
        <v>324</v>
      </c>
      <c r="H380" s="194">
        <v>10.640000000000001</v>
      </c>
      <c r="I380" s="195"/>
      <c r="J380" s="194">
        <f>ROUND(I380*H380,3)</f>
        <v>0</v>
      </c>
      <c r="K380" s="196"/>
      <c r="L380" s="39"/>
      <c r="M380" s="197" t="s">
        <v>1</v>
      </c>
      <c r="N380" s="198" t="s">
        <v>44</v>
      </c>
      <c r="O380" s="82"/>
      <c r="P380" s="199">
        <f>O380*H380</f>
        <v>0</v>
      </c>
      <c r="Q380" s="199">
        <v>0</v>
      </c>
      <c r="R380" s="199">
        <f>Q380*H380</f>
        <v>0</v>
      </c>
      <c r="S380" s="199">
        <v>0</v>
      </c>
      <c r="T380" s="20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01" t="s">
        <v>111</v>
      </c>
      <c r="AT380" s="201" t="s">
        <v>171</v>
      </c>
      <c r="AU380" s="201" t="s">
        <v>90</v>
      </c>
      <c r="AY380" s="19" t="s">
        <v>168</v>
      </c>
      <c r="BE380" s="202">
        <f>IF(N380="základná",J380,0)</f>
        <v>0</v>
      </c>
      <c r="BF380" s="202">
        <f>IF(N380="znížená",J380,0)</f>
        <v>0</v>
      </c>
      <c r="BG380" s="202">
        <f>IF(N380="zákl. prenesená",J380,0)</f>
        <v>0</v>
      </c>
      <c r="BH380" s="202">
        <f>IF(N380="zníž. prenesená",J380,0)</f>
        <v>0</v>
      </c>
      <c r="BI380" s="202">
        <f>IF(N380="nulová",J380,0)</f>
        <v>0</v>
      </c>
      <c r="BJ380" s="19" t="s">
        <v>90</v>
      </c>
      <c r="BK380" s="203">
        <f>ROUND(I380*H380,3)</f>
        <v>0</v>
      </c>
      <c r="BL380" s="19" t="s">
        <v>111</v>
      </c>
      <c r="BM380" s="201" t="s">
        <v>545</v>
      </c>
    </row>
    <row r="381" s="13" customFormat="1">
      <c r="A381" s="13"/>
      <c r="B381" s="204"/>
      <c r="C381" s="13"/>
      <c r="D381" s="205" t="s">
        <v>175</v>
      </c>
      <c r="E381" s="206" t="s">
        <v>1</v>
      </c>
      <c r="F381" s="207" t="s">
        <v>2170</v>
      </c>
      <c r="G381" s="13"/>
      <c r="H381" s="208">
        <v>10.640000000000001</v>
      </c>
      <c r="I381" s="209"/>
      <c r="J381" s="13"/>
      <c r="K381" s="13"/>
      <c r="L381" s="204"/>
      <c r="M381" s="210"/>
      <c r="N381" s="211"/>
      <c r="O381" s="211"/>
      <c r="P381" s="211"/>
      <c r="Q381" s="211"/>
      <c r="R381" s="211"/>
      <c r="S381" s="211"/>
      <c r="T381" s="21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06" t="s">
        <v>175</v>
      </c>
      <c r="AU381" s="206" t="s">
        <v>90</v>
      </c>
      <c r="AV381" s="13" t="s">
        <v>90</v>
      </c>
      <c r="AW381" s="13" t="s">
        <v>33</v>
      </c>
      <c r="AX381" s="13" t="s">
        <v>78</v>
      </c>
      <c r="AY381" s="206" t="s">
        <v>168</v>
      </c>
    </row>
    <row r="382" s="14" customFormat="1">
      <c r="A382" s="14"/>
      <c r="B382" s="213"/>
      <c r="C382" s="14"/>
      <c r="D382" s="205" t="s">
        <v>175</v>
      </c>
      <c r="E382" s="214" t="s">
        <v>1</v>
      </c>
      <c r="F382" s="215" t="s">
        <v>180</v>
      </c>
      <c r="G382" s="14"/>
      <c r="H382" s="216">
        <v>10.640000000000001</v>
      </c>
      <c r="I382" s="217"/>
      <c r="J382" s="14"/>
      <c r="K382" s="14"/>
      <c r="L382" s="213"/>
      <c r="M382" s="218"/>
      <c r="N382" s="219"/>
      <c r="O382" s="219"/>
      <c r="P382" s="219"/>
      <c r="Q382" s="219"/>
      <c r="R382" s="219"/>
      <c r="S382" s="219"/>
      <c r="T382" s="22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14" t="s">
        <v>175</v>
      </c>
      <c r="AU382" s="214" t="s">
        <v>90</v>
      </c>
      <c r="AV382" s="14" t="s">
        <v>111</v>
      </c>
      <c r="AW382" s="14" t="s">
        <v>33</v>
      </c>
      <c r="AX382" s="14" t="s">
        <v>85</v>
      </c>
      <c r="AY382" s="214" t="s">
        <v>168</v>
      </c>
    </row>
    <row r="383" s="2" customFormat="1" ht="21.75" customHeight="1">
      <c r="A383" s="38"/>
      <c r="B383" s="189"/>
      <c r="C383" s="190" t="s">
        <v>374</v>
      </c>
      <c r="D383" s="190" t="s">
        <v>171</v>
      </c>
      <c r="E383" s="191" t="s">
        <v>2171</v>
      </c>
      <c r="F383" s="192" t="s">
        <v>2172</v>
      </c>
      <c r="G383" s="193" t="s">
        <v>353</v>
      </c>
      <c r="H383" s="194">
        <v>8</v>
      </c>
      <c r="I383" s="195"/>
      <c r="J383" s="194">
        <f>ROUND(I383*H383,3)</f>
        <v>0</v>
      </c>
      <c r="K383" s="196"/>
      <c r="L383" s="39"/>
      <c r="M383" s="197" t="s">
        <v>1</v>
      </c>
      <c r="N383" s="198" t="s">
        <v>44</v>
      </c>
      <c r="O383" s="82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01" t="s">
        <v>111</v>
      </c>
      <c r="AT383" s="201" t="s">
        <v>171</v>
      </c>
      <c r="AU383" s="201" t="s">
        <v>90</v>
      </c>
      <c r="AY383" s="19" t="s">
        <v>168</v>
      </c>
      <c r="BE383" s="202">
        <f>IF(N383="základná",J383,0)</f>
        <v>0</v>
      </c>
      <c r="BF383" s="202">
        <f>IF(N383="znížená",J383,0)</f>
        <v>0</v>
      </c>
      <c r="BG383" s="202">
        <f>IF(N383="zákl. prenesená",J383,0)</f>
        <v>0</v>
      </c>
      <c r="BH383" s="202">
        <f>IF(N383="zníž. prenesená",J383,0)</f>
        <v>0</v>
      </c>
      <c r="BI383" s="202">
        <f>IF(N383="nulová",J383,0)</f>
        <v>0</v>
      </c>
      <c r="BJ383" s="19" t="s">
        <v>90</v>
      </c>
      <c r="BK383" s="203">
        <f>ROUND(I383*H383,3)</f>
        <v>0</v>
      </c>
      <c r="BL383" s="19" t="s">
        <v>111</v>
      </c>
      <c r="BM383" s="201" t="s">
        <v>552</v>
      </c>
    </row>
    <row r="384" s="13" customFormat="1">
      <c r="A384" s="13"/>
      <c r="B384" s="204"/>
      <c r="C384" s="13"/>
      <c r="D384" s="205" t="s">
        <v>175</v>
      </c>
      <c r="E384" s="206" t="s">
        <v>1</v>
      </c>
      <c r="F384" s="207" t="s">
        <v>2173</v>
      </c>
      <c r="G384" s="13"/>
      <c r="H384" s="208">
        <v>8</v>
      </c>
      <c r="I384" s="209"/>
      <c r="J384" s="13"/>
      <c r="K384" s="13"/>
      <c r="L384" s="204"/>
      <c r="M384" s="210"/>
      <c r="N384" s="211"/>
      <c r="O384" s="211"/>
      <c r="P384" s="211"/>
      <c r="Q384" s="211"/>
      <c r="R384" s="211"/>
      <c r="S384" s="211"/>
      <c r="T384" s="21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6" t="s">
        <v>175</v>
      </c>
      <c r="AU384" s="206" t="s">
        <v>90</v>
      </c>
      <c r="AV384" s="13" t="s">
        <v>90</v>
      </c>
      <c r="AW384" s="13" t="s">
        <v>33</v>
      </c>
      <c r="AX384" s="13" t="s">
        <v>78</v>
      </c>
      <c r="AY384" s="206" t="s">
        <v>168</v>
      </c>
    </row>
    <row r="385" s="14" customFormat="1">
      <c r="A385" s="14"/>
      <c r="B385" s="213"/>
      <c r="C385" s="14"/>
      <c r="D385" s="205" t="s">
        <v>175</v>
      </c>
      <c r="E385" s="214" t="s">
        <v>1</v>
      </c>
      <c r="F385" s="215" t="s">
        <v>180</v>
      </c>
      <c r="G385" s="14"/>
      <c r="H385" s="216">
        <v>8</v>
      </c>
      <c r="I385" s="217"/>
      <c r="J385" s="14"/>
      <c r="K385" s="14"/>
      <c r="L385" s="213"/>
      <c r="M385" s="218"/>
      <c r="N385" s="219"/>
      <c r="O385" s="219"/>
      <c r="P385" s="219"/>
      <c r="Q385" s="219"/>
      <c r="R385" s="219"/>
      <c r="S385" s="219"/>
      <c r="T385" s="22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14" t="s">
        <v>175</v>
      </c>
      <c r="AU385" s="214" t="s">
        <v>90</v>
      </c>
      <c r="AV385" s="14" t="s">
        <v>111</v>
      </c>
      <c r="AW385" s="14" t="s">
        <v>33</v>
      </c>
      <c r="AX385" s="14" t="s">
        <v>85</v>
      </c>
      <c r="AY385" s="214" t="s">
        <v>168</v>
      </c>
    </row>
    <row r="386" s="2" customFormat="1" ht="21.75" customHeight="1">
      <c r="A386" s="38"/>
      <c r="B386" s="189"/>
      <c r="C386" s="190" t="s">
        <v>554</v>
      </c>
      <c r="D386" s="190" t="s">
        <v>171</v>
      </c>
      <c r="E386" s="191" t="s">
        <v>2174</v>
      </c>
      <c r="F386" s="192" t="s">
        <v>2175</v>
      </c>
      <c r="G386" s="193" t="s">
        <v>353</v>
      </c>
      <c r="H386" s="194">
        <v>8</v>
      </c>
      <c r="I386" s="195"/>
      <c r="J386" s="194">
        <f>ROUND(I386*H386,3)</f>
        <v>0</v>
      </c>
      <c r="K386" s="196"/>
      <c r="L386" s="39"/>
      <c r="M386" s="197" t="s">
        <v>1</v>
      </c>
      <c r="N386" s="198" t="s">
        <v>44</v>
      </c>
      <c r="O386" s="82"/>
      <c r="P386" s="199">
        <f>O386*H386</f>
        <v>0</v>
      </c>
      <c r="Q386" s="199">
        <v>0</v>
      </c>
      <c r="R386" s="199">
        <f>Q386*H386</f>
        <v>0</v>
      </c>
      <c r="S386" s="199">
        <v>0</v>
      </c>
      <c r="T386" s="20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01" t="s">
        <v>111</v>
      </c>
      <c r="AT386" s="201" t="s">
        <v>171</v>
      </c>
      <c r="AU386" s="201" t="s">
        <v>90</v>
      </c>
      <c r="AY386" s="19" t="s">
        <v>168</v>
      </c>
      <c r="BE386" s="202">
        <f>IF(N386="základná",J386,0)</f>
        <v>0</v>
      </c>
      <c r="BF386" s="202">
        <f>IF(N386="znížená",J386,0)</f>
        <v>0</v>
      </c>
      <c r="BG386" s="202">
        <f>IF(N386="zákl. prenesená",J386,0)</f>
        <v>0</v>
      </c>
      <c r="BH386" s="202">
        <f>IF(N386="zníž. prenesená",J386,0)</f>
        <v>0</v>
      </c>
      <c r="BI386" s="202">
        <f>IF(N386="nulová",J386,0)</f>
        <v>0</v>
      </c>
      <c r="BJ386" s="19" t="s">
        <v>90</v>
      </c>
      <c r="BK386" s="203">
        <f>ROUND(I386*H386,3)</f>
        <v>0</v>
      </c>
      <c r="BL386" s="19" t="s">
        <v>111</v>
      </c>
      <c r="BM386" s="201" t="s">
        <v>557</v>
      </c>
    </row>
    <row r="387" s="13" customFormat="1">
      <c r="A387" s="13"/>
      <c r="B387" s="204"/>
      <c r="C387" s="13"/>
      <c r="D387" s="205" t="s">
        <v>175</v>
      </c>
      <c r="E387" s="206" t="s">
        <v>1</v>
      </c>
      <c r="F387" s="207" t="s">
        <v>2173</v>
      </c>
      <c r="G387" s="13"/>
      <c r="H387" s="208">
        <v>8</v>
      </c>
      <c r="I387" s="209"/>
      <c r="J387" s="13"/>
      <c r="K387" s="13"/>
      <c r="L387" s="204"/>
      <c r="M387" s="210"/>
      <c r="N387" s="211"/>
      <c r="O387" s="211"/>
      <c r="P387" s="211"/>
      <c r="Q387" s="211"/>
      <c r="R387" s="211"/>
      <c r="S387" s="211"/>
      <c r="T387" s="21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06" t="s">
        <v>175</v>
      </c>
      <c r="AU387" s="206" t="s">
        <v>90</v>
      </c>
      <c r="AV387" s="13" t="s">
        <v>90</v>
      </c>
      <c r="AW387" s="13" t="s">
        <v>33</v>
      </c>
      <c r="AX387" s="13" t="s">
        <v>78</v>
      </c>
      <c r="AY387" s="206" t="s">
        <v>168</v>
      </c>
    </row>
    <row r="388" s="14" customFormat="1">
      <c r="A388" s="14"/>
      <c r="B388" s="213"/>
      <c r="C388" s="14"/>
      <c r="D388" s="205" t="s">
        <v>175</v>
      </c>
      <c r="E388" s="214" t="s">
        <v>1</v>
      </c>
      <c r="F388" s="215" t="s">
        <v>180</v>
      </c>
      <c r="G388" s="14"/>
      <c r="H388" s="216">
        <v>8</v>
      </c>
      <c r="I388" s="217"/>
      <c r="J388" s="14"/>
      <c r="K388" s="14"/>
      <c r="L388" s="213"/>
      <c r="M388" s="218"/>
      <c r="N388" s="219"/>
      <c r="O388" s="219"/>
      <c r="P388" s="219"/>
      <c r="Q388" s="219"/>
      <c r="R388" s="219"/>
      <c r="S388" s="219"/>
      <c r="T388" s="22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14" t="s">
        <v>175</v>
      </c>
      <c r="AU388" s="214" t="s">
        <v>90</v>
      </c>
      <c r="AV388" s="14" t="s">
        <v>111</v>
      </c>
      <c r="AW388" s="14" t="s">
        <v>33</v>
      </c>
      <c r="AX388" s="14" t="s">
        <v>85</v>
      </c>
      <c r="AY388" s="214" t="s">
        <v>168</v>
      </c>
    </row>
    <row r="389" s="2" customFormat="1" ht="24.15" customHeight="1">
      <c r="A389" s="38"/>
      <c r="B389" s="189"/>
      <c r="C389" s="190" t="s">
        <v>378</v>
      </c>
      <c r="D389" s="190" t="s">
        <v>171</v>
      </c>
      <c r="E389" s="191" t="s">
        <v>727</v>
      </c>
      <c r="F389" s="192" t="s">
        <v>728</v>
      </c>
      <c r="G389" s="193" t="s">
        <v>353</v>
      </c>
      <c r="H389" s="194">
        <v>4</v>
      </c>
      <c r="I389" s="195"/>
      <c r="J389" s="194">
        <f>ROUND(I389*H389,3)</f>
        <v>0</v>
      </c>
      <c r="K389" s="196"/>
      <c r="L389" s="39"/>
      <c r="M389" s="197" t="s">
        <v>1</v>
      </c>
      <c r="N389" s="198" t="s">
        <v>44</v>
      </c>
      <c r="O389" s="82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01" t="s">
        <v>111</v>
      </c>
      <c r="AT389" s="201" t="s">
        <v>171</v>
      </c>
      <c r="AU389" s="201" t="s">
        <v>90</v>
      </c>
      <c r="AY389" s="19" t="s">
        <v>168</v>
      </c>
      <c r="BE389" s="202">
        <f>IF(N389="základná",J389,0)</f>
        <v>0</v>
      </c>
      <c r="BF389" s="202">
        <f>IF(N389="znížená",J389,0)</f>
        <v>0</v>
      </c>
      <c r="BG389" s="202">
        <f>IF(N389="zákl. prenesená",J389,0)</f>
        <v>0</v>
      </c>
      <c r="BH389" s="202">
        <f>IF(N389="zníž. prenesená",J389,0)</f>
        <v>0</v>
      </c>
      <c r="BI389" s="202">
        <f>IF(N389="nulová",J389,0)</f>
        <v>0</v>
      </c>
      <c r="BJ389" s="19" t="s">
        <v>90</v>
      </c>
      <c r="BK389" s="203">
        <f>ROUND(I389*H389,3)</f>
        <v>0</v>
      </c>
      <c r="BL389" s="19" t="s">
        <v>111</v>
      </c>
      <c r="BM389" s="201" t="s">
        <v>563</v>
      </c>
    </row>
    <row r="390" s="13" customFormat="1">
      <c r="A390" s="13"/>
      <c r="B390" s="204"/>
      <c r="C390" s="13"/>
      <c r="D390" s="205" t="s">
        <v>175</v>
      </c>
      <c r="E390" s="206" t="s">
        <v>1</v>
      </c>
      <c r="F390" s="207" t="s">
        <v>2176</v>
      </c>
      <c r="G390" s="13"/>
      <c r="H390" s="208">
        <v>4</v>
      </c>
      <c r="I390" s="209"/>
      <c r="J390" s="13"/>
      <c r="K390" s="13"/>
      <c r="L390" s="204"/>
      <c r="M390" s="210"/>
      <c r="N390" s="211"/>
      <c r="O390" s="211"/>
      <c r="P390" s="211"/>
      <c r="Q390" s="211"/>
      <c r="R390" s="211"/>
      <c r="S390" s="211"/>
      <c r="T390" s="21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06" t="s">
        <v>175</v>
      </c>
      <c r="AU390" s="206" t="s">
        <v>90</v>
      </c>
      <c r="AV390" s="13" t="s">
        <v>90</v>
      </c>
      <c r="AW390" s="13" t="s">
        <v>33</v>
      </c>
      <c r="AX390" s="13" t="s">
        <v>78</v>
      </c>
      <c r="AY390" s="206" t="s">
        <v>168</v>
      </c>
    </row>
    <row r="391" s="14" customFormat="1">
      <c r="A391" s="14"/>
      <c r="B391" s="213"/>
      <c r="C391" s="14"/>
      <c r="D391" s="205" t="s">
        <v>175</v>
      </c>
      <c r="E391" s="214" t="s">
        <v>1</v>
      </c>
      <c r="F391" s="215" t="s">
        <v>180</v>
      </c>
      <c r="G391" s="14"/>
      <c r="H391" s="216">
        <v>4</v>
      </c>
      <c r="I391" s="217"/>
      <c r="J391" s="14"/>
      <c r="K391" s="14"/>
      <c r="L391" s="213"/>
      <c r="M391" s="218"/>
      <c r="N391" s="219"/>
      <c r="O391" s="219"/>
      <c r="P391" s="219"/>
      <c r="Q391" s="219"/>
      <c r="R391" s="219"/>
      <c r="S391" s="219"/>
      <c r="T391" s="22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14" t="s">
        <v>175</v>
      </c>
      <c r="AU391" s="214" t="s">
        <v>90</v>
      </c>
      <c r="AV391" s="14" t="s">
        <v>111</v>
      </c>
      <c r="AW391" s="14" t="s">
        <v>33</v>
      </c>
      <c r="AX391" s="14" t="s">
        <v>85</v>
      </c>
      <c r="AY391" s="214" t="s">
        <v>168</v>
      </c>
    </row>
    <row r="392" s="2" customFormat="1" ht="24.15" customHeight="1">
      <c r="A392" s="38"/>
      <c r="B392" s="189"/>
      <c r="C392" s="236" t="s">
        <v>565</v>
      </c>
      <c r="D392" s="236" t="s">
        <v>357</v>
      </c>
      <c r="E392" s="237" t="s">
        <v>2177</v>
      </c>
      <c r="F392" s="238" t="s">
        <v>2178</v>
      </c>
      <c r="G392" s="239" t="s">
        <v>353</v>
      </c>
      <c r="H392" s="240">
        <v>4</v>
      </c>
      <c r="I392" s="241"/>
      <c r="J392" s="240">
        <f>ROUND(I392*H392,3)</f>
        <v>0</v>
      </c>
      <c r="K392" s="242"/>
      <c r="L392" s="243"/>
      <c r="M392" s="244" t="s">
        <v>1</v>
      </c>
      <c r="N392" s="245" t="s">
        <v>44</v>
      </c>
      <c r="O392" s="82"/>
      <c r="P392" s="199">
        <f>O392*H392</f>
        <v>0</v>
      </c>
      <c r="Q392" s="199">
        <v>0</v>
      </c>
      <c r="R392" s="199">
        <f>Q392*H392</f>
        <v>0</v>
      </c>
      <c r="S392" s="199">
        <v>0</v>
      </c>
      <c r="T392" s="20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01" t="s">
        <v>190</v>
      </c>
      <c r="AT392" s="201" t="s">
        <v>357</v>
      </c>
      <c r="AU392" s="201" t="s">
        <v>90</v>
      </c>
      <c r="AY392" s="19" t="s">
        <v>168</v>
      </c>
      <c r="BE392" s="202">
        <f>IF(N392="základná",J392,0)</f>
        <v>0</v>
      </c>
      <c r="BF392" s="202">
        <f>IF(N392="znížená",J392,0)</f>
        <v>0</v>
      </c>
      <c r="BG392" s="202">
        <f>IF(N392="zákl. prenesená",J392,0)</f>
        <v>0</v>
      </c>
      <c r="BH392" s="202">
        <f>IF(N392="zníž. prenesená",J392,0)</f>
        <v>0</v>
      </c>
      <c r="BI392" s="202">
        <f>IF(N392="nulová",J392,0)</f>
        <v>0</v>
      </c>
      <c r="BJ392" s="19" t="s">
        <v>90</v>
      </c>
      <c r="BK392" s="203">
        <f>ROUND(I392*H392,3)</f>
        <v>0</v>
      </c>
      <c r="BL392" s="19" t="s">
        <v>111</v>
      </c>
      <c r="BM392" s="201" t="s">
        <v>569</v>
      </c>
    </row>
    <row r="393" s="2" customFormat="1" ht="16.5" customHeight="1">
      <c r="A393" s="38"/>
      <c r="B393" s="189"/>
      <c r="C393" s="190" t="s">
        <v>381</v>
      </c>
      <c r="D393" s="190" t="s">
        <v>171</v>
      </c>
      <c r="E393" s="191" t="s">
        <v>2179</v>
      </c>
      <c r="F393" s="192" t="s">
        <v>2180</v>
      </c>
      <c r="G393" s="193" t="s">
        <v>353</v>
      </c>
      <c r="H393" s="194">
        <v>8</v>
      </c>
      <c r="I393" s="195"/>
      <c r="J393" s="194">
        <f>ROUND(I393*H393,3)</f>
        <v>0</v>
      </c>
      <c r="K393" s="196"/>
      <c r="L393" s="39"/>
      <c r="M393" s="197" t="s">
        <v>1</v>
      </c>
      <c r="N393" s="198" t="s">
        <v>44</v>
      </c>
      <c r="O393" s="82"/>
      <c r="P393" s="199">
        <f>O393*H393</f>
        <v>0</v>
      </c>
      <c r="Q393" s="199">
        <v>0</v>
      </c>
      <c r="R393" s="199">
        <f>Q393*H393</f>
        <v>0</v>
      </c>
      <c r="S393" s="199">
        <v>0</v>
      </c>
      <c r="T393" s="20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01" t="s">
        <v>111</v>
      </c>
      <c r="AT393" s="201" t="s">
        <v>171</v>
      </c>
      <c r="AU393" s="201" t="s">
        <v>90</v>
      </c>
      <c r="AY393" s="19" t="s">
        <v>168</v>
      </c>
      <c r="BE393" s="202">
        <f>IF(N393="základná",J393,0)</f>
        <v>0</v>
      </c>
      <c r="BF393" s="202">
        <f>IF(N393="znížená",J393,0)</f>
        <v>0</v>
      </c>
      <c r="BG393" s="202">
        <f>IF(N393="zákl. prenesená",J393,0)</f>
        <v>0</v>
      </c>
      <c r="BH393" s="202">
        <f>IF(N393="zníž. prenesená",J393,0)</f>
        <v>0</v>
      </c>
      <c r="BI393" s="202">
        <f>IF(N393="nulová",J393,0)</f>
        <v>0</v>
      </c>
      <c r="BJ393" s="19" t="s">
        <v>90</v>
      </c>
      <c r="BK393" s="203">
        <f>ROUND(I393*H393,3)</f>
        <v>0</v>
      </c>
      <c r="BL393" s="19" t="s">
        <v>111</v>
      </c>
      <c r="BM393" s="201" t="s">
        <v>574</v>
      </c>
    </row>
    <row r="394" s="13" customFormat="1">
      <c r="A394" s="13"/>
      <c r="B394" s="204"/>
      <c r="C394" s="13"/>
      <c r="D394" s="205" t="s">
        <v>175</v>
      </c>
      <c r="E394" s="206" t="s">
        <v>1</v>
      </c>
      <c r="F394" s="207" t="s">
        <v>2173</v>
      </c>
      <c r="G394" s="13"/>
      <c r="H394" s="208">
        <v>8</v>
      </c>
      <c r="I394" s="209"/>
      <c r="J394" s="13"/>
      <c r="K394" s="13"/>
      <c r="L394" s="204"/>
      <c r="M394" s="210"/>
      <c r="N394" s="211"/>
      <c r="O394" s="211"/>
      <c r="P394" s="211"/>
      <c r="Q394" s="211"/>
      <c r="R394" s="211"/>
      <c r="S394" s="211"/>
      <c r="T394" s="21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06" t="s">
        <v>175</v>
      </c>
      <c r="AU394" s="206" t="s">
        <v>90</v>
      </c>
      <c r="AV394" s="13" t="s">
        <v>90</v>
      </c>
      <c r="AW394" s="13" t="s">
        <v>33</v>
      </c>
      <c r="AX394" s="13" t="s">
        <v>78</v>
      </c>
      <c r="AY394" s="206" t="s">
        <v>168</v>
      </c>
    </row>
    <row r="395" s="14" customFormat="1">
      <c r="A395" s="14"/>
      <c r="B395" s="213"/>
      <c r="C395" s="14"/>
      <c r="D395" s="205" t="s">
        <v>175</v>
      </c>
      <c r="E395" s="214" t="s">
        <v>1</v>
      </c>
      <c r="F395" s="215" t="s">
        <v>180</v>
      </c>
      <c r="G395" s="14"/>
      <c r="H395" s="216">
        <v>8</v>
      </c>
      <c r="I395" s="217"/>
      <c r="J395" s="14"/>
      <c r="K395" s="14"/>
      <c r="L395" s="213"/>
      <c r="M395" s="218"/>
      <c r="N395" s="219"/>
      <c r="O395" s="219"/>
      <c r="P395" s="219"/>
      <c r="Q395" s="219"/>
      <c r="R395" s="219"/>
      <c r="S395" s="219"/>
      <c r="T395" s="22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14" t="s">
        <v>175</v>
      </c>
      <c r="AU395" s="214" t="s">
        <v>90</v>
      </c>
      <c r="AV395" s="14" t="s">
        <v>111</v>
      </c>
      <c r="AW395" s="14" t="s">
        <v>33</v>
      </c>
      <c r="AX395" s="14" t="s">
        <v>85</v>
      </c>
      <c r="AY395" s="214" t="s">
        <v>168</v>
      </c>
    </row>
    <row r="396" s="2" customFormat="1" ht="21.75" customHeight="1">
      <c r="A396" s="38"/>
      <c r="B396" s="189"/>
      <c r="C396" s="190" t="s">
        <v>575</v>
      </c>
      <c r="D396" s="190" t="s">
        <v>171</v>
      </c>
      <c r="E396" s="191" t="s">
        <v>2181</v>
      </c>
      <c r="F396" s="192" t="s">
        <v>2182</v>
      </c>
      <c r="G396" s="193" t="s">
        <v>324</v>
      </c>
      <c r="H396" s="194">
        <v>9.5999999999999996</v>
      </c>
      <c r="I396" s="195"/>
      <c r="J396" s="194">
        <f>ROUND(I396*H396,3)</f>
        <v>0</v>
      </c>
      <c r="K396" s="196"/>
      <c r="L396" s="39"/>
      <c r="M396" s="197" t="s">
        <v>1</v>
      </c>
      <c r="N396" s="198" t="s">
        <v>44</v>
      </c>
      <c r="O396" s="82"/>
      <c r="P396" s="199">
        <f>O396*H396</f>
        <v>0</v>
      </c>
      <c r="Q396" s="199">
        <v>0</v>
      </c>
      <c r="R396" s="199">
        <f>Q396*H396</f>
        <v>0</v>
      </c>
      <c r="S396" s="199">
        <v>0</v>
      </c>
      <c r="T396" s="20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01" t="s">
        <v>111</v>
      </c>
      <c r="AT396" s="201" t="s">
        <v>171</v>
      </c>
      <c r="AU396" s="201" t="s">
        <v>90</v>
      </c>
      <c r="AY396" s="19" t="s">
        <v>168</v>
      </c>
      <c r="BE396" s="202">
        <f>IF(N396="základná",J396,0)</f>
        <v>0</v>
      </c>
      <c r="BF396" s="202">
        <f>IF(N396="znížená",J396,0)</f>
        <v>0</v>
      </c>
      <c r="BG396" s="202">
        <f>IF(N396="zákl. prenesená",J396,0)</f>
        <v>0</v>
      </c>
      <c r="BH396" s="202">
        <f>IF(N396="zníž. prenesená",J396,0)</f>
        <v>0</v>
      </c>
      <c r="BI396" s="202">
        <f>IF(N396="nulová",J396,0)</f>
        <v>0</v>
      </c>
      <c r="BJ396" s="19" t="s">
        <v>90</v>
      </c>
      <c r="BK396" s="203">
        <f>ROUND(I396*H396,3)</f>
        <v>0</v>
      </c>
      <c r="BL396" s="19" t="s">
        <v>111</v>
      </c>
      <c r="BM396" s="201" t="s">
        <v>578</v>
      </c>
    </row>
    <row r="397" s="13" customFormat="1">
      <c r="A397" s="13"/>
      <c r="B397" s="204"/>
      <c r="C397" s="13"/>
      <c r="D397" s="205" t="s">
        <v>175</v>
      </c>
      <c r="E397" s="206" t="s">
        <v>1</v>
      </c>
      <c r="F397" s="207" t="s">
        <v>2183</v>
      </c>
      <c r="G397" s="13"/>
      <c r="H397" s="208">
        <v>9.5999999999999996</v>
      </c>
      <c r="I397" s="209"/>
      <c r="J397" s="13"/>
      <c r="K397" s="13"/>
      <c r="L397" s="204"/>
      <c r="M397" s="210"/>
      <c r="N397" s="211"/>
      <c r="O397" s="211"/>
      <c r="P397" s="211"/>
      <c r="Q397" s="211"/>
      <c r="R397" s="211"/>
      <c r="S397" s="211"/>
      <c r="T397" s="21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06" t="s">
        <v>175</v>
      </c>
      <c r="AU397" s="206" t="s">
        <v>90</v>
      </c>
      <c r="AV397" s="13" t="s">
        <v>90</v>
      </c>
      <c r="AW397" s="13" t="s">
        <v>33</v>
      </c>
      <c r="AX397" s="13" t="s">
        <v>78</v>
      </c>
      <c r="AY397" s="206" t="s">
        <v>168</v>
      </c>
    </row>
    <row r="398" s="14" customFormat="1">
      <c r="A398" s="14"/>
      <c r="B398" s="213"/>
      <c r="C398" s="14"/>
      <c r="D398" s="205" t="s">
        <v>175</v>
      </c>
      <c r="E398" s="214" t="s">
        <v>1</v>
      </c>
      <c r="F398" s="215" t="s">
        <v>180</v>
      </c>
      <c r="G398" s="14"/>
      <c r="H398" s="216">
        <v>9.5999999999999996</v>
      </c>
      <c r="I398" s="217"/>
      <c r="J398" s="14"/>
      <c r="K398" s="14"/>
      <c r="L398" s="213"/>
      <c r="M398" s="218"/>
      <c r="N398" s="219"/>
      <c r="O398" s="219"/>
      <c r="P398" s="219"/>
      <c r="Q398" s="219"/>
      <c r="R398" s="219"/>
      <c r="S398" s="219"/>
      <c r="T398" s="22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14" t="s">
        <v>175</v>
      </c>
      <c r="AU398" s="214" t="s">
        <v>90</v>
      </c>
      <c r="AV398" s="14" t="s">
        <v>111</v>
      </c>
      <c r="AW398" s="14" t="s">
        <v>33</v>
      </c>
      <c r="AX398" s="14" t="s">
        <v>85</v>
      </c>
      <c r="AY398" s="214" t="s">
        <v>168</v>
      </c>
    </row>
    <row r="399" s="2" customFormat="1" ht="37.8" customHeight="1">
      <c r="A399" s="38"/>
      <c r="B399" s="189"/>
      <c r="C399" s="190" t="s">
        <v>385</v>
      </c>
      <c r="D399" s="190" t="s">
        <v>171</v>
      </c>
      <c r="E399" s="191" t="s">
        <v>2184</v>
      </c>
      <c r="F399" s="192" t="s">
        <v>2185</v>
      </c>
      <c r="G399" s="193" t="s">
        <v>353</v>
      </c>
      <c r="H399" s="194">
        <v>18</v>
      </c>
      <c r="I399" s="195"/>
      <c r="J399" s="194">
        <f>ROUND(I399*H399,3)</f>
        <v>0</v>
      </c>
      <c r="K399" s="196"/>
      <c r="L399" s="39"/>
      <c r="M399" s="197" t="s">
        <v>1</v>
      </c>
      <c r="N399" s="198" t="s">
        <v>44</v>
      </c>
      <c r="O399" s="82"/>
      <c r="P399" s="199">
        <f>O399*H399</f>
        <v>0</v>
      </c>
      <c r="Q399" s="199">
        <v>0</v>
      </c>
      <c r="R399" s="199">
        <f>Q399*H399</f>
        <v>0</v>
      </c>
      <c r="S399" s="199">
        <v>0</v>
      </c>
      <c r="T399" s="200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01" t="s">
        <v>111</v>
      </c>
      <c r="AT399" s="201" t="s">
        <v>171</v>
      </c>
      <c r="AU399" s="201" t="s">
        <v>90</v>
      </c>
      <c r="AY399" s="19" t="s">
        <v>168</v>
      </c>
      <c r="BE399" s="202">
        <f>IF(N399="základná",J399,0)</f>
        <v>0</v>
      </c>
      <c r="BF399" s="202">
        <f>IF(N399="znížená",J399,0)</f>
        <v>0</v>
      </c>
      <c r="BG399" s="202">
        <f>IF(N399="zákl. prenesená",J399,0)</f>
        <v>0</v>
      </c>
      <c r="BH399" s="202">
        <f>IF(N399="zníž. prenesená",J399,0)</f>
        <v>0</v>
      </c>
      <c r="BI399" s="202">
        <f>IF(N399="nulová",J399,0)</f>
        <v>0</v>
      </c>
      <c r="BJ399" s="19" t="s">
        <v>90</v>
      </c>
      <c r="BK399" s="203">
        <f>ROUND(I399*H399,3)</f>
        <v>0</v>
      </c>
      <c r="BL399" s="19" t="s">
        <v>111</v>
      </c>
      <c r="BM399" s="201" t="s">
        <v>581</v>
      </c>
    </row>
    <row r="400" s="15" customFormat="1">
      <c r="A400" s="15"/>
      <c r="B400" s="221"/>
      <c r="C400" s="15"/>
      <c r="D400" s="205" t="s">
        <v>175</v>
      </c>
      <c r="E400" s="222" t="s">
        <v>1</v>
      </c>
      <c r="F400" s="223" t="s">
        <v>2186</v>
      </c>
      <c r="G400" s="15"/>
      <c r="H400" s="222" t="s">
        <v>1</v>
      </c>
      <c r="I400" s="224"/>
      <c r="J400" s="15"/>
      <c r="K400" s="15"/>
      <c r="L400" s="221"/>
      <c r="M400" s="225"/>
      <c r="N400" s="226"/>
      <c r="O400" s="226"/>
      <c r="P400" s="226"/>
      <c r="Q400" s="226"/>
      <c r="R400" s="226"/>
      <c r="S400" s="226"/>
      <c r="T400" s="227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22" t="s">
        <v>175</v>
      </c>
      <c r="AU400" s="222" t="s">
        <v>90</v>
      </c>
      <c r="AV400" s="15" t="s">
        <v>85</v>
      </c>
      <c r="AW400" s="15" t="s">
        <v>33</v>
      </c>
      <c r="AX400" s="15" t="s">
        <v>78</v>
      </c>
      <c r="AY400" s="222" t="s">
        <v>168</v>
      </c>
    </row>
    <row r="401" s="13" customFormat="1">
      <c r="A401" s="13"/>
      <c r="B401" s="204"/>
      <c r="C401" s="13"/>
      <c r="D401" s="205" t="s">
        <v>175</v>
      </c>
      <c r="E401" s="206" t="s">
        <v>1</v>
      </c>
      <c r="F401" s="207" t="s">
        <v>2187</v>
      </c>
      <c r="G401" s="13"/>
      <c r="H401" s="208">
        <v>18</v>
      </c>
      <c r="I401" s="209"/>
      <c r="J401" s="13"/>
      <c r="K401" s="13"/>
      <c r="L401" s="204"/>
      <c r="M401" s="210"/>
      <c r="N401" s="211"/>
      <c r="O401" s="211"/>
      <c r="P401" s="211"/>
      <c r="Q401" s="211"/>
      <c r="R401" s="211"/>
      <c r="S401" s="211"/>
      <c r="T401" s="21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06" t="s">
        <v>175</v>
      </c>
      <c r="AU401" s="206" t="s">
        <v>90</v>
      </c>
      <c r="AV401" s="13" t="s">
        <v>90</v>
      </c>
      <c r="AW401" s="13" t="s">
        <v>33</v>
      </c>
      <c r="AX401" s="13" t="s">
        <v>78</v>
      </c>
      <c r="AY401" s="206" t="s">
        <v>168</v>
      </c>
    </row>
    <row r="402" s="14" customFormat="1">
      <c r="A402" s="14"/>
      <c r="B402" s="213"/>
      <c r="C402" s="14"/>
      <c r="D402" s="205" t="s">
        <v>175</v>
      </c>
      <c r="E402" s="214" t="s">
        <v>1</v>
      </c>
      <c r="F402" s="215" t="s">
        <v>180</v>
      </c>
      <c r="G402" s="14"/>
      <c r="H402" s="216">
        <v>18</v>
      </c>
      <c r="I402" s="217"/>
      <c r="J402" s="14"/>
      <c r="K402" s="14"/>
      <c r="L402" s="213"/>
      <c r="M402" s="218"/>
      <c r="N402" s="219"/>
      <c r="O402" s="219"/>
      <c r="P402" s="219"/>
      <c r="Q402" s="219"/>
      <c r="R402" s="219"/>
      <c r="S402" s="219"/>
      <c r="T402" s="22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14" t="s">
        <v>175</v>
      </c>
      <c r="AU402" s="214" t="s">
        <v>90</v>
      </c>
      <c r="AV402" s="14" t="s">
        <v>111</v>
      </c>
      <c r="AW402" s="14" t="s">
        <v>33</v>
      </c>
      <c r="AX402" s="14" t="s">
        <v>85</v>
      </c>
      <c r="AY402" s="214" t="s">
        <v>168</v>
      </c>
    </row>
    <row r="403" s="2" customFormat="1" ht="37.8" customHeight="1">
      <c r="A403" s="38"/>
      <c r="B403" s="189"/>
      <c r="C403" s="190" t="s">
        <v>1032</v>
      </c>
      <c r="D403" s="190" t="s">
        <v>171</v>
      </c>
      <c r="E403" s="191" t="s">
        <v>1017</v>
      </c>
      <c r="F403" s="192" t="s">
        <v>1018</v>
      </c>
      <c r="G403" s="193" t="s">
        <v>174</v>
      </c>
      <c r="H403" s="194">
        <v>0.5</v>
      </c>
      <c r="I403" s="195"/>
      <c r="J403" s="194">
        <f>ROUND(I403*H403,3)</f>
        <v>0</v>
      </c>
      <c r="K403" s="196"/>
      <c r="L403" s="39"/>
      <c r="M403" s="197" t="s">
        <v>1</v>
      </c>
      <c r="N403" s="198" t="s">
        <v>44</v>
      </c>
      <c r="O403" s="82"/>
      <c r="P403" s="199">
        <f>O403*H403</f>
        <v>0</v>
      </c>
      <c r="Q403" s="199">
        <v>0</v>
      </c>
      <c r="R403" s="199">
        <f>Q403*H403</f>
        <v>0</v>
      </c>
      <c r="S403" s="199">
        <v>0</v>
      </c>
      <c r="T403" s="20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01" t="s">
        <v>111</v>
      </c>
      <c r="AT403" s="201" t="s">
        <v>171</v>
      </c>
      <c r="AU403" s="201" t="s">
        <v>90</v>
      </c>
      <c r="AY403" s="19" t="s">
        <v>168</v>
      </c>
      <c r="BE403" s="202">
        <f>IF(N403="základná",J403,0)</f>
        <v>0</v>
      </c>
      <c r="BF403" s="202">
        <f>IF(N403="znížená",J403,0)</f>
        <v>0</v>
      </c>
      <c r="BG403" s="202">
        <f>IF(N403="zákl. prenesená",J403,0)</f>
        <v>0</v>
      </c>
      <c r="BH403" s="202">
        <f>IF(N403="zníž. prenesená",J403,0)</f>
        <v>0</v>
      </c>
      <c r="BI403" s="202">
        <f>IF(N403="nulová",J403,0)</f>
        <v>0</v>
      </c>
      <c r="BJ403" s="19" t="s">
        <v>90</v>
      </c>
      <c r="BK403" s="203">
        <f>ROUND(I403*H403,3)</f>
        <v>0</v>
      </c>
      <c r="BL403" s="19" t="s">
        <v>111</v>
      </c>
      <c r="BM403" s="201" t="s">
        <v>1035</v>
      </c>
    </row>
    <row r="404" s="13" customFormat="1">
      <c r="A404" s="13"/>
      <c r="B404" s="204"/>
      <c r="C404" s="13"/>
      <c r="D404" s="205" t="s">
        <v>175</v>
      </c>
      <c r="E404" s="206" t="s">
        <v>1</v>
      </c>
      <c r="F404" s="207" t="s">
        <v>2188</v>
      </c>
      <c r="G404" s="13"/>
      <c r="H404" s="208">
        <v>0.5</v>
      </c>
      <c r="I404" s="209"/>
      <c r="J404" s="13"/>
      <c r="K404" s="13"/>
      <c r="L404" s="204"/>
      <c r="M404" s="210"/>
      <c r="N404" s="211"/>
      <c r="O404" s="211"/>
      <c r="P404" s="211"/>
      <c r="Q404" s="211"/>
      <c r="R404" s="211"/>
      <c r="S404" s="211"/>
      <c r="T404" s="21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06" t="s">
        <v>175</v>
      </c>
      <c r="AU404" s="206" t="s">
        <v>90</v>
      </c>
      <c r="AV404" s="13" t="s">
        <v>90</v>
      </c>
      <c r="AW404" s="13" t="s">
        <v>33</v>
      </c>
      <c r="AX404" s="13" t="s">
        <v>78</v>
      </c>
      <c r="AY404" s="206" t="s">
        <v>168</v>
      </c>
    </row>
    <row r="405" s="14" customFormat="1">
      <c r="A405" s="14"/>
      <c r="B405" s="213"/>
      <c r="C405" s="14"/>
      <c r="D405" s="205" t="s">
        <v>175</v>
      </c>
      <c r="E405" s="214" t="s">
        <v>1</v>
      </c>
      <c r="F405" s="215" t="s">
        <v>180</v>
      </c>
      <c r="G405" s="14"/>
      <c r="H405" s="216">
        <v>0.5</v>
      </c>
      <c r="I405" s="217"/>
      <c r="J405" s="14"/>
      <c r="K405" s="14"/>
      <c r="L405" s="213"/>
      <c r="M405" s="218"/>
      <c r="N405" s="219"/>
      <c r="O405" s="219"/>
      <c r="P405" s="219"/>
      <c r="Q405" s="219"/>
      <c r="R405" s="219"/>
      <c r="S405" s="219"/>
      <c r="T405" s="22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14" t="s">
        <v>175</v>
      </c>
      <c r="AU405" s="214" t="s">
        <v>90</v>
      </c>
      <c r="AV405" s="14" t="s">
        <v>111</v>
      </c>
      <c r="AW405" s="14" t="s">
        <v>33</v>
      </c>
      <c r="AX405" s="14" t="s">
        <v>85</v>
      </c>
      <c r="AY405" s="214" t="s">
        <v>168</v>
      </c>
    </row>
    <row r="406" s="2" customFormat="1" ht="44.25" customHeight="1">
      <c r="A406" s="38"/>
      <c r="B406" s="189"/>
      <c r="C406" s="190" t="s">
        <v>388</v>
      </c>
      <c r="D406" s="190" t="s">
        <v>171</v>
      </c>
      <c r="E406" s="191" t="s">
        <v>1021</v>
      </c>
      <c r="F406" s="192" t="s">
        <v>1022</v>
      </c>
      <c r="G406" s="193" t="s">
        <v>618</v>
      </c>
      <c r="H406" s="194">
        <v>11.699999999999999</v>
      </c>
      <c r="I406" s="195"/>
      <c r="J406" s="194">
        <f>ROUND(I406*H406,3)</f>
        <v>0</v>
      </c>
      <c r="K406" s="196"/>
      <c r="L406" s="39"/>
      <c r="M406" s="197" t="s">
        <v>1</v>
      </c>
      <c r="N406" s="198" t="s">
        <v>44</v>
      </c>
      <c r="O406" s="82"/>
      <c r="P406" s="199">
        <f>O406*H406</f>
        <v>0</v>
      </c>
      <c r="Q406" s="199">
        <v>0</v>
      </c>
      <c r="R406" s="199">
        <f>Q406*H406</f>
        <v>0</v>
      </c>
      <c r="S406" s="199">
        <v>0</v>
      </c>
      <c r="T406" s="20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01" t="s">
        <v>111</v>
      </c>
      <c r="AT406" s="201" t="s">
        <v>171</v>
      </c>
      <c r="AU406" s="201" t="s">
        <v>90</v>
      </c>
      <c r="AY406" s="19" t="s">
        <v>168</v>
      </c>
      <c r="BE406" s="202">
        <f>IF(N406="základná",J406,0)</f>
        <v>0</v>
      </c>
      <c r="BF406" s="202">
        <f>IF(N406="znížená",J406,0)</f>
        <v>0</v>
      </c>
      <c r="BG406" s="202">
        <f>IF(N406="zákl. prenesená",J406,0)</f>
        <v>0</v>
      </c>
      <c r="BH406" s="202">
        <f>IF(N406="zníž. prenesená",J406,0)</f>
        <v>0</v>
      </c>
      <c r="BI406" s="202">
        <f>IF(N406="nulová",J406,0)</f>
        <v>0</v>
      </c>
      <c r="BJ406" s="19" t="s">
        <v>90</v>
      </c>
      <c r="BK406" s="203">
        <f>ROUND(I406*H406,3)</f>
        <v>0</v>
      </c>
      <c r="BL406" s="19" t="s">
        <v>111</v>
      </c>
      <c r="BM406" s="201" t="s">
        <v>1040</v>
      </c>
    </row>
    <row r="407" s="13" customFormat="1">
      <c r="A407" s="13"/>
      <c r="B407" s="204"/>
      <c r="C407" s="13"/>
      <c r="D407" s="205" t="s">
        <v>175</v>
      </c>
      <c r="E407" s="206" t="s">
        <v>1</v>
      </c>
      <c r="F407" s="207" t="s">
        <v>2189</v>
      </c>
      <c r="G407" s="13"/>
      <c r="H407" s="208">
        <v>3</v>
      </c>
      <c r="I407" s="209"/>
      <c r="J407" s="13"/>
      <c r="K407" s="13"/>
      <c r="L407" s="204"/>
      <c r="M407" s="210"/>
      <c r="N407" s="211"/>
      <c r="O407" s="211"/>
      <c r="P407" s="211"/>
      <c r="Q407" s="211"/>
      <c r="R407" s="211"/>
      <c r="S407" s="211"/>
      <c r="T407" s="21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06" t="s">
        <v>175</v>
      </c>
      <c r="AU407" s="206" t="s">
        <v>90</v>
      </c>
      <c r="AV407" s="13" t="s">
        <v>90</v>
      </c>
      <c r="AW407" s="13" t="s">
        <v>33</v>
      </c>
      <c r="AX407" s="13" t="s">
        <v>78</v>
      </c>
      <c r="AY407" s="206" t="s">
        <v>168</v>
      </c>
    </row>
    <row r="408" s="13" customFormat="1">
      <c r="A408" s="13"/>
      <c r="B408" s="204"/>
      <c r="C408" s="13"/>
      <c r="D408" s="205" t="s">
        <v>175</v>
      </c>
      <c r="E408" s="206" t="s">
        <v>1</v>
      </c>
      <c r="F408" s="207" t="s">
        <v>2190</v>
      </c>
      <c r="G408" s="13"/>
      <c r="H408" s="208">
        <v>1.2</v>
      </c>
      <c r="I408" s="209"/>
      <c r="J408" s="13"/>
      <c r="K408" s="13"/>
      <c r="L408" s="204"/>
      <c r="M408" s="210"/>
      <c r="N408" s="211"/>
      <c r="O408" s="211"/>
      <c r="P408" s="211"/>
      <c r="Q408" s="211"/>
      <c r="R408" s="211"/>
      <c r="S408" s="211"/>
      <c r="T408" s="21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06" t="s">
        <v>175</v>
      </c>
      <c r="AU408" s="206" t="s">
        <v>90</v>
      </c>
      <c r="AV408" s="13" t="s">
        <v>90</v>
      </c>
      <c r="AW408" s="13" t="s">
        <v>33</v>
      </c>
      <c r="AX408" s="13" t="s">
        <v>78</v>
      </c>
      <c r="AY408" s="206" t="s">
        <v>168</v>
      </c>
    </row>
    <row r="409" s="13" customFormat="1">
      <c r="A409" s="13"/>
      <c r="B409" s="204"/>
      <c r="C409" s="13"/>
      <c r="D409" s="205" t="s">
        <v>175</v>
      </c>
      <c r="E409" s="206" t="s">
        <v>1</v>
      </c>
      <c r="F409" s="207" t="s">
        <v>2191</v>
      </c>
      <c r="G409" s="13"/>
      <c r="H409" s="208">
        <v>7.5</v>
      </c>
      <c r="I409" s="209"/>
      <c r="J409" s="13"/>
      <c r="K409" s="13"/>
      <c r="L409" s="204"/>
      <c r="M409" s="210"/>
      <c r="N409" s="211"/>
      <c r="O409" s="211"/>
      <c r="P409" s="211"/>
      <c r="Q409" s="211"/>
      <c r="R409" s="211"/>
      <c r="S409" s="211"/>
      <c r="T409" s="21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6" t="s">
        <v>175</v>
      </c>
      <c r="AU409" s="206" t="s">
        <v>90</v>
      </c>
      <c r="AV409" s="13" t="s">
        <v>90</v>
      </c>
      <c r="AW409" s="13" t="s">
        <v>33</v>
      </c>
      <c r="AX409" s="13" t="s">
        <v>78</v>
      </c>
      <c r="AY409" s="206" t="s">
        <v>168</v>
      </c>
    </row>
    <row r="410" s="14" customFormat="1">
      <c r="A410" s="14"/>
      <c r="B410" s="213"/>
      <c r="C410" s="14"/>
      <c r="D410" s="205" t="s">
        <v>175</v>
      </c>
      <c r="E410" s="214" t="s">
        <v>1</v>
      </c>
      <c r="F410" s="215" t="s">
        <v>180</v>
      </c>
      <c r="G410" s="14"/>
      <c r="H410" s="216">
        <v>11.699999999999999</v>
      </c>
      <c r="I410" s="217"/>
      <c r="J410" s="14"/>
      <c r="K410" s="14"/>
      <c r="L410" s="213"/>
      <c r="M410" s="218"/>
      <c r="N410" s="219"/>
      <c r="O410" s="219"/>
      <c r="P410" s="219"/>
      <c r="Q410" s="219"/>
      <c r="R410" s="219"/>
      <c r="S410" s="219"/>
      <c r="T410" s="22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14" t="s">
        <v>175</v>
      </c>
      <c r="AU410" s="214" t="s">
        <v>90</v>
      </c>
      <c r="AV410" s="14" t="s">
        <v>111</v>
      </c>
      <c r="AW410" s="14" t="s">
        <v>33</v>
      </c>
      <c r="AX410" s="14" t="s">
        <v>85</v>
      </c>
      <c r="AY410" s="214" t="s">
        <v>168</v>
      </c>
    </row>
    <row r="411" s="2" customFormat="1" ht="24.15" customHeight="1">
      <c r="A411" s="38"/>
      <c r="B411" s="189"/>
      <c r="C411" s="190" t="s">
        <v>1042</v>
      </c>
      <c r="D411" s="190" t="s">
        <v>171</v>
      </c>
      <c r="E411" s="191" t="s">
        <v>2192</v>
      </c>
      <c r="F411" s="192" t="s">
        <v>2193</v>
      </c>
      <c r="G411" s="193" t="s">
        <v>618</v>
      </c>
      <c r="H411" s="194">
        <v>1.8</v>
      </c>
      <c r="I411" s="195"/>
      <c r="J411" s="194">
        <f>ROUND(I411*H411,3)</f>
        <v>0</v>
      </c>
      <c r="K411" s="196"/>
      <c r="L411" s="39"/>
      <c r="M411" s="197" t="s">
        <v>1</v>
      </c>
      <c r="N411" s="198" t="s">
        <v>44</v>
      </c>
      <c r="O411" s="82"/>
      <c r="P411" s="199">
        <f>O411*H411</f>
        <v>0</v>
      </c>
      <c r="Q411" s="199">
        <v>0</v>
      </c>
      <c r="R411" s="199">
        <f>Q411*H411</f>
        <v>0</v>
      </c>
      <c r="S411" s="199">
        <v>0</v>
      </c>
      <c r="T411" s="200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01" t="s">
        <v>111</v>
      </c>
      <c r="AT411" s="201" t="s">
        <v>171</v>
      </c>
      <c r="AU411" s="201" t="s">
        <v>90</v>
      </c>
      <c r="AY411" s="19" t="s">
        <v>168</v>
      </c>
      <c r="BE411" s="202">
        <f>IF(N411="základná",J411,0)</f>
        <v>0</v>
      </c>
      <c r="BF411" s="202">
        <f>IF(N411="znížená",J411,0)</f>
        <v>0</v>
      </c>
      <c r="BG411" s="202">
        <f>IF(N411="zákl. prenesená",J411,0)</f>
        <v>0</v>
      </c>
      <c r="BH411" s="202">
        <f>IF(N411="zníž. prenesená",J411,0)</f>
        <v>0</v>
      </c>
      <c r="BI411" s="202">
        <f>IF(N411="nulová",J411,0)</f>
        <v>0</v>
      </c>
      <c r="BJ411" s="19" t="s">
        <v>90</v>
      </c>
      <c r="BK411" s="203">
        <f>ROUND(I411*H411,3)</f>
        <v>0</v>
      </c>
      <c r="BL411" s="19" t="s">
        <v>111</v>
      </c>
      <c r="BM411" s="201" t="s">
        <v>1045</v>
      </c>
    </row>
    <row r="412" s="13" customFormat="1">
      <c r="A412" s="13"/>
      <c r="B412" s="204"/>
      <c r="C412" s="13"/>
      <c r="D412" s="205" t="s">
        <v>175</v>
      </c>
      <c r="E412" s="206" t="s">
        <v>1</v>
      </c>
      <c r="F412" s="207" t="s">
        <v>2194</v>
      </c>
      <c r="G412" s="13"/>
      <c r="H412" s="208">
        <v>1.8</v>
      </c>
      <c r="I412" s="209"/>
      <c r="J412" s="13"/>
      <c r="K412" s="13"/>
      <c r="L412" s="204"/>
      <c r="M412" s="210"/>
      <c r="N412" s="211"/>
      <c r="O412" s="211"/>
      <c r="P412" s="211"/>
      <c r="Q412" s="211"/>
      <c r="R412" s="211"/>
      <c r="S412" s="211"/>
      <c r="T412" s="21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06" t="s">
        <v>175</v>
      </c>
      <c r="AU412" s="206" t="s">
        <v>90</v>
      </c>
      <c r="AV412" s="13" t="s">
        <v>90</v>
      </c>
      <c r="AW412" s="13" t="s">
        <v>33</v>
      </c>
      <c r="AX412" s="13" t="s">
        <v>78</v>
      </c>
      <c r="AY412" s="206" t="s">
        <v>168</v>
      </c>
    </row>
    <row r="413" s="14" customFormat="1">
      <c r="A413" s="14"/>
      <c r="B413" s="213"/>
      <c r="C413" s="14"/>
      <c r="D413" s="205" t="s">
        <v>175</v>
      </c>
      <c r="E413" s="214" t="s">
        <v>1</v>
      </c>
      <c r="F413" s="215" t="s">
        <v>180</v>
      </c>
      <c r="G413" s="14"/>
      <c r="H413" s="216">
        <v>1.8</v>
      </c>
      <c r="I413" s="217"/>
      <c r="J413" s="14"/>
      <c r="K413" s="14"/>
      <c r="L413" s="213"/>
      <c r="M413" s="218"/>
      <c r="N413" s="219"/>
      <c r="O413" s="219"/>
      <c r="P413" s="219"/>
      <c r="Q413" s="219"/>
      <c r="R413" s="219"/>
      <c r="S413" s="219"/>
      <c r="T413" s="22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14" t="s">
        <v>175</v>
      </c>
      <c r="AU413" s="214" t="s">
        <v>90</v>
      </c>
      <c r="AV413" s="14" t="s">
        <v>111</v>
      </c>
      <c r="AW413" s="14" t="s">
        <v>33</v>
      </c>
      <c r="AX413" s="14" t="s">
        <v>85</v>
      </c>
      <c r="AY413" s="214" t="s">
        <v>168</v>
      </c>
    </row>
    <row r="414" s="2" customFormat="1" ht="37.8" customHeight="1">
      <c r="A414" s="38"/>
      <c r="B414" s="189"/>
      <c r="C414" s="190" t="s">
        <v>394</v>
      </c>
      <c r="D414" s="190" t="s">
        <v>171</v>
      </c>
      <c r="E414" s="191" t="s">
        <v>2195</v>
      </c>
      <c r="F414" s="192" t="s">
        <v>2196</v>
      </c>
      <c r="G414" s="193" t="s">
        <v>618</v>
      </c>
      <c r="H414" s="194">
        <v>1.0289999999999999</v>
      </c>
      <c r="I414" s="195"/>
      <c r="J414" s="194">
        <f>ROUND(I414*H414,3)</f>
        <v>0</v>
      </c>
      <c r="K414" s="196"/>
      <c r="L414" s="39"/>
      <c r="M414" s="197" t="s">
        <v>1</v>
      </c>
      <c r="N414" s="198" t="s">
        <v>44</v>
      </c>
      <c r="O414" s="82"/>
      <c r="P414" s="199">
        <f>O414*H414</f>
        <v>0</v>
      </c>
      <c r="Q414" s="199">
        <v>0</v>
      </c>
      <c r="R414" s="199">
        <f>Q414*H414</f>
        <v>0</v>
      </c>
      <c r="S414" s="199">
        <v>0</v>
      </c>
      <c r="T414" s="20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01" t="s">
        <v>111</v>
      </c>
      <c r="AT414" s="201" t="s">
        <v>171</v>
      </c>
      <c r="AU414" s="201" t="s">
        <v>90</v>
      </c>
      <c r="AY414" s="19" t="s">
        <v>168</v>
      </c>
      <c r="BE414" s="202">
        <f>IF(N414="základná",J414,0)</f>
        <v>0</v>
      </c>
      <c r="BF414" s="202">
        <f>IF(N414="znížená",J414,0)</f>
        <v>0</v>
      </c>
      <c r="BG414" s="202">
        <f>IF(N414="zákl. prenesená",J414,0)</f>
        <v>0</v>
      </c>
      <c r="BH414" s="202">
        <f>IF(N414="zníž. prenesená",J414,0)</f>
        <v>0</v>
      </c>
      <c r="BI414" s="202">
        <f>IF(N414="nulová",J414,0)</f>
        <v>0</v>
      </c>
      <c r="BJ414" s="19" t="s">
        <v>90</v>
      </c>
      <c r="BK414" s="203">
        <f>ROUND(I414*H414,3)</f>
        <v>0</v>
      </c>
      <c r="BL414" s="19" t="s">
        <v>111</v>
      </c>
      <c r="BM414" s="201" t="s">
        <v>1051</v>
      </c>
    </row>
    <row r="415" s="13" customFormat="1">
      <c r="A415" s="13"/>
      <c r="B415" s="204"/>
      <c r="C415" s="13"/>
      <c r="D415" s="205" t="s">
        <v>175</v>
      </c>
      <c r="E415" s="206" t="s">
        <v>1</v>
      </c>
      <c r="F415" s="207" t="s">
        <v>2197</v>
      </c>
      <c r="G415" s="13"/>
      <c r="H415" s="208">
        <v>0.86899999999999999</v>
      </c>
      <c r="I415" s="209"/>
      <c r="J415" s="13"/>
      <c r="K415" s="13"/>
      <c r="L415" s="204"/>
      <c r="M415" s="210"/>
      <c r="N415" s="211"/>
      <c r="O415" s="211"/>
      <c r="P415" s="211"/>
      <c r="Q415" s="211"/>
      <c r="R415" s="211"/>
      <c r="S415" s="211"/>
      <c r="T415" s="21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06" t="s">
        <v>175</v>
      </c>
      <c r="AU415" s="206" t="s">
        <v>90</v>
      </c>
      <c r="AV415" s="13" t="s">
        <v>90</v>
      </c>
      <c r="AW415" s="13" t="s">
        <v>33</v>
      </c>
      <c r="AX415" s="13" t="s">
        <v>78</v>
      </c>
      <c r="AY415" s="206" t="s">
        <v>168</v>
      </c>
    </row>
    <row r="416" s="13" customFormat="1">
      <c r="A416" s="13"/>
      <c r="B416" s="204"/>
      <c r="C416" s="13"/>
      <c r="D416" s="205" t="s">
        <v>175</v>
      </c>
      <c r="E416" s="206" t="s">
        <v>1</v>
      </c>
      <c r="F416" s="207" t="s">
        <v>2198</v>
      </c>
      <c r="G416" s="13"/>
      <c r="H416" s="208">
        <v>0.16</v>
      </c>
      <c r="I416" s="209"/>
      <c r="J416" s="13"/>
      <c r="K416" s="13"/>
      <c r="L416" s="204"/>
      <c r="M416" s="210"/>
      <c r="N416" s="211"/>
      <c r="O416" s="211"/>
      <c r="P416" s="211"/>
      <c r="Q416" s="211"/>
      <c r="R416" s="211"/>
      <c r="S416" s="211"/>
      <c r="T416" s="21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06" t="s">
        <v>175</v>
      </c>
      <c r="AU416" s="206" t="s">
        <v>90</v>
      </c>
      <c r="AV416" s="13" t="s">
        <v>90</v>
      </c>
      <c r="AW416" s="13" t="s">
        <v>33</v>
      </c>
      <c r="AX416" s="13" t="s">
        <v>78</v>
      </c>
      <c r="AY416" s="206" t="s">
        <v>168</v>
      </c>
    </row>
    <row r="417" s="14" customFormat="1">
      <c r="A417" s="14"/>
      <c r="B417" s="213"/>
      <c r="C417" s="14"/>
      <c r="D417" s="205" t="s">
        <v>175</v>
      </c>
      <c r="E417" s="214" t="s">
        <v>1</v>
      </c>
      <c r="F417" s="215" t="s">
        <v>180</v>
      </c>
      <c r="G417" s="14"/>
      <c r="H417" s="216">
        <v>1.0289999999999999</v>
      </c>
      <c r="I417" s="217"/>
      <c r="J417" s="14"/>
      <c r="K417" s="14"/>
      <c r="L417" s="213"/>
      <c r="M417" s="218"/>
      <c r="N417" s="219"/>
      <c r="O417" s="219"/>
      <c r="P417" s="219"/>
      <c r="Q417" s="219"/>
      <c r="R417" s="219"/>
      <c r="S417" s="219"/>
      <c r="T417" s="22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14" t="s">
        <v>175</v>
      </c>
      <c r="AU417" s="214" t="s">
        <v>90</v>
      </c>
      <c r="AV417" s="14" t="s">
        <v>111</v>
      </c>
      <c r="AW417" s="14" t="s">
        <v>33</v>
      </c>
      <c r="AX417" s="14" t="s">
        <v>85</v>
      </c>
      <c r="AY417" s="214" t="s">
        <v>168</v>
      </c>
    </row>
    <row r="418" s="2" customFormat="1" ht="37.8" customHeight="1">
      <c r="A418" s="38"/>
      <c r="B418" s="189"/>
      <c r="C418" s="190" t="s">
        <v>1053</v>
      </c>
      <c r="D418" s="190" t="s">
        <v>171</v>
      </c>
      <c r="E418" s="191" t="s">
        <v>2199</v>
      </c>
      <c r="F418" s="192" t="s">
        <v>2200</v>
      </c>
      <c r="G418" s="193" t="s">
        <v>618</v>
      </c>
      <c r="H418" s="194">
        <v>3.3900000000000001</v>
      </c>
      <c r="I418" s="195"/>
      <c r="J418" s="194">
        <f>ROUND(I418*H418,3)</f>
        <v>0</v>
      </c>
      <c r="K418" s="196"/>
      <c r="L418" s="39"/>
      <c r="M418" s="197" t="s">
        <v>1</v>
      </c>
      <c r="N418" s="198" t="s">
        <v>44</v>
      </c>
      <c r="O418" s="82"/>
      <c r="P418" s="199">
        <f>O418*H418</f>
        <v>0</v>
      </c>
      <c r="Q418" s="199">
        <v>0</v>
      </c>
      <c r="R418" s="199">
        <f>Q418*H418</f>
        <v>0</v>
      </c>
      <c r="S418" s="199">
        <v>0</v>
      </c>
      <c r="T418" s="20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01" t="s">
        <v>111</v>
      </c>
      <c r="AT418" s="201" t="s">
        <v>171</v>
      </c>
      <c r="AU418" s="201" t="s">
        <v>90</v>
      </c>
      <c r="AY418" s="19" t="s">
        <v>168</v>
      </c>
      <c r="BE418" s="202">
        <f>IF(N418="základná",J418,0)</f>
        <v>0</v>
      </c>
      <c r="BF418" s="202">
        <f>IF(N418="znížená",J418,0)</f>
        <v>0</v>
      </c>
      <c r="BG418" s="202">
        <f>IF(N418="zákl. prenesená",J418,0)</f>
        <v>0</v>
      </c>
      <c r="BH418" s="202">
        <f>IF(N418="zníž. prenesená",J418,0)</f>
        <v>0</v>
      </c>
      <c r="BI418" s="202">
        <f>IF(N418="nulová",J418,0)</f>
        <v>0</v>
      </c>
      <c r="BJ418" s="19" t="s">
        <v>90</v>
      </c>
      <c r="BK418" s="203">
        <f>ROUND(I418*H418,3)</f>
        <v>0</v>
      </c>
      <c r="BL418" s="19" t="s">
        <v>111</v>
      </c>
      <c r="BM418" s="201" t="s">
        <v>1056</v>
      </c>
    </row>
    <row r="419" s="13" customFormat="1">
      <c r="A419" s="13"/>
      <c r="B419" s="204"/>
      <c r="C419" s="13"/>
      <c r="D419" s="205" t="s">
        <v>175</v>
      </c>
      <c r="E419" s="206" t="s">
        <v>1</v>
      </c>
      <c r="F419" s="207" t="s">
        <v>2201</v>
      </c>
      <c r="G419" s="13"/>
      <c r="H419" s="208">
        <v>3.3900000000000001</v>
      </c>
      <c r="I419" s="209"/>
      <c r="J419" s="13"/>
      <c r="K419" s="13"/>
      <c r="L419" s="204"/>
      <c r="M419" s="210"/>
      <c r="N419" s="211"/>
      <c r="O419" s="211"/>
      <c r="P419" s="211"/>
      <c r="Q419" s="211"/>
      <c r="R419" s="211"/>
      <c r="S419" s="211"/>
      <c r="T419" s="21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06" t="s">
        <v>175</v>
      </c>
      <c r="AU419" s="206" t="s">
        <v>90</v>
      </c>
      <c r="AV419" s="13" t="s">
        <v>90</v>
      </c>
      <c r="AW419" s="13" t="s">
        <v>33</v>
      </c>
      <c r="AX419" s="13" t="s">
        <v>78</v>
      </c>
      <c r="AY419" s="206" t="s">
        <v>168</v>
      </c>
    </row>
    <row r="420" s="14" customFormat="1">
      <c r="A420" s="14"/>
      <c r="B420" s="213"/>
      <c r="C420" s="14"/>
      <c r="D420" s="205" t="s">
        <v>175</v>
      </c>
      <c r="E420" s="214" t="s">
        <v>1</v>
      </c>
      <c r="F420" s="215" t="s">
        <v>180</v>
      </c>
      <c r="G420" s="14"/>
      <c r="H420" s="216">
        <v>3.3900000000000001</v>
      </c>
      <c r="I420" s="217"/>
      <c r="J420" s="14"/>
      <c r="K420" s="14"/>
      <c r="L420" s="213"/>
      <c r="M420" s="218"/>
      <c r="N420" s="219"/>
      <c r="O420" s="219"/>
      <c r="P420" s="219"/>
      <c r="Q420" s="219"/>
      <c r="R420" s="219"/>
      <c r="S420" s="219"/>
      <c r="T420" s="22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14" t="s">
        <v>175</v>
      </c>
      <c r="AU420" s="214" t="s">
        <v>90</v>
      </c>
      <c r="AV420" s="14" t="s">
        <v>111</v>
      </c>
      <c r="AW420" s="14" t="s">
        <v>33</v>
      </c>
      <c r="AX420" s="14" t="s">
        <v>85</v>
      </c>
      <c r="AY420" s="214" t="s">
        <v>168</v>
      </c>
    </row>
    <row r="421" s="2" customFormat="1" ht="37.8" customHeight="1">
      <c r="A421" s="38"/>
      <c r="B421" s="189"/>
      <c r="C421" s="190" t="s">
        <v>398</v>
      </c>
      <c r="D421" s="190" t="s">
        <v>171</v>
      </c>
      <c r="E421" s="191" t="s">
        <v>1027</v>
      </c>
      <c r="F421" s="192" t="s">
        <v>1028</v>
      </c>
      <c r="G421" s="193" t="s">
        <v>618</v>
      </c>
      <c r="H421" s="194">
        <v>1.0209999999999999</v>
      </c>
      <c r="I421" s="195"/>
      <c r="J421" s="194">
        <f>ROUND(I421*H421,3)</f>
        <v>0</v>
      </c>
      <c r="K421" s="196"/>
      <c r="L421" s="39"/>
      <c r="M421" s="197" t="s">
        <v>1</v>
      </c>
      <c r="N421" s="198" t="s">
        <v>44</v>
      </c>
      <c r="O421" s="82"/>
      <c r="P421" s="199">
        <f>O421*H421</f>
        <v>0</v>
      </c>
      <c r="Q421" s="199">
        <v>0</v>
      </c>
      <c r="R421" s="199">
        <f>Q421*H421</f>
        <v>0</v>
      </c>
      <c r="S421" s="199">
        <v>0</v>
      </c>
      <c r="T421" s="20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01" t="s">
        <v>111</v>
      </c>
      <c r="AT421" s="201" t="s">
        <v>171</v>
      </c>
      <c r="AU421" s="201" t="s">
        <v>90</v>
      </c>
      <c r="AY421" s="19" t="s">
        <v>168</v>
      </c>
      <c r="BE421" s="202">
        <f>IF(N421="základná",J421,0)</f>
        <v>0</v>
      </c>
      <c r="BF421" s="202">
        <f>IF(N421="znížená",J421,0)</f>
        <v>0</v>
      </c>
      <c r="BG421" s="202">
        <f>IF(N421="zákl. prenesená",J421,0)</f>
        <v>0</v>
      </c>
      <c r="BH421" s="202">
        <f>IF(N421="zníž. prenesená",J421,0)</f>
        <v>0</v>
      </c>
      <c r="BI421" s="202">
        <f>IF(N421="nulová",J421,0)</f>
        <v>0</v>
      </c>
      <c r="BJ421" s="19" t="s">
        <v>90</v>
      </c>
      <c r="BK421" s="203">
        <f>ROUND(I421*H421,3)</f>
        <v>0</v>
      </c>
      <c r="BL421" s="19" t="s">
        <v>111</v>
      </c>
      <c r="BM421" s="201" t="s">
        <v>1061</v>
      </c>
    </row>
    <row r="422" s="13" customFormat="1">
      <c r="A422" s="13"/>
      <c r="B422" s="204"/>
      <c r="C422" s="13"/>
      <c r="D422" s="205" t="s">
        <v>175</v>
      </c>
      <c r="E422" s="206" t="s">
        <v>1</v>
      </c>
      <c r="F422" s="207" t="s">
        <v>2202</v>
      </c>
      <c r="G422" s="13"/>
      <c r="H422" s="208">
        <v>0.56499999999999995</v>
      </c>
      <c r="I422" s="209"/>
      <c r="J422" s="13"/>
      <c r="K422" s="13"/>
      <c r="L422" s="204"/>
      <c r="M422" s="210"/>
      <c r="N422" s="211"/>
      <c r="O422" s="211"/>
      <c r="P422" s="211"/>
      <c r="Q422" s="211"/>
      <c r="R422" s="211"/>
      <c r="S422" s="211"/>
      <c r="T422" s="21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06" t="s">
        <v>175</v>
      </c>
      <c r="AU422" s="206" t="s">
        <v>90</v>
      </c>
      <c r="AV422" s="13" t="s">
        <v>90</v>
      </c>
      <c r="AW422" s="13" t="s">
        <v>33</v>
      </c>
      <c r="AX422" s="13" t="s">
        <v>78</v>
      </c>
      <c r="AY422" s="206" t="s">
        <v>168</v>
      </c>
    </row>
    <row r="423" s="13" customFormat="1">
      <c r="A423" s="13"/>
      <c r="B423" s="204"/>
      <c r="C423" s="13"/>
      <c r="D423" s="205" t="s">
        <v>175</v>
      </c>
      <c r="E423" s="206" t="s">
        <v>1</v>
      </c>
      <c r="F423" s="207" t="s">
        <v>2203</v>
      </c>
      <c r="G423" s="13"/>
      <c r="H423" s="208">
        <v>0.45600000000000002</v>
      </c>
      <c r="I423" s="209"/>
      <c r="J423" s="13"/>
      <c r="K423" s="13"/>
      <c r="L423" s="204"/>
      <c r="M423" s="210"/>
      <c r="N423" s="211"/>
      <c r="O423" s="211"/>
      <c r="P423" s="211"/>
      <c r="Q423" s="211"/>
      <c r="R423" s="211"/>
      <c r="S423" s="211"/>
      <c r="T423" s="21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06" t="s">
        <v>175</v>
      </c>
      <c r="AU423" s="206" t="s">
        <v>90</v>
      </c>
      <c r="AV423" s="13" t="s">
        <v>90</v>
      </c>
      <c r="AW423" s="13" t="s">
        <v>33</v>
      </c>
      <c r="AX423" s="13" t="s">
        <v>78</v>
      </c>
      <c r="AY423" s="206" t="s">
        <v>168</v>
      </c>
    </row>
    <row r="424" s="14" customFormat="1">
      <c r="A424" s="14"/>
      <c r="B424" s="213"/>
      <c r="C424" s="14"/>
      <c r="D424" s="205" t="s">
        <v>175</v>
      </c>
      <c r="E424" s="214" t="s">
        <v>1</v>
      </c>
      <c r="F424" s="215" t="s">
        <v>180</v>
      </c>
      <c r="G424" s="14"/>
      <c r="H424" s="216">
        <v>1.0209999999999999</v>
      </c>
      <c r="I424" s="217"/>
      <c r="J424" s="14"/>
      <c r="K424" s="14"/>
      <c r="L424" s="213"/>
      <c r="M424" s="218"/>
      <c r="N424" s="219"/>
      <c r="O424" s="219"/>
      <c r="P424" s="219"/>
      <c r="Q424" s="219"/>
      <c r="R424" s="219"/>
      <c r="S424" s="219"/>
      <c r="T424" s="22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14" t="s">
        <v>175</v>
      </c>
      <c r="AU424" s="214" t="s">
        <v>90</v>
      </c>
      <c r="AV424" s="14" t="s">
        <v>111</v>
      </c>
      <c r="AW424" s="14" t="s">
        <v>33</v>
      </c>
      <c r="AX424" s="14" t="s">
        <v>85</v>
      </c>
      <c r="AY424" s="214" t="s">
        <v>168</v>
      </c>
    </row>
    <row r="425" s="2" customFormat="1" ht="33" customHeight="1">
      <c r="A425" s="38"/>
      <c r="B425" s="189"/>
      <c r="C425" s="190" t="s">
        <v>1064</v>
      </c>
      <c r="D425" s="190" t="s">
        <v>171</v>
      </c>
      <c r="E425" s="191" t="s">
        <v>1043</v>
      </c>
      <c r="F425" s="192" t="s">
        <v>1044</v>
      </c>
      <c r="G425" s="193" t="s">
        <v>618</v>
      </c>
      <c r="H425" s="194">
        <v>0.128</v>
      </c>
      <c r="I425" s="195"/>
      <c r="J425" s="194">
        <f>ROUND(I425*H425,3)</f>
        <v>0</v>
      </c>
      <c r="K425" s="196"/>
      <c r="L425" s="39"/>
      <c r="M425" s="197" t="s">
        <v>1</v>
      </c>
      <c r="N425" s="198" t="s">
        <v>44</v>
      </c>
      <c r="O425" s="82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01" t="s">
        <v>111</v>
      </c>
      <c r="AT425" s="201" t="s">
        <v>171</v>
      </c>
      <c r="AU425" s="201" t="s">
        <v>90</v>
      </c>
      <c r="AY425" s="19" t="s">
        <v>168</v>
      </c>
      <c r="BE425" s="202">
        <f>IF(N425="základná",J425,0)</f>
        <v>0</v>
      </c>
      <c r="BF425" s="202">
        <f>IF(N425="znížená",J425,0)</f>
        <v>0</v>
      </c>
      <c r="BG425" s="202">
        <f>IF(N425="zákl. prenesená",J425,0)</f>
        <v>0</v>
      </c>
      <c r="BH425" s="202">
        <f>IF(N425="zníž. prenesená",J425,0)</f>
        <v>0</v>
      </c>
      <c r="BI425" s="202">
        <f>IF(N425="nulová",J425,0)</f>
        <v>0</v>
      </c>
      <c r="BJ425" s="19" t="s">
        <v>90</v>
      </c>
      <c r="BK425" s="203">
        <f>ROUND(I425*H425,3)</f>
        <v>0</v>
      </c>
      <c r="BL425" s="19" t="s">
        <v>111</v>
      </c>
      <c r="BM425" s="201" t="s">
        <v>1067</v>
      </c>
    </row>
    <row r="426" s="13" customFormat="1">
      <c r="A426" s="13"/>
      <c r="B426" s="204"/>
      <c r="C426" s="13"/>
      <c r="D426" s="205" t="s">
        <v>175</v>
      </c>
      <c r="E426" s="206" t="s">
        <v>1</v>
      </c>
      <c r="F426" s="207" t="s">
        <v>2204</v>
      </c>
      <c r="G426" s="13"/>
      <c r="H426" s="208">
        <v>0.128</v>
      </c>
      <c r="I426" s="209"/>
      <c r="J426" s="13"/>
      <c r="K426" s="13"/>
      <c r="L426" s="204"/>
      <c r="M426" s="210"/>
      <c r="N426" s="211"/>
      <c r="O426" s="211"/>
      <c r="P426" s="211"/>
      <c r="Q426" s="211"/>
      <c r="R426" s="211"/>
      <c r="S426" s="211"/>
      <c r="T426" s="21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06" t="s">
        <v>175</v>
      </c>
      <c r="AU426" s="206" t="s">
        <v>90</v>
      </c>
      <c r="AV426" s="13" t="s">
        <v>90</v>
      </c>
      <c r="AW426" s="13" t="s">
        <v>33</v>
      </c>
      <c r="AX426" s="13" t="s">
        <v>78</v>
      </c>
      <c r="AY426" s="206" t="s">
        <v>168</v>
      </c>
    </row>
    <row r="427" s="14" customFormat="1">
      <c r="A427" s="14"/>
      <c r="B427" s="213"/>
      <c r="C427" s="14"/>
      <c r="D427" s="205" t="s">
        <v>175</v>
      </c>
      <c r="E427" s="214" t="s">
        <v>1</v>
      </c>
      <c r="F427" s="215" t="s">
        <v>180</v>
      </c>
      <c r="G427" s="14"/>
      <c r="H427" s="216">
        <v>0.128</v>
      </c>
      <c r="I427" s="217"/>
      <c r="J427" s="14"/>
      <c r="K427" s="14"/>
      <c r="L427" s="213"/>
      <c r="M427" s="218"/>
      <c r="N427" s="219"/>
      <c r="O427" s="219"/>
      <c r="P427" s="219"/>
      <c r="Q427" s="219"/>
      <c r="R427" s="219"/>
      <c r="S427" s="219"/>
      <c r="T427" s="22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14" t="s">
        <v>175</v>
      </c>
      <c r="AU427" s="214" t="s">
        <v>90</v>
      </c>
      <c r="AV427" s="14" t="s">
        <v>111</v>
      </c>
      <c r="AW427" s="14" t="s">
        <v>33</v>
      </c>
      <c r="AX427" s="14" t="s">
        <v>85</v>
      </c>
      <c r="AY427" s="214" t="s">
        <v>168</v>
      </c>
    </row>
    <row r="428" s="2" customFormat="1" ht="33" customHeight="1">
      <c r="A428" s="38"/>
      <c r="B428" s="189"/>
      <c r="C428" s="190" t="s">
        <v>402</v>
      </c>
      <c r="D428" s="190" t="s">
        <v>171</v>
      </c>
      <c r="E428" s="191" t="s">
        <v>1049</v>
      </c>
      <c r="F428" s="192" t="s">
        <v>1050</v>
      </c>
      <c r="G428" s="193" t="s">
        <v>618</v>
      </c>
      <c r="H428" s="194">
        <v>0.56499999999999995</v>
      </c>
      <c r="I428" s="195"/>
      <c r="J428" s="194">
        <f>ROUND(I428*H428,3)</f>
        <v>0</v>
      </c>
      <c r="K428" s="196"/>
      <c r="L428" s="39"/>
      <c r="M428" s="197" t="s">
        <v>1</v>
      </c>
      <c r="N428" s="198" t="s">
        <v>44</v>
      </c>
      <c r="O428" s="82"/>
      <c r="P428" s="199">
        <f>O428*H428</f>
        <v>0</v>
      </c>
      <c r="Q428" s="199">
        <v>0</v>
      </c>
      <c r="R428" s="199">
        <f>Q428*H428</f>
        <v>0</v>
      </c>
      <c r="S428" s="199">
        <v>0</v>
      </c>
      <c r="T428" s="20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01" t="s">
        <v>111</v>
      </c>
      <c r="AT428" s="201" t="s">
        <v>171</v>
      </c>
      <c r="AU428" s="201" t="s">
        <v>90</v>
      </c>
      <c r="AY428" s="19" t="s">
        <v>168</v>
      </c>
      <c r="BE428" s="202">
        <f>IF(N428="základná",J428,0)</f>
        <v>0</v>
      </c>
      <c r="BF428" s="202">
        <f>IF(N428="znížená",J428,0)</f>
        <v>0</v>
      </c>
      <c r="BG428" s="202">
        <f>IF(N428="zákl. prenesená",J428,0)</f>
        <v>0</v>
      </c>
      <c r="BH428" s="202">
        <f>IF(N428="zníž. prenesená",J428,0)</f>
        <v>0</v>
      </c>
      <c r="BI428" s="202">
        <f>IF(N428="nulová",J428,0)</f>
        <v>0</v>
      </c>
      <c r="BJ428" s="19" t="s">
        <v>90</v>
      </c>
      <c r="BK428" s="203">
        <f>ROUND(I428*H428,3)</f>
        <v>0</v>
      </c>
      <c r="BL428" s="19" t="s">
        <v>111</v>
      </c>
      <c r="BM428" s="201" t="s">
        <v>1071</v>
      </c>
    </row>
    <row r="429" s="13" customFormat="1">
      <c r="A429" s="13"/>
      <c r="B429" s="204"/>
      <c r="C429" s="13"/>
      <c r="D429" s="205" t="s">
        <v>175</v>
      </c>
      <c r="E429" s="206" t="s">
        <v>1</v>
      </c>
      <c r="F429" s="207" t="s">
        <v>2202</v>
      </c>
      <c r="G429" s="13"/>
      <c r="H429" s="208">
        <v>0.56499999999999995</v>
      </c>
      <c r="I429" s="209"/>
      <c r="J429" s="13"/>
      <c r="K429" s="13"/>
      <c r="L429" s="204"/>
      <c r="M429" s="210"/>
      <c r="N429" s="211"/>
      <c r="O429" s="211"/>
      <c r="P429" s="211"/>
      <c r="Q429" s="211"/>
      <c r="R429" s="211"/>
      <c r="S429" s="211"/>
      <c r="T429" s="21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06" t="s">
        <v>175</v>
      </c>
      <c r="AU429" s="206" t="s">
        <v>90</v>
      </c>
      <c r="AV429" s="13" t="s">
        <v>90</v>
      </c>
      <c r="AW429" s="13" t="s">
        <v>33</v>
      </c>
      <c r="AX429" s="13" t="s">
        <v>78</v>
      </c>
      <c r="AY429" s="206" t="s">
        <v>168</v>
      </c>
    </row>
    <row r="430" s="14" customFormat="1">
      <c r="A430" s="14"/>
      <c r="B430" s="213"/>
      <c r="C430" s="14"/>
      <c r="D430" s="205" t="s">
        <v>175</v>
      </c>
      <c r="E430" s="214" t="s">
        <v>1</v>
      </c>
      <c r="F430" s="215" t="s">
        <v>180</v>
      </c>
      <c r="G430" s="14"/>
      <c r="H430" s="216">
        <v>0.56499999999999995</v>
      </c>
      <c r="I430" s="217"/>
      <c r="J430" s="14"/>
      <c r="K430" s="14"/>
      <c r="L430" s="213"/>
      <c r="M430" s="218"/>
      <c r="N430" s="219"/>
      <c r="O430" s="219"/>
      <c r="P430" s="219"/>
      <c r="Q430" s="219"/>
      <c r="R430" s="219"/>
      <c r="S430" s="219"/>
      <c r="T430" s="22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14" t="s">
        <v>175</v>
      </c>
      <c r="AU430" s="214" t="s">
        <v>90</v>
      </c>
      <c r="AV430" s="14" t="s">
        <v>111</v>
      </c>
      <c r="AW430" s="14" t="s">
        <v>33</v>
      </c>
      <c r="AX430" s="14" t="s">
        <v>85</v>
      </c>
      <c r="AY430" s="214" t="s">
        <v>168</v>
      </c>
    </row>
    <row r="431" s="2" customFormat="1" ht="21.75" customHeight="1">
      <c r="A431" s="38"/>
      <c r="B431" s="189"/>
      <c r="C431" s="190" t="s">
        <v>1073</v>
      </c>
      <c r="D431" s="190" t="s">
        <v>171</v>
      </c>
      <c r="E431" s="191" t="s">
        <v>1054</v>
      </c>
      <c r="F431" s="192" t="s">
        <v>1055</v>
      </c>
      <c r="G431" s="193" t="s">
        <v>324</v>
      </c>
      <c r="H431" s="194">
        <v>19.899999999999999</v>
      </c>
      <c r="I431" s="195"/>
      <c r="J431" s="194">
        <f>ROUND(I431*H431,3)</f>
        <v>0</v>
      </c>
      <c r="K431" s="196"/>
      <c r="L431" s="39"/>
      <c r="M431" s="197" t="s">
        <v>1</v>
      </c>
      <c r="N431" s="198" t="s">
        <v>44</v>
      </c>
      <c r="O431" s="82"/>
      <c r="P431" s="199">
        <f>O431*H431</f>
        <v>0</v>
      </c>
      <c r="Q431" s="199">
        <v>0</v>
      </c>
      <c r="R431" s="199">
        <f>Q431*H431</f>
        <v>0</v>
      </c>
      <c r="S431" s="199">
        <v>0</v>
      </c>
      <c r="T431" s="200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01" t="s">
        <v>111</v>
      </c>
      <c r="AT431" s="201" t="s">
        <v>171</v>
      </c>
      <c r="AU431" s="201" t="s">
        <v>90</v>
      </c>
      <c r="AY431" s="19" t="s">
        <v>168</v>
      </c>
      <c r="BE431" s="202">
        <f>IF(N431="základná",J431,0)</f>
        <v>0</v>
      </c>
      <c r="BF431" s="202">
        <f>IF(N431="znížená",J431,0)</f>
        <v>0</v>
      </c>
      <c r="BG431" s="202">
        <f>IF(N431="zákl. prenesená",J431,0)</f>
        <v>0</v>
      </c>
      <c r="BH431" s="202">
        <f>IF(N431="zníž. prenesená",J431,0)</f>
        <v>0</v>
      </c>
      <c r="BI431" s="202">
        <f>IF(N431="nulová",J431,0)</f>
        <v>0</v>
      </c>
      <c r="BJ431" s="19" t="s">
        <v>90</v>
      </c>
      <c r="BK431" s="203">
        <f>ROUND(I431*H431,3)</f>
        <v>0</v>
      </c>
      <c r="BL431" s="19" t="s">
        <v>111</v>
      </c>
      <c r="BM431" s="201" t="s">
        <v>1076</v>
      </c>
    </row>
    <row r="432" s="13" customFormat="1">
      <c r="A432" s="13"/>
      <c r="B432" s="204"/>
      <c r="C432" s="13"/>
      <c r="D432" s="205" t="s">
        <v>175</v>
      </c>
      <c r="E432" s="206" t="s">
        <v>1</v>
      </c>
      <c r="F432" s="207" t="s">
        <v>2205</v>
      </c>
      <c r="G432" s="13"/>
      <c r="H432" s="208">
        <v>17.5</v>
      </c>
      <c r="I432" s="209"/>
      <c r="J432" s="13"/>
      <c r="K432" s="13"/>
      <c r="L432" s="204"/>
      <c r="M432" s="210"/>
      <c r="N432" s="211"/>
      <c r="O432" s="211"/>
      <c r="P432" s="211"/>
      <c r="Q432" s="211"/>
      <c r="R432" s="211"/>
      <c r="S432" s="211"/>
      <c r="T432" s="21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06" t="s">
        <v>175</v>
      </c>
      <c r="AU432" s="206" t="s">
        <v>90</v>
      </c>
      <c r="AV432" s="13" t="s">
        <v>90</v>
      </c>
      <c r="AW432" s="13" t="s">
        <v>33</v>
      </c>
      <c r="AX432" s="13" t="s">
        <v>78</v>
      </c>
      <c r="AY432" s="206" t="s">
        <v>168</v>
      </c>
    </row>
    <row r="433" s="13" customFormat="1">
      <c r="A433" s="13"/>
      <c r="B433" s="204"/>
      <c r="C433" s="13"/>
      <c r="D433" s="205" t="s">
        <v>175</v>
      </c>
      <c r="E433" s="206" t="s">
        <v>1</v>
      </c>
      <c r="F433" s="207" t="s">
        <v>1057</v>
      </c>
      <c r="G433" s="13"/>
      <c r="H433" s="208">
        <v>2.3999999999999999</v>
      </c>
      <c r="I433" s="209"/>
      <c r="J433" s="13"/>
      <c r="K433" s="13"/>
      <c r="L433" s="204"/>
      <c r="M433" s="210"/>
      <c r="N433" s="211"/>
      <c r="O433" s="211"/>
      <c r="P433" s="211"/>
      <c r="Q433" s="211"/>
      <c r="R433" s="211"/>
      <c r="S433" s="211"/>
      <c r="T433" s="21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06" t="s">
        <v>175</v>
      </c>
      <c r="AU433" s="206" t="s">
        <v>90</v>
      </c>
      <c r="AV433" s="13" t="s">
        <v>90</v>
      </c>
      <c r="AW433" s="13" t="s">
        <v>33</v>
      </c>
      <c r="AX433" s="13" t="s">
        <v>78</v>
      </c>
      <c r="AY433" s="206" t="s">
        <v>168</v>
      </c>
    </row>
    <row r="434" s="14" customFormat="1">
      <c r="A434" s="14"/>
      <c r="B434" s="213"/>
      <c r="C434" s="14"/>
      <c r="D434" s="205" t="s">
        <v>175</v>
      </c>
      <c r="E434" s="214" t="s">
        <v>1</v>
      </c>
      <c r="F434" s="215" t="s">
        <v>180</v>
      </c>
      <c r="G434" s="14"/>
      <c r="H434" s="216">
        <v>19.899999999999999</v>
      </c>
      <c r="I434" s="217"/>
      <c r="J434" s="14"/>
      <c r="K434" s="14"/>
      <c r="L434" s="213"/>
      <c r="M434" s="218"/>
      <c r="N434" s="219"/>
      <c r="O434" s="219"/>
      <c r="P434" s="219"/>
      <c r="Q434" s="219"/>
      <c r="R434" s="219"/>
      <c r="S434" s="219"/>
      <c r="T434" s="22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14" t="s">
        <v>175</v>
      </c>
      <c r="AU434" s="214" t="s">
        <v>90</v>
      </c>
      <c r="AV434" s="14" t="s">
        <v>111</v>
      </c>
      <c r="AW434" s="14" t="s">
        <v>33</v>
      </c>
      <c r="AX434" s="14" t="s">
        <v>85</v>
      </c>
      <c r="AY434" s="214" t="s">
        <v>168</v>
      </c>
    </row>
    <row r="435" s="2" customFormat="1" ht="37.8" customHeight="1">
      <c r="A435" s="38"/>
      <c r="B435" s="189"/>
      <c r="C435" s="190" t="s">
        <v>406</v>
      </c>
      <c r="D435" s="190" t="s">
        <v>171</v>
      </c>
      <c r="E435" s="191" t="s">
        <v>1059</v>
      </c>
      <c r="F435" s="192" t="s">
        <v>1060</v>
      </c>
      <c r="G435" s="193" t="s">
        <v>174</v>
      </c>
      <c r="H435" s="194">
        <v>32.149999999999999</v>
      </c>
      <c r="I435" s="195"/>
      <c r="J435" s="194">
        <f>ROUND(I435*H435,3)</f>
        <v>0</v>
      </c>
      <c r="K435" s="196"/>
      <c r="L435" s="39"/>
      <c r="M435" s="197" t="s">
        <v>1</v>
      </c>
      <c r="N435" s="198" t="s">
        <v>44</v>
      </c>
      <c r="O435" s="82"/>
      <c r="P435" s="199">
        <f>O435*H435</f>
        <v>0</v>
      </c>
      <c r="Q435" s="199">
        <v>0</v>
      </c>
      <c r="R435" s="199">
        <f>Q435*H435</f>
        <v>0</v>
      </c>
      <c r="S435" s="199">
        <v>0</v>
      </c>
      <c r="T435" s="200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01" t="s">
        <v>111</v>
      </c>
      <c r="AT435" s="201" t="s">
        <v>171</v>
      </c>
      <c r="AU435" s="201" t="s">
        <v>90</v>
      </c>
      <c r="AY435" s="19" t="s">
        <v>168</v>
      </c>
      <c r="BE435" s="202">
        <f>IF(N435="základná",J435,0)</f>
        <v>0</v>
      </c>
      <c r="BF435" s="202">
        <f>IF(N435="znížená",J435,0)</f>
        <v>0</v>
      </c>
      <c r="BG435" s="202">
        <f>IF(N435="zákl. prenesená",J435,0)</f>
        <v>0</v>
      </c>
      <c r="BH435" s="202">
        <f>IF(N435="zníž. prenesená",J435,0)</f>
        <v>0</v>
      </c>
      <c r="BI435" s="202">
        <f>IF(N435="nulová",J435,0)</f>
        <v>0</v>
      </c>
      <c r="BJ435" s="19" t="s">
        <v>90</v>
      </c>
      <c r="BK435" s="203">
        <f>ROUND(I435*H435,3)</f>
        <v>0</v>
      </c>
      <c r="BL435" s="19" t="s">
        <v>111</v>
      </c>
      <c r="BM435" s="201" t="s">
        <v>1080</v>
      </c>
    </row>
    <row r="436" s="13" customFormat="1">
      <c r="A436" s="13"/>
      <c r="B436" s="204"/>
      <c r="C436" s="13"/>
      <c r="D436" s="205" t="s">
        <v>175</v>
      </c>
      <c r="E436" s="206" t="s">
        <v>1</v>
      </c>
      <c r="F436" s="207" t="s">
        <v>2206</v>
      </c>
      <c r="G436" s="13"/>
      <c r="H436" s="208">
        <v>28.949999999999999</v>
      </c>
      <c r="I436" s="209"/>
      <c r="J436" s="13"/>
      <c r="K436" s="13"/>
      <c r="L436" s="204"/>
      <c r="M436" s="210"/>
      <c r="N436" s="211"/>
      <c r="O436" s="211"/>
      <c r="P436" s="211"/>
      <c r="Q436" s="211"/>
      <c r="R436" s="211"/>
      <c r="S436" s="211"/>
      <c r="T436" s="21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06" t="s">
        <v>175</v>
      </c>
      <c r="AU436" s="206" t="s">
        <v>90</v>
      </c>
      <c r="AV436" s="13" t="s">
        <v>90</v>
      </c>
      <c r="AW436" s="13" t="s">
        <v>33</v>
      </c>
      <c r="AX436" s="13" t="s">
        <v>78</v>
      </c>
      <c r="AY436" s="206" t="s">
        <v>168</v>
      </c>
    </row>
    <row r="437" s="13" customFormat="1">
      <c r="A437" s="13"/>
      <c r="B437" s="204"/>
      <c r="C437" s="13"/>
      <c r="D437" s="205" t="s">
        <v>175</v>
      </c>
      <c r="E437" s="206" t="s">
        <v>1</v>
      </c>
      <c r="F437" s="207" t="s">
        <v>1062</v>
      </c>
      <c r="G437" s="13"/>
      <c r="H437" s="208">
        <v>3.2000000000000002</v>
      </c>
      <c r="I437" s="209"/>
      <c r="J437" s="13"/>
      <c r="K437" s="13"/>
      <c r="L437" s="204"/>
      <c r="M437" s="210"/>
      <c r="N437" s="211"/>
      <c r="O437" s="211"/>
      <c r="P437" s="211"/>
      <c r="Q437" s="211"/>
      <c r="R437" s="211"/>
      <c r="S437" s="211"/>
      <c r="T437" s="21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06" t="s">
        <v>175</v>
      </c>
      <c r="AU437" s="206" t="s">
        <v>90</v>
      </c>
      <c r="AV437" s="13" t="s">
        <v>90</v>
      </c>
      <c r="AW437" s="13" t="s">
        <v>33</v>
      </c>
      <c r="AX437" s="13" t="s">
        <v>78</v>
      </c>
      <c r="AY437" s="206" t="s">
        <v>168</v>
      </c>
    </row>
    <row r="438" s="14" customFormat="1">
      <c r="A438" s="14"/>
      <c r="B438" s="213"/>
      <c r="C438" s="14"/>
      <c r="D438" s="205" t="s">
        <v>175</v>
      </c>
      <c r="E438" s="214" t="s">
        <v>1</v>
      </c>
      <c r="F438" s="215" t="s">
        <v>180</v>
      </c>
      <c r="G438" s="14"/>
      <c r="H438" s="216">
        <v>32.149999999999999</v>
      </c>
      <c r="I438" s="217"/>
      <c r="J438" s="14"/>
      <c r="K438" s="14"/>
      <c r="L438" s="213"/>
      <c r="M438" s="218"/>
      <c r="N438" s="219"/>
      <c r="O438" s="219"/>
      <c r="P438" s="219"/>
      <c r="Q438" s="219"/>
      <c r="R438" s="219"/>
      <c r="S438" s="219"/>
      <c r="T438" s="22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14" t="s">
        <v>175</v>
      </c>
      <c r="AU438" s="214" t="s">
        <v>90</v>
      </c>
      <c r="AV438" s="14" t="s">
        <v>111</v>
      </c>
      <c r="AW438" s="14" t="s">
        <v>33</v>
      </c>
      <c r="AX438" s="14" t="s">
        <v>85</v>
      </c>
      <c r="AY438" s="214" t="s">
        <v>168</v>
      </c>
    </row>
    <row r="439" s="2" customFormat="1" ht="24.15" customHeight="1">
      <c r="A439" s="38"/>
      <c r="B439" s="189"/>
      <c r="C439" s="190" t="s">
        <v>1082</v>
      </c>
      <c r="D439" s="190" t="s">
        <v>171</v>
      </c>
      <c r="E439" s="191" t="s">
        <v>2207</v>
      </c>
      <c r="F439" s="192" t="s">
        <v>2208</v>
      </c>
      <c r="G439" s="193" t="s">
        <v>353</v>
      </c>
      <c r="H439" s="194">
        <v>2</v>
      </c>
      <c r="I439" s="195"/>
      <c r="J439" s="194">
        <f>ROUND(I439*H439,3)</f>
        <v>0</v>
      </c>
      <c r="K439" s="196"/>
      <c r="L439" s="39"/>
      <c r="M439" s="197" t="s">
        <v>1</v>
      </c>
      <c r="N439" s="198" t="s">
        <v>44</v>
      </c>
      <c r="O439" s="82"/>
      <c r="P439" s="199">
        <f>O439*H439</f>
        <v>0</v>
      </c>
      <c r="Q439" s="199">
        <v>0</v>
      </c>
      <c r="R439" s="199">
        <f>Q439*H439</f>
        <v>0</v>
      </c>
      <c r="S439" s="199">
        <v>0</v>
      </c>
      <c r="T439" s="200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01" t="s">
        <v>111</v>
      </c>
      <c r="AT439" s="201" t="s">
        <v>171</v>
      </c>
      <c r="AU439" s="201" t="s">
        <v>90</v>
      </c>
      <c r="AY439" s="19" t="s">
        <v>168</v>
      </c>
      <c r="BE439" s="202">
        <f>IF(N439="základná",J439,0)</f>
        <v>0</v>
      </c>
      <c r="BF439" s="202">
        <f>IF(N439="znížená",J439,0)</f>
        <v>0</v>
      </c>
      <c r="BG439" s="202">
        <f>IF(N439="zákl. prenesená",J439,0)</f>
        <v>0</v>
      </c>
      <c r="BH439" s="202">
        <f>IF(N439="zníž. prenesená",J439,0)</f>
        <v>0</v>
      </c>
      <c r="BI439" s="202">
        <f>IF(N439="nulová",J439,0)</f>
        <v>0</v>
      </c>
      <c r="BJ439" s="19" t="s">
        <v>90</v>
      </c>
      <c r="BK439" s="203">
        <f>ROUND(I439*H439,3)</f>
        <v>0</v>
      </c>
      <c r="BL439" s="19" t="s">
        <v>111</v>
      </c>
      <c r="BM439" s="201" t="s">
        <v>1085</v>
      </c>
    </row>
    <row r="440" s="13" customFormat="1">
      <c r="A440" s="13"/>
      <c r="B440" s="204"/>
      <c r="C440" s="13"/>
      <c r="D440" s="205" t="s">
        <v>175</v>
      </c>
      <c r="E440" s="206" t="s">
        <v>1</v>
      </c>
      <c r="F440" s="207" t="s">
        <v>2209</v>
      </c>
      <c r="G440" s="13"/>
      <c r="H440" s="208">
        <v>1</v>
      </c>
      <c r="I440" s="209"/>
      <c r="J440" s="13"/>
      <c r="K440" s="13"/>
      <c r="L440" s="204"/>
      <c r="M440" s="210"/>
      <c r="N440" s="211"/>
      <c r="O440" s="211"/>
      <c r="P440" s="211"/>
      <c r="Q440" s="211"/>
      <c r="R440" s="211"/>
      <c r="S440" s="211"/>
      <c r="T440" s="21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06" t="s">
        <v>175</v>
      </c>
      <c r="AU440" s="206" t="s">
        <v>90</v>
      </c>
      <c r="AV440" s="13" t="s">
        <v>90</v>
      </c>
      <c r="AW440" s="13" t="s">
        <v>33</v>
      </c>
      <c r="AX440" s="13" t="s">
        <v>78</v>
      </c>
      <c r="AY440" s="206" t="s">
        <v>168</v>
      </c>
    </row>
    <row r="441" s="13" customFormat="1">
      <c r="A441" s="13"/>
      <c r="B441" s="204"/>
      <c r="C441" s="13"/>
      <c r="D441" s="205" t="s">
        <v>175</v>
      </c>
      <c r="E441" s="206" t="s">
        <v>1</v>
      </c>
      <c r="F441" s="207" t="s">
        <v>1077</v>
      </c>
      <c r="G441" s="13"/>
      <c r="H441" s="208">
        <v>1</v>
      </c>
      <c r="I441" s="209"/>
      <c r="J441" s="13"/>
      <c r="K441" s="13"/>
      <c r="L441" s="204"/>
      <c r="M441" s="210"/>
      <c r="N441" s="211"/>
      <c r="O441" s="211"/>
      <c r="P441" s="211"/>
      <c r="Q441" s="211"/>
      <c r="R441" s="211"/>
      <c r="S441" s="211"/>
      <c r="T441" s="21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06" t="s">
        <v>175</v>
      </c>
      <c r="AU441" s="206" t="s">
        <v>90</v>
      </c>
      <c r="AV441" s="13" t="s">
        <v>90</v>
      </c>
      <c r="AW441" s="13" t="s">
        <v>33</v>
      </c>
      <c r="AX441" s="13" t="s">
        <v>78</v>
      </c>
      <c r="AY441" s="206" t="s">
        <v>168</v>
      </c>
    </row>
    <row r="442" s="14" customFormat="1">
      <c r="A442" s="14"/>
      <c r="B442" s="213"/>
      <c r="C442" s="14"/>
      <c r="D442" s="205" t="s">
        <v>175</v>
      </c>
      <c r="E442" s="214" t="s">
        <v>1</v>
      </c>
      <c r="F442" s="215" t="s">
        <v>180</v>
      </c>
      <c r="G442" s="14"/>
      <c r="H442" s="216">
        <v>2</v>
      </c>
      <c r="I442" s="217"/>
      <c r="J442" s="14"/>
      <c r="K442" s="14"/>
      <c r="L442" s="213"/>
      <c r="M442" s="218"/>
      <c r="N442" s="219"/>
      <c r="O442" s="219"/>
      <c r="P442" s="219"/>
      <c r="Q442" s="219"/>
      <c r="R442" s="219"/>
      <c r="S442" s="219"/>
      <c r="T442" s="22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14" t="s">
        <v>175</v>
      </c>
      <c r="AU442" s="214" t="s">
        <v>90</v>
      </c>
      <c r="AV442" s="14" t="s">
        <v>111</v>
      </c>
      <c r="AW442" s="14" t="s">
        <v>33</v>
      </c>
      <c r="AX442" s="14" t="s">
        <v>85</v>
      </c>
      <c r="AY442" s="214" t="s">
        <v>168</v>
      </c>
    </row>
    <row r="443" s="2" customFormat="1" ht="21.75" customHeight="1">
      <c r="A443" s="38"/>
      <c r="B443" s="189"/>
      <c r="C443" s="190" t="s">
        <v>412</v>
      </c>
      <c r="D443" s="190" t="s">
        <v>171</v>
      </c>
      <c r="E443" s="191" t="s">
        <v>1078</v>
      </c>
      <c r="F443" s="192" t="s">
        <v>1079</v>
      </c>
      <c r="G443" s="193" t="s">
        <v>324</v>
      </c>
      <c r="H443" s="194">
        <v>3.2999999999999998</v>
      </c>
      <c r="I443" s="195"/>
      <c r="J443" s="194">
        <f>ROUND(I443*H443,3)</f>
        <v>0</v>
      </c>
      <c r="K443" s="196"/>
      <c r="L443" s="39"/>
      <c r="M443" s="197" t="s">
        <v>1</v>
      </c>
      <c r="N443" s="198" t="s">
        <v>44</v>
      </c>
      <c r="O443" s="82"/>
      <c r="P443" s="199">
        <f>O443*H443</f>
        <v>0</v>
      </c>
      <c r="Q443" s="199">
        <v>0</v>
      </c>
      <c r="R443" s="199">
        <f>Q443*H443</f>
        <v>0</v>
      </c>
      <c r="S443" s="199">
        <v>0</v>
      </c>
      <c r="T443" s="200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01" t="s">
        <v>111</v>
      </c>
      <c r="AT443" s="201" t="s">
        <v>171</v>
      </c>
      <c r="AU443" s="201" t="s">
        <v>90</v>
      </c>
      <c r="AY443" s="19" t="s">
        <v>168</v>
      </c>
      <c r="BE443" s="202">
        <f>IF(N443="základná",J443,0)</f>
        <v>0</v>
      </c>
      <c r="BF443" s="202">
        <f>IF(N443="znížená",J443,0)</f>
        <v>0</v>
      </c>
      <c r="BG443" s="202">
        <f>IF(N443="zákl. prenesená",J443,0)</f>
        <v>0</v>
      </c>
      <c r="BH443" s="202">
        <f>IF(N443="zníž. prenesená",J443,0)</f>
        <v>0</v>
      </c>
      <c r="BI443" s="202">
        <f>IF(N443="nulová",J443,0)</f>
        <v>0</v>
      </c>
      <c r="BJ443" s="19" t="s">
        <v>90</v>
      </c>
      <c r="BK443" s="203">
        <f>ROUND(I443*H443,3)</f>
        <v>0</v>
      </c>
      <c r="BL443" s="19" t="s">
        <v>111</v>
      </c>
      <c r="BM443" s="201" t="s">
        <v>1089</v>
      </c>
    </row>
    <row r="444" s="13" customFormat="1">
      <c r="A444" s="13"/>
      <c r="B444" s="204"/>
      <c r="C444" s="13"/>
      <c r="D444" s="205" t="s">
        <v>175</v>
      </c>
      <c r="E444" s="206" t="s">
        <v>1</v>
      </c>
      <c r="F444" s="207" t="s">
        <v>2210</v>
      </c>
      <c r="G444" s="13"/>
      <c r="H444" s="208">
        <v>3.2999999999999998</v>
      </c>
      <c r="I444" s="209"/>
      <c r="J444" s="13"/>
      <c r="K444" s="13"/>
      <c r="L444" s="204"/>
      <c r="M444" s="210"/>
      <c r="N444" s="211"/>
      <c r="O444" s="211"/>
      <c r="P444" s="211"/>
      <c r="Q444" s="211"/>
      <c r="R444" s="211"/>
      <c r="S444" s="211"/>
      <c r="T444" s="21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06" t="s">
        <v>175</v>
      </c>
      <c r="AU444" s="206" t="s">
        <v>90</v>
      </c>
      <c r="AV444" s="13" t="s">
        <v>90</v>
      </c>
      <c r="AW444" s="13" t="s">
        <v>33</v>
      </c>
      <c r="AX444" s="13" t="s">
        <v>78</v>
      </c>
      <c r="AY444" s="206" t="s">
        <v>168</v>
      </c>
    </row>
    <row r="445" s="14" customFormat="1">
      <c r="A445" s="14"/>
      <c r="B445" s="213"/>
      <c r="C445" s="14"/>
      <c r="D445" s="205" t="s">
        <v>175</v>
      </c>
      <c r="E445" s="214" t="s">
        <v>1</v>
      </c>
      <c r="F445" s="215" t="s">
        <v>180</v>
      </c>
      <c r="G445" s="14"/>
      <c r="H445" s="216">
        <v>3.2999999999999998</v>
      </c>
      <c r="I445" s="217"/>
      <c r="J445" s="14"/>
      <c r="K445" s="14"/>
      <c r="L445" s="213"/>
      <c r="M445" s="218"/>
      <c r="N445" s="219"/>
      <c r="O445" s="219"/>
      <c r="P445" s="219"/>
      <c r="Q445" s="219"/>
      <c r="R445" s="219"/>
      <c r="S445" s="219"/>
      <c r="T445" s="22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14" t="s">
        <v>175</v>
      </c>
      <c r="AU445" s="214" t="s">
        <v>90</v>
      </c>
      <c r="AV445" s="14" t="s">
        <v>111</v>
      </c>
      <c r="AW445" s="14" t="s">
        <v>33</v>
      </c>
      <c r="AX445" s="14" t="s">
        <v>85</v>
      </c>
      <c r="AY445" s="214" t="s">
        <v>168</v>
      </c>
    </row>
    <row r="446" s="2" customFormat="1" ht="24.15" customHeight="1">
      <c r="A446" s="38"/>
      <c r="B446" s="189"/>
      <c r="C446" s="190" t="s">
        <v>1091</v>
      </c>
      <c r="D446" s="190" t="s">
        <v>171</v>
      </c>
      <c r="E446" s="191" t="s">
        <v>2211</v>
      </c>
      <c r="F446" s="192" t="s">
        <v>2212</v>
      </c>
      <c r="G446" s="193" t="s">
        <v>174</v>
      </c>
      <c r="H446" s="194">
        <v>3.5459999999999998</v>
      </c>
      <c r="I446" s="195"/>
      <c r="J446" s="194">
        <f>ROUND(I446*H446,3)</f>
        <v>0</v>
      </c>
      <c r="K446" s="196"/>
      <c r="L446" s="39"/>
      <c r="M446" s="197" t="s">
        <v>1</v>
      </c>
      <c r="N446" s="198" t="s">
        <v>44</v>
      </c>
      <c r="O446" s="82"/>
      <c r="P446" s="199">
        <f>O446*H446</f>
        <v>0</v>
      </c>
      <c r="Q446" s="199">
        <v>0</v>
      </c>
      <c r="R446" s="199">
        <f>Q446*H446</f>
        <v>0</v>
      </c>
      <c r="S446" s="199">
        <v>0</v>
      </c>
      <c r="T446" s="200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01" t="s">
        <v>111</v>
      </c>
      <c r="AT446" s="201" t="s">
        <v>171</v>
      </c>
      <c r="AU446" s="201" t="s">
        <v>90</v>
      </c>
      <c r="AY446" s="19" t="s">
        <v>168</v>
      </c>
      <c r="BE446" s="202">
        <f>IF(N446="základná",J446,0)</f>
        <v>0</v>
      </c>
      <c r="BF446" s="202">
        <f>IF(N446="znížená",J446,0)</f>
        <v>0</v>
      </c>
      <c r="BG446" s="202">
        <f>IF(N446="zákl. prenesená",J446,0)</f>
        <v>0</v>
      </c>
      <c r="BH446" s="202">
        <f>IF(N446="zníž. prenesená",J446,0)</f>
        <v>0</v>
      </c>
      <c r="BI446" s="202">
        <f>IF(N446="nulová",J446,0)</f>
        <v>0</v>
      </c>
      <c r="BJ446" s="19" t="s">
        <v>90</v>
      </c>
      <c r="BK446" s="203">
        <f>ROUND(I446*H446,3)</f>
        <v>0</v>
      </c>
      <c r="BL446" s="19" t="s">
        <v>111</v>
      </c>
      <c r="BM446" s="201" t="s">
        <v>1094</v>
      </c>
    </row>
    <row r="447" s="13" customFormat="1">
      <c r="A447" s="13"/>
      <c r="B447" s="204"/>
      <c r="C447" s="13"/>
      <c r="D447" s="205" t="s">
        <v>175</v>
      </c>
      <c r="E447" s="206" t="s">
        <v>1</v>
      </c>
      <c r="F447" s="207" t="s">
        <v>2213</v>
      </c>
      <c r="G447" s="13"/>
      <c r="H447" s="208">
        <v>1.7729999999999999</v>
      </c>
      <c r="I447" s="209"/>
      <c r="J447" s="13"/>
      <c r="K447" s="13"/>
      <c r="L447" s="204"/>
      <c r="M447" s="210"/>
      <c r="N447" s="211"/>
      <c r="O447" s="211"/>
      <c r="P447" s="211"/>
      <c r="Q447" s="211"/>
      <c r="R447" s="211"/>
      <c r="S447" s="211"/>
      <c r="T447" s="21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06" t="s">
        <v>175</v>
      </c>
      <c r="AU447" s="206" t="s">
        <v>90</v>
      </c>
      <c r="AV447" s="13" t="s">
        <v>90</v>
      </c>
      <c r="AW447" s="13" t="s">
        <v>33</v>
      </c>
      <c r="AX447" s="13" t="s">
        <v>78</v>
      </c>
      <c r="AY447" s="206" t="s">
        <v>168</v>
      </c>
    </row>
    <row r="448" s="13" customFormat="1">
      <c r="A448" s="13"/>
      <c r="B448" s="204"/>
      <c r="C448" s="13"/>
      <c r="D448" s="205" t="s">
        <v>175</v>
      </c>
      <c r="E448" s="206" t="s">
        <v>1</v>
      </c>
      <c r="F448" s="207" t="s">
        <v>2214</v>
      </c>
      <c r="G448" s="13"/>
      <c r="H448" s="208">
        <v>1.7729999999999999</v>
      </c>
      <c r="I448" s="209"/>
      <c r="J448" s="13"/>
      <c r="K448" s="13"/>
      <c r="L448" s="204"/>
      <c r="M448" s="210"/>
      <c r="N448" s="211"/>
      <c r="O448" s="211"/>
      <c r="P448" s="211"/>
      <c r="Q448" s="211"/>
      <c r="R448" s="211"/>
      <c r="S448" s="211"/>
      <c r="T448" s="21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06" t="s">
        <v>175</v>
      </c>
      <c r="AU448" s="206" t="s">
        <v>90</v>
      </c>
      <c r="AV448" s="13" t="s">
        <v>90</v>
      </c>
      <c r="AW448" s="13" t="s">
        <v>33</v>
      </c>
      <c r="AX448" s="13" t="s">
        <v>78</v>
      </c>
      <c r="AY448" s="206" t="s">
        <v>168</v>
      </c>
    </row>
    <row r="449" s="14" customFormat="1">
      <c r="A449" s="14"/>
      <c r="B449" s="213"/>
      <c r="C449" s="14"/>
      <c r="D449" s="205" t="s">
        <v>175</v>
      </c>
      <c r="E449" s="214" t="s">
        <v>1</v>
      </c>
      <c r="F449" s="215" t="s">
        <v>180</v>
      </c>
      <c r="G449" s="14"/>
      <c r="H449" s="216">
        <v>3.5459999999999998</v>
      </c>
      <c r="I449" s="217"/>
      <c r="J449" s="14"/>
      <c r="K449" s="14"/>
      <c r="L449" s="213"/>
      <c r="M449" s="218"/>
      <c r="N449" s="219"/>
      <c r="O449" s="219"/>
      <c r="P449" s="219"/>
      <c r="Q449" s="219"/>
      <c r="R449" s="219"/>
      <c r="S449" s="219"/>
      <c r="T449" s="22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14" t="s">
        <v>175</v>
      </c>
      <c r="AU449" s="214" t="s">
        <v>90</v>
      </c>
      <c r="AV449" s="14" t="s">
        <v>111</v>
      </c>
      <c r="AW449" s="14" t="s">
        <v>33</v>
      </c>
      <c r="AX449" s="14" t="s">
        <v>85</v>
      </c>
      <c r="AY449" s="214" t="s">
        <v>168</v>
      </c>
    </row>
    <row r="450" s="2" customFormat="1" ht="16.5" customHeight="1">
      <c r="A450" s="38"/>
      <c r="B450" s="189"/>
      <c r="C450" s="190" t="s">
        <v>417</v>
      </c>
      <c r="D450" s="190" t="s">
        <v>171</v>
      </c>
      <c r="E450" s="191" t="s">
        <v>1092</v>
      </c>
      <c r="F450" s="192" t="s">
        <v>1093</v>
      </c>
      <c r="G450" s="193" t="s">
        <v>174</v>
      </c>
      <c r="H450" s="194">
        <v>37.268999999999998</v>
      </c>
      <c r="I450" s="195"/>
      <c r="J450" s="194">
        <f>ROUND(I450*H450,3)</f>
        <v>0</v>
      </c>
      <c r="K450" s="196"/>
      <c r="L450" s="39"/>
      <c r="M450" s="197" t="s">
        <v>1</v>
      </c>
      <c r="N450" s="198" t="s">
        <v>44</v>
      </c>
      <c r="O450" s="82"/>
      <c r="P450" s="199">
        <f>O450*H450</f>
        <v>0</v>
      </c>
      <c r="Q450" s="199">
        <v>0</v>
      </c>
      <c r="R450" s="199">
        <f>Q450*H450</f>
        <v>0</v>
      </c>
      <c r="S450" s="199">
        <v>0</v>
      </c>
      <c r="T450" s="200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01" t="s">
        <v>111</v>
      </c>
      <c r="AT450" s="201" t="s">
        <v>171</v>
      </c>
      <c r="AU450" s="201" t="s">
        <v>90</v>
      </c>
      <c r="AY450" s="19" t="s">
        <v>168</v>
      </c>
      <c r="BE450" s="202">
        <f>IF(N450="základná",J450,0)</f>
        <v>0</v>
      </c>
      <c r="BF450" s="202">
        <f>IF(N450="znížená",J450,0)</f>
        <v>0</v>
      </c>
      <c r="BG450" s="202">
        <f>IF(N450="zákl. prenesená",J450,0)</f>
        <v>0</v>
      </c>
      <c r="BH450" s="202">
        <f>IF(N450="zníž. prenesená",J450,0)</f>
        <v>0</v>
      </c>
      <c r="BI450" s="202">
        <f>IF(N450="nulová",J450,0)</f>
        <v>0</v>
      </c>
      <c r="BJ450" s="19" t="s">
        <v>90</v>
      </c>
      <c r="BK450" s="203">
        <f>ROUND(I450*H450,3)</f>
        <v>0</v>
      </c>
      <c r="BL450" s="19" t="s">
        <v>111</v>
      </c>
      <c r="BM450" s="201" t="s">
        <v>1098</v>
      </c>
    </row>
    <row r="451" s="13" customFormat="1">
      <c r="A451" s="13"/>
      <c r="B451" s="204"/>
      <c r="C451" s="13"/>
      <c r="D451" s="205" t="s">
        <v>175</v>
      </c>
      <c r="E451" s="206" t="s">
        <v>1</v>
      </c>
      <c r="F451" s="207" t="s">
        <v>2215</v>
      </c>
      <c r="G451" s="13"/>
      <c r="H451" s="208">
        <v>33.444000000000003</v>
      </c>
      <c r="I451" s="209"/>
      <c r="J451" s="13"/>
      <c r="K451" s="13"/>
      <c r="L451" s="204"/>
      <c r="M451" s="210"/>
      <c r="N451" s="211"/>
      <c r="O451" s="211"/>
      <c r="P451" s="211"/>
      <c r="Q451" s="211"/>
      <c r="R451" s="211"/>
      <c r="S451" s="211"/>
      <c r="T451" s="21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06" t="s">
        <v>175</v>
      </c>
      <c r="AU451" s="206" t="s">
        <v>90</v>
      </c>
      <c r="AV451" s="13" t="s">
        <v>90</v>
      </c>
      <c r="AW451" s="13" t="s">
        <v>33</v>
      </c>
      <c r="AX451" s="13" t="s">
        <v>78</v>
      </c>
      <c r="AY451" s="206" t="s">
        <v>168</v>
      </c>
    </row>
    <row r="452" s="13" customFormat="1">
      <c r="A452" s="13"/>
      <c r="B452" s="204"/>
      <c r="C452" s="13"/>
      <c r="D452" s="205" t="s">
        <v>175</v>
      </c>
      <c r="E452" s="206" t="s">
        <v>1</v>
      </c>
      <c r="F452" s="207" t="s">
        <v>2216</v>
      </c>
      <c r="G452" s="13"/>
      <c r="H452" s="208">
        <v>3.8250000000000002</v>
      </c>
      <c r="I452" s="209"/>
      <c r="J452" s="13"/>
      <c r="K452" s="13"/>
      <c r="L452" s="204"/>
      <c r="M452" s="210"/>
      <c r="N452" s="211"/>
      <c r="O452" s="211"/>
      <c r="P452" s="211"/>
      <c r="Q452" s="211"/>
      <c r="R452" s="211"/>
      <c r="S452" s="211"/>
      <c r="T452" s="21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06" t="s">
        <v>175</v>
      </c>
      <c r="AU452" s="206" t="s">
        <v>90</v>
      </c>
      <c r="AV452" s="13" t="s">
        <v>90</v>
      </c>
      <c r="AW452" s="13" t="s">
        <v>33</v>
      </c>
      <c r="AX452" s="13" t="s">
        <v>78</v>
      </c>
      <c r="AY452" s="206" t="s">
        <v>168</v>
      </c>
    </row>
    <row r="453" s="14" customFormat="1">
      <c r="A453" s="14"/>
      <c r="B453" s="213"/>
      <c r="C453" s="14"/>
      <c r="D453" s="205" t="s">
        <v>175</v>
      </c>
      <c r="E453" s="214" t="s">
        <v>1</v>
      </c>
      <c r="F453" s="215" t="s">
        <v>180</v>
      </c>
      <c r="G453" s="14"/>
      <c r="H453" s="216">
        <v>37.269000000000005</v>
      </c>
      <c r="I453" s="217"/>
      <c r="J453" s="14"/>
      <c r="K453" s="14"/>
      <c r="L453" s="213"/>
      <c r="M453" s="218"/>
      <c r="N453" s="219"/>
      <c r="O453" s="219"/>
      <c r="P453" s="219"/>
      <c r="Q453" s="219"/>
      <c r="R453" s="219"/>
      <c r="S453" s="219"/>
      <c r="T453" s="22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14" t="s">
        <v>175</v>
      </c>
      <c r="AU453" s="214" t="s">
        <v>90</v>
      </c>
      <c r="AV453" s="14" t="s">
        <v>111</v>
      </c>
      <c r="AW453" s="14" t="s">
        <v>33</v>
      </c>
      <c r="AX453" s="14" t="s">
        <v>85</v>
      </c>
      <c r="AY453" s="214" t="s">
        <v>168</v>
      </c>
    </row>
    <row r="454" s="2" customFormat="1" ht="24.15" customHeight="1">
      <c r="A454" s="38"/>
      <c r="B454" s="189"/>
      <c r="C454" s="190" t="s">
        <v>1100</v>
      </c>
      <c r="D454" s="190" t="s">
        <v>171</v>
      </c>
      <c r="E454" s="191" t="s">
        <v>2217</v>
      </c>
      <c r="F454" s="192" t="s">
        <v>2218</v>
      </c>
      <c r="G454" s="193" t="s">
        <v>324</v>
      </c>
      <c r="H454" s="194">
        <v>28</v>
      </c>
      <c r="I454" s="195"/>
      <c r="J454" s="194">
        <f>ROUND(I454*H454,3)</f>
        <v>0</v>
      </c>
      <c r="K454" s="196"/>
      <c r="L454" s="39"/>
      <c r="M454" s="197" t="s">
        <v>1</v>
      </c>
      <c r="N454" s="198" t="s">
        <v>44</v>
      </c>
      <c r="O454" s="82"/>
      <c r="P454" s="199">
        <f>O454*H454</f>
        <v>0</v>
      </c>
      <c r="Q454" s="199">
        <v>0</v>
      </c>
      <c r="R454" s="199">
        <f>Q454*H454</f>
        <v>0</v>
      </c>
      <c r="S454" s="199">
        <v>0</v>
      </c>
      <c r="T454" s="200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01" t="s">
        <v>111</v>
      </c>
      <c r="AT454" s="201" t="s">
        <v>171</v>
      </c>
      <c r="AU454" s="201" t="s">
        <v>90</v>
      </c>
      <c r="AY454" s="19" t="s">
        <v>168</v>
      </c>
      <c r="BE454" s="202">
        <f>IF(N454="základná",J454,0)</f>
        <v>0</v>
      </c>
      <c r="BF454" s="202">
        <f>IF(N454="znížená",J454,0)</f>
        <v>0</v>
      </c>
      <c r="BG454" s="202">
        <f>IF(N454="zákl. prenesená",J454,0)</f>
        <v>0</v>
      </c>
      <c r="BH454" s="202">
        <f>IF(N454="zníž. prenesená",J454,0)</f>
        <v>0</v>
      </c>
      <c r="BI454" s="202">
        <f>IF(N454="nulová",J454,0)</f>
        <v>0</v>
      </c>
      <c r="BJ454" s="19" t="s">
        <v>90</v>
      </c>
      <c r="BK454" s="203">
        <f>ROUND(I454*H454,3)</f>
        <v>0</v>
      </c>
      <c r="BL454" s="19" t="s">
        <v>111</v>
      </c>
      <c r="BM454" s="201" t="s">
        <v>1103</v>
      </c>
    </row>
    <row r="455" s="13" customFormat="1">
      <c r="A455" s="13"/>
      <c r="B455" s="204"/>
      <c r="C455" s="13"/>
      <c r="D455" s="205" t="s">
        <v>175</v>
      </c>
      <c r="E455" s="206" t="s">
        <v>1</v>
      </c>
      <c r="F455" s="207" t="s">
        <v>2219</v>
      </c>
      <c r="G455" s="13"/>
      <c r="H455" s="208">
        <v>28</v>
      </c>
      <c r="I455" s="209"/>
      <c r="J455" s="13"/>
      <c r="K455" s="13"/>
      <c r="L455" s="204"/>
      <c r="M455" s="210"/>
      <c r="N455" s="211"/>
      <c r="O455" s="211"/>
      <c r="P455" s="211"/>
      <c r="Q455" s="211"/>
      <c r="R455" s="211"/>
      <c r="S455" s="211"/>
      <c r="T455" s="21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06" t="s">
        <v>175</v>
      </c>
      <c r="AU455" s="206" t="s">
        <v>90</v>
      </c>
      <c r="AV455" s="13" t="s">
        <v>90</v>
      </c>
      <c r="AW455" s="13" t="s">
        <v>33</v>
      </c>
      <c r="AX455" s="13" t="s">
        <v>78</v>
      </c>
      <c r="AY455" s="206" t="s">
        <v>168</v>
      </c>
    </row>
    <row r="456" s="14" customFormat="1">
      <c r="A456" s="14"/>
      <c r="B456" s="213"/>
      <c r="C456" s="14"/>
      <c r="D456" s="205" t="s">
        <v>175</v>
      </c>
      <c r="E456" s="214" t="s">
        <v>1</v>
      </c>
      <c r="F456" s="215" t="s">
        <v>180</v>
      </c>
      <c r="G456" s="14"/>
      <c r="H456" s="216">
        <v>28</v>
      </c>
      <c r="I456" s="217"/>
      <c r="J456" s="14"/>
      <c r="K456" s="14"/>
      <c r="L456" s="213"/>
      <c r="M456" s="218"/>
      <c r="N456" s="219"/>
      <c r="O456" s="219"/>
      <c r="P456" s="219"/>
      <c r="Q456" s="219"/>
      <c r="R456" s="219"/>
      <c r="S456" s="219"/>
      <c r="T456" s="22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14" t="s">
        <v>175</v>
      </c>
      <c r="AU456" s="214" t="s">
        <v>90</v>
      </c>
      <c r="AV456" s="14" t="s">
        <v>111</v>
      </c>
      <c r="AW456" s="14" t="s">
        <v>33</v>
      </c>
      <c r="AX456" s="14" t="s">
        <v>85</v>
      </c>
      <c r="AY456" s="214" t="s">
        <v>168</v>
      </c>
    </row>
    <row r="457" s="2" customFormat="1" ht="24.15" customHeight="1">
      <c r="A457" s="38"/>
      <c r="B457" s="189"/>
      <c r="C457" s="190" t="s">
        <v>422</v>
      </c>
      <c r="D457" s="190" t="s">
        <v>171</v>
      </c>
      <c r="E457" s="191" t="s">
        <v>2220</v>
      </c>
      <c r="F457" s="192" t="s">
        <v>2221</v>
      </c>
      <c r="G457" s="193" t="s">
        <v>324</v>
      </c>
      <c r="H457" s="194">
        <v>98</v>
      </c>
      <c r="I457" s="195"/>
      <c r="J457" s="194">
        <f>ROUND(I457*H457,3)</f>
        <v>0</v>
      </c>
      <c r="K457" s="196"/>
      <c r="L457" s="39"/>
      <c r="M457" s="197" t="s">
        <v>1</v>
      </c>
      <c r="N457" s="198" t="s">
        <v>44</v>
      </c>
      <c r="O457" s="82"/>
      <c r="P457" s="199">
        <f>O457*H457</f>
        <v>0</v>
      </c>
      <c r="Q457" s="199">
        <v>0</v>
      </c>
      <c r="R457" s="199">
        <f>Q457*H457</f>
        <v>0</v>
      </c>
      <c r="S457" s="199">
        <v>0</v>
      </c>
      <c r="T457" s="200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01" t="s">
        <v>111</v>
      </c>
      <c r="AT457" s="201" t="s">
        <v>171</v>
      </c>
      <c r="AU457" s="201" t="s">
        <v>90</v>
      </c>
      <c r="AY457" s="19" t="s">
        <v>168</v>
      </c>
      <c r="BE457" s="202">
        <f>IF(N457="základná",J457,0)</f>
        <v>0</v>
      </c>
      <c r="BF457" s="202">
        <f>IF(N457="znížená",J457,0)</f>
        <v>0</v>
      </c>
      <c r="BG457" s="202">
        <f>IF(N457="zákl. prenesená",J457,0)</f>
        <v>0</v>
      </c>
      <c r="BH457" s="202">
        <f>IF(N457="zníž. prenesená",J457,0)</f>
        <v>0</v>
      </c>
      <c r="BI457" s="202">
        <f>IF(N457="nulová",J457,0)</f>
        <v>0</v>
      </c>
      <c r="BJ457" s="19" t="s">
        <v>90</v>
      </c>
      <c r="BK457" s="203">
        <f>ROUND(I457*H457,3)</f>
        <v>0</v>
      </c>
      <c r="BL457" s="19" t="s">
        <v>111</v>
      </c>
      <c r="BM457" s="201" t="s">
        <v>1107</v>
      </c>
    </row>
    <row r="458" s="13" customFormat="1">
      <c r="A458" s="13"/>
      <c r="B458" s="204"/>
      <c r="C458" s="13"/>
      <c r="D458" s="205" t="s">
        <v>175</v>
      </c>
      <c r="E458" s="206" t="s">
        <v>1</v>
      </c>
      <c r="F458" s="207" t="s">
        <v>2222</v>
      </c>
      <c r="G458" s="13"/>
      <c r="H458" s="208">
        <v>98</v>
      </c>
      <c r="I458" s="209"/>
      <c r="J458" s="13"/>
      <c r="K458" s="13"/>
      <c r="L458" s="204"/>
      <c r="M458" s="210"/>
      <c r="N458" s="211"/>
      <c r="O458" s="211"/>
      <c r="P458" s="211"/>
      <c r="Q458" s="211"/>
      <c r="R458" s="211"/>
      <c r="S458" s="211"/>
      <c r="T458" s="21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06" t="s">
        <v>175</v>
      </c>
      <c r="AU458" s="206" t="s">
        <v>90</v>
      </c>
      <c r="AV458" s="13" t="s">
        <v>90</v>
      </c>
      <c r="AW458" s="13" t="s">
        <v>33</v>
      </c>
      <c r="AX458" s="13" t="s">
        <v>78</v>
      </c>
      <c r="AY458" s="206" t="s">
        <v>168</v>
      </c>
    </row>
    <row r="459" s="14" customFormat="1">
      <c r="A459" s="14"/>
      <c r="B459" s="213"/>
      <c r="C459" s="14"/>
      <c r="D459" s="205" t="s">
        <v>175</v>
      </c>
      <c r="E459" s="214" t="s">
        <v>1</v>
      </c>
      <c r="F459" s="215" t="s">
        <v>180</v>
      </c>
      <c r="G459" s="14"/>
      <c r="H459" s="216">
        <v>98</v>
      </c>
      <c r="I459" s="217"/>
      <c r="J459" s="14"/>
      <c r="K459" s="14"/>
      <c r="L459" s="213"/>
      <c r="M459" s="218"/>
      <c r="N459" s="219"/>
      <c r="O459" s="219"/>
      <c r="P459" s="219"/>
      <c r="Q459" s="219"/>
      <c r="R459" s="219"/>
      <c r="S459" s="219"/>
      <c r="T459" s="22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14" t="s">
        <v>175</v>
      </c>
      <c r="AU459" s="214" t="s">
        <v>90</v>
      </c>
      <c r="AV459" s="14" t="s">
        <v>111</v>
      </c>
      <c r="AW459" s="14" t="s">
        <v>33</v>
      </c>
      <c r="AX459" s="14" t="s">
        <v>85</v>
      </c>
      <c r="AY459" s="214" t="s">
        <v>168</v>
      </c>
    </row>
    <row r="460" s="2" customFormat="1" ht="24.15" customHeight="1">
      <c r="A460" s="38"/>
      <c r="B460" s="189"/>
      <c r="C460" s="190" t="s">
        <v>1110</v>
      </c>
      <c r="D460" s="190" t="s">
        <v>171</v>
      </c>
      <c r="E460" s="191" t="s">
        <v>2223</v>
      </c>
      <c r="F460" s="192" t="s">
        <v>2224</v>
      </c>
      <c r="G460" s="193" t="s">
        <v>353</v>
      </c>
      <c r="H460" s="194">
        <v>4</v>
      </c>
      <c r="I460" s="195"/>
      <c r="J460" s="194">
        <f>ROUND(I460*H460,3)</f>
        <v>0</v>
      </c>
      <c r="K460" s="196"/>
      <c r="L460" s="39"/>
      <c r="M460" s="197" t="s">
        <v>1</v>
      </c>
      <c r="N460" s="198" t="s">
        <v>44</v>
      </c>
      <c r="O460" s="82"/>
      <c r="P460" s="199">
        <f>O460*H460</f>
        <v>0</v>
      </c>
      <c r="Q460" s="199">
        <v>0</v>
      </c>
      <c r="R460" s="199">
        <f>Q460*H460</f>
        <v>0</v>
      </c>
      <c r="S460" s="199">
        <v>0</v>
      </c>
      <c r="T460" s="20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01" t="s">
        <v>111</v>
      </c>
      <c r="AT460" s="201" t="s">
        <v>171</v>
      </c>
      <c r="AU460" s="201" t="s">
        <v>90</v>
      </c>
      <c r="AY460" s="19" t="s">
        <v>168</v>
      </c>
      <c r="BE460" s="202">
        <f>IF(N460="základná",J460,0)</f>
        <v>0</v>
      </c>
      <c r="BF460" s="202">
        <f>IF(N460="znížená",J460,0)</f>
        <v>0</v>
      </c>
      <c r="BG460" s="202">
        <f>IF(N460="zákl. prenesená",J460,0)</f>
        <v>0</v>
      </c>
      <c r="BH460" s="202">
        <f>IF(N460="zníž. prenesená",J460,0)</f>
        <v>0</v>
      </c>
      <c r="BI460" s="202">
        <f>IF(N460="nulová",J460,0)</f>
        <v>0</v>
      </c>
      <c r="BJ460" s="19" t="s">
        <v>90</v>
      </c>
      <c r="BK460" s="203">
        <f>ROUND(I460*H460,3)</f>
        <v>0</v>
      </c>
      <c r="BL460" s="19" t="s">
        <v>111</v>
      </c>
      <c r="BM460" s="201" t="s">
        <v>1114</v>
      </c>
    </row>
    <row r="461" s="13" customFormat="1">
      <c r="A461" s="13"/>
      <c r="B461" s="204"/>
      <c r="C461" s="13"/>
      <c r="D461" s="205" t="s">
        <v>175</v>
      </c>
      <c r="E461" s="206" t="s">
        <v>1</v>
      </c>
      <c r="F461" s="207" t="s">
        <v>2225</v>
      </c>
      <c r="G461" s="13"/>
      <c r="H461" s="208">
        <v>4</v>
      </c>
      <c r="I461" s="209"/>
      <c r="J461" s="13"/>
      <c r="K461" s="13"/>
      <c r="L461" s="204"/>
      <c r="M461" s="210"/>
      <c r="N461" s="211"/>
      <c r="O461" s="211"/>
      <c r="P461" s="211"/>
      <c r="Q461" s="211"/>
      <c r="R461" s="211"/>
      <c r="S461" s="211"/>
      <c r="T461" s="21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06" t="s">
        <v>175</v>
      </c>
      <c r="AU461" s="206" t="s">
        <v>90</v>
      </c>
      <c r="AV461" s="13" t="s">
        <v>90</v>
      </c>
      <c r="AW461" s="13" t="s">
        <v>33</v>
      </c>
      <c r="AX461" s="13" t="s">
        <v>78</v>
      </c>
      <c r="AY461" s="206" t="s">
        <v>168</v>
      </c>
    </row>
    <row r="462" s="14" customFormat="1">
      <c r="A462" s="14"/>
      <c r="B462" s="213"/>
      <c r="C462" s="14"/>
      <c r="D462" s="205" t="s">
        <v>175</v>
      </c>
      <c r="E462" s="214" t="s">
        <v>1</v>
      </c>
      <c r="F462" s="215" t="s">
        <v>180</v>
      </c>
      <c r="G462" s="14"/>
      <c r="H462" s="216">
        <v>4</v>
      </c>
      <c r="I462" s="217"/>
      <c r="J462" s="14"/>
      <c r="K462" s="14"/>
      <c r="L462" s="213"/>
      <c r="M462" s="218"/>
      <c r="N462" s="219"/>
      <c r="O462" s="219"/>
      <c r="P462" s="219"/>
      <c r="Q462" s="219"/>
      <c r="R462" s="219"/>
      <c r="S462" s="219"/>
      <c r="T462" s="22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14" t="s">
        <v>175</v>
      </c>
      <c r="AU462" s="214" t="s">
        <v>90</v>
      </c>
      <c r="AV462" s="14" t="s">
        <v>111</v>
      </c>
      <c r="AW462" s="14" t="s">
        <v>33</v>
      </c>
      <c r="AX462" s="14" t="s">
        <v>85</v>
      </c>
      <c r="AY462" s="214" t="s">
        <v>168</v>
      </c>
    </row>
    <row r="463" s="2" customFormat="1" ht="24.15" customHeight="1">
      <c r="A463" s="38"/>
      <c r="B463" s="189"/>
      <c r="C463" s="190" t="s">
        <v>426</v>
      </c>
      <c r="D463" s="190" t="s">
        <v>171</v>
      </c>
      <c r="E463" s="191" t="s">
        <v>2226</v>
      </c>
      <c r="F463" s="192" t="s">
        <v>2227</v>
      </c>
      <c r="G463" s="193" t="s">
        <v>353</v>
      </c>
      <c r="H463" s="194">
        <v>4</v>
      </c>
      <c r="I463" s="195"/>
      <c r="J463" s="194">
        <f>ROUND(I463*H463,3)</f>
        <v>0</v>
      </c>
      <c r="K463" s="196"/>
      <c r="L463" s="39"/>
      <c r="M463" s="197" t="s">
        <v>1</v>
      </c>
      <c r="N463" s="198" t="s">
        <v>44</v>
      </c>
      <c r="O463" s="82"/>
      <c r="P463" s="199">
        <f>O463*H463</f>
        <v>0</v>
      </c>
      <c r="Q463" s="199">
        <v>0</v>
      </c>
      <c r="R463" s="199">
        <f>Q463*H463</f>
        <v>0</v>
      </c>
      <c r="S463" s="199">
        <v>0</v>
      </c>
      <c r="T463" s="20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01" t="s">
        <v>111</v>
      </c>
      <c r="AT463" s="201" t="s">
        <v>171</v>
      </c>
      <c r="AU463" s="201" t="s">
        <v>90</v>
      </c>
      <c r="AY463" s="19" t="s">
        <v>168</v>
      </c>
      <c r="BE463" s="202">
        <f>IF(N463="základná",J463,0)</f>
        <v>0</v>
      </c>
      <c r="BF463" s="202">
        <f>IF(N463="znížená",J463,0)</f>
        <v>0</v>
      </c>
      <c r="BG463" s="202">
        <f>IF(N463="zákl. prenesená",J463,0)</f>
        <v>0</v>
      </c>
      <c r="BH463" s="202">
        <f>IF(N463="zníž. prenesená",J463,0)</f>
        <v>0</v>
      </c>
      <c r="BI463" s="202">
        <f>IF(N463="nulová",J463,0)</f>
        <v>0</v>
      </c>
      <c r="BJ463" s="19" t="s">
        <v>90</v>
      </c>
      <c r="BK463" s="203">
        <f>ROUND(I463*H463,3)</f>
        <v>0</v>
      </c>
      <c r="BL463" s="19" t="s">
        <v>111</v>
      </c>
      <c r="BM463" s="201" t="s">
        <v>1119</v>
      </c>
    </row>
    <row r="464" s="13" customFormat="1">
      <c r="A464" s="13"/>
      <c r="B464" s="204"/>
      <c r="C464" s="13"/>
      <c r="D464" s="205" t="s">
        <v>175</v>
      </c>
      <c r="E464" s="206" t="s">
        <v>1</v>
      </c>
      <c r="F464" s="207" t="s">
        <v>2228</v>
      </c>
      <c r="G464" s="13"/>
      <c r="H464" s="208">
        <v>4</v>
      </c>
      <c r="I464" s="209"/>
      <c r="J464" s="13"/>
      <c r="K464" s="13"/>
      <c r="L464" s="204"/>
      <c r="M464" s="210"/>
      <c r="N464" s="211"/>
      <c r="O464" s="211"/>
      <c r="P464" s="211"/>
      <c r="Q464" s="211"/>
      <c r="R464" s="211"/>
      <c r="S464" s="211"/>
      <c r="T464" s="21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06" t="s">
        <v>175</v>
      </c>
      <c r="AU464" s="206" t="s">
        <v>90</v>
      </c>
      <c r="AV464" s="13" t="s">
        <v>90</v>
      </c>
      <c r="AW464" s="13" t="s">
        <v>33</v>
      </c>
      <c r="AX464" s="13" t="s">
        <v>78</v>
      </c>
      <c r="AY464" s="206" t="s">
        <v>168</v>
      </c>
    </row>
    <row r="465" s="14" customFormat="1">
      <c r="A465" s="14"/>
      <c r="B465" s="213"/>
      <c r="C465" s="14"/>
      <c r="D465" s="205" t="s">
        <v>175</v>
      </c>
      <c r="E465" s="214" t="s">
        <v>1</v>
      </c>
      <c r="F465" s="215" t="s">
        <v>180</v>
      </c>
      <c r="G465" s="14"/>
      <c r="H465" s="216">
        <v>4</v>
      </c>
      <c r="I465" s="217"/>
      <c r="J465" s="14"/>
      <c r="K465" s="14"/>
      <c r="L465" s="213"/>
      <c r="M465" s="218"/>
      <c r="N465" s="219"/>
      <c r="O465" s="219"/>
      <c r="P465" s="219"/>
      <c r="Q465" s="219"/>
      <c r="R465" s="219"/>
      <c r="S465" s="219"/>
      <c r="T465" s="22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14" t="s">
        <v>175</v>
      </c>
      <c r="AU465" s="214" t="s">
        <v>90</v>
      </c>
      <c r="AV465" s="14" t="s">
        <v>111</v>
      </c>
      <c r="AW465" s="14" t="s">
        <v>33</v>
      </c>
      <c r="AX465" s="14" t="s">
        <v>85</v>
      </c>
      <c r="AY465" s="214" t="s">
        <v>168</v>
      </c>
    </row>
    <row r="466" s="2" customFormat="1" ht="37.8" customHeight="1">
      <c r="A466" s="38"/>
      <c r="B466" s="189"/>
      <c r="C466" s="190" t="s">
        <v>1121</v>
      </c>
      <c r="D466" s="190" t="s">
        <v>171</v>
      </c>
      <c r="E466" s="191" t="s">
        <v>2229</v>
      </c>
      <c r="F466" s="192" t="s">
        <v>2230</v>
      </c>
      <c r="G466" s="193" t="s">
        <v>324</v>
      </c>
      <c r="H466" s="194">
        <v>7.29</v>
      </c>
      <c r="I466" s="195"/>
      <c r="J466" s="194">
        <f>ROUND(I466*H466,3)</f>
        <v>0</v>
      </c>
      <c r="K466" s="196"/>
      <c r="L466" s="39"/>
      <c r="M466" s="197" t="s">
        <v>1</v>
      </c>
      <c r="N466" s="198" t="s">
        <v>44</v>
      </c>
      <c r="O466" s="82"/>
      <c r="P466" s="199">
        <f>O466*H466</f>
        <v>0</v>
      </c>
      <c r="Q466" s="199">
        <v>0</v>
      </c>
      <c r="R466" s="199">
        <f>Q466*H466</f>
        <v>0</v>
      </c>
      <c r="S466" s="199">
        <v>0</v>
      </c>
      <c r="T466" s="200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01" t="s">
        <v>111</v>
      </c>
      <c r="AT466" s="201" t="s">
        <v>171</v>
      </c>
      <c r="AU466" s="201" t="s">
        <v>90</v>
      </c>
      <c r="AY466" s="19" t="s">
        <v>168</v>
      </c>
      <c r="BE466" s="202">
        <f>IF(N466="základná",J466,0)</f>
        <v>0</v>
      </c>
      <c r="BF466" s="202">
        <f>IF(N466="znížená",J466,0)</f>
        <v>0</v>
      </c>
      <c r="BG466" s="202">
        <f>IF(N466="zákl. prenesená",J466,0)</f>
        <v>0</v>
      </c>
      <c r="BH466" s="202">
        <f>IF(N466="zníž. prenesená",J466,0)</f>
        <v>0</v>
      </c>
      <c r="BI466" s="202">
        <f>IF(N466="nulová",J466,0)</f>
        <v>0</v>
      </c>
      <c r="BJ466" s="19" t="s">
        <v>90</v>
      </c>
      <c r="BK466" s="203">
        <f>ROUND(I466*H466,3)</f>
        <v>0</v>
      </c>
      <c r="BL466" s="19" t="s">
        <v>111</v>
      </c>
      <c r="BM466" s="201" t="s">
        <v>1124</v>
      </c>
    </row>
    <row r="467" s="15" customFormat="1">
      <c r="A467" s="15"/>
      <c r="B467" s="221"/>
      <c r="C467" s="15"/>
      <c r="D467" s="205" t="s">
        <v>175</v>
      </c>
      <c r="E467" s="222" t="s">
        <v>1</v>
      </c>
      <c r="F467" s="223" t="s">
        <v>2231</v>
      </c>
      <c r="G467" s="15"/>
      <c r="H467" s="222" t="s">
        <v>1</v>
      </c>
      <c r="I467" s="224"/>
      <c r="J467" s="15"/>
      <c r="K467" s="15"/>
      <c r="L467" s="221"/>
      <c r="M467" s="225"/>
      <c r="N467" s="226"/>
      <c r="O467" s="226"/>
      <c r="P467" s="226"/>
      <c r="Q467" s="226"/>
      <c r="R467" s="226"/>
      <c r="S467" s="226"/>
      <c r="T467" s="227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22" t="s">
        <v>175</v>
      </c>
      <c r="AU467" s="222" t="s">
        <v>90</v>
      </c>
      <c r="AV467" s="15" t="s">
        <v>85</v>
      </c>
      <c r="AW467" s="15" t="s">
        <v>33</v>
      </c>
      <c r="AX467" s="15" t="s">
        <v>78</v>
      </c>
      <c r="AY467" s="222" t="s">
        <v>168</v>
      </c>
    </row>
    <row r="468" s="13" customFormat="1">
      <c r="A468" s="13"/>
      <c r="B468" s="204"/>
      <c r="C468" s="13"/>
      <c r="D468" s="205" t="s">
        <v>175</v>
      </c>
      <c r="E468" s="206" t="s">
        <v>1</v>
      </c>
      <c r="F468" s="207" t="s">
        <v>2232</v>
      </c>
      <c r="G468" s="13"/>
      <c r="H468" s="208">
        <v>3.3999999999999999</v>
      </c>
      <c r="I468" s="209"/>
      <c r="J468" s="13"/>
      <c r="K468" s="13"/>
      <c r="L468" s="204"/>
      <c r="M468" s="210"/>
      <c r="N468" s="211"/>
      <c r="O468" s="211"/>
      <c r="P468" s="211"/>
      <c r="Q468" s="211"/>
      <c r="R468" s="211"/>
      <c r="S468" s="211"/>
      <c r="T468" s="21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06" t="s">
        <v>175</v>
      </c>
      <c r="AU468" s="206" t="s">
        <v>90</v>
      </c>
      <c r="AV468" s="13" t="s">
        <v>90</v>
      </c>
      <c r="AW468" s="13" t="s">
        <v>33</v>
      </c>
      <c r="AX468" s="13" t="s">
        <v>78</v>
      </c>
      <c r="AY468" s="206" t="s">
        <v>168</v>
      </c>
    </row>
    <row r="469" s="13" customFormat="1">
      <c r="A469" s="13"/>
      <c r="B469" s="204"/>
      <c r="C469" s="13"/>
      <c r="D469" s="205" t="s">
        <v>175</v>
      </c>
      <c r="E469" s="206" t="s">
        <v>1</v>
      </c>
      <c r="F469" s="207" t="s">
        <v>2233</v>
      </c>
      <c r="G469" s="13"/>
      <c r="H469" s="208">
        <v>3.8900000000000001</v>
      </c>
      <c r="I469" s="209"/>
      <c r="J469" s="13"/>
      <c r="K469" s="13"/>
      <c r="L469" s="204"/>
      <c r="M469" s="210"/>
      <c r="N469" s="211"/>
      <c r="O469" s="211"/>
      <c r="P469" s="211"/>
      <c r="Q469" s="211"/>
      <c r="R469" s="211"/>
      <c r="S469" s="211"/>
      <c r="T469" s="21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06" t="s">
        <v>175</v>
      </c>
      <c r="AU469" s="206" t="s">
        <v>90</v>
      </c>
      <c r="AV469" s="13" t="s">
        <v>90</v>
      </c>
      <c r="AW469" s="13" t="s">
        <v>33</v>
      </c>
      <c r="AX469" s="13" t="s">
        <v>78</v>
      </c>
      <c r="AY469" s="206" t="s">
        <v>168</v>
      </c>
    </row>
    <row r="470" s="14" customFormat="1">
      <c r="A470" s="14"/>
      <c r="B470" s="213"/>
      <c r="C470" s="14"/>
      <c r="D470" s="205" t="s">
        <v>175</v>
      </c>
      <c r="E470" s="214" t="s">
        <v>1</v>
      </c>
      <c r="F470" s="215" t="s">
        <v>180</v>
      </c>
      <c r="G470" s="14"/>
      <c r="H470" s="216">
        <v>7.29</v>
      </c>
      <c r="I470" s="217"/>
      <c r="J470" s="14"/>
      <c r="K470" s="14"/>
      <c r="L470" s="213"/>
      <c r="M470" s="218"/>
      <c r="N470" s="219"/>
      <c r="O470" s="219"/>
      <c r="P470" s="219"/>
      <c r="Q470" s="219"/>
      <c r="R470" s="219"/>
      <c r="S470" s="219"/>
      <c r="T470" s="22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14" t="s">
        <v>175</v>
      </c>
      <c r="AU470" s="214" t="s">
        <v>90</v>
      </c>
      <c r="AV470" s="14" t="s">
        <v>111</v>
      </c>
      <c r="AW470" s="14" t="s">
        <v>33</v>
      </c>
      <c r="AX470" s="14" t="s">
        <v>85</v>
      </c>
      <c r="AY470" s="214" t="s">
        <v>168</v>
      </c>
    </row>
    <row r="471" s="2" customFormat="1" ht="16.5" customHeight="1">
      <c r="A471" s="38"/>
      <c r="B471" s="189"/>
      <c r="C471" s="190" t="s">
        <v>431</v>
      </c>
      <c r="D471" s="190" t="s">
        <v>171</v>
      </c>
      <c r="E471" s="191" t="s">
        <v>1133</v>
      </c>
      <c r="F471" s="192" t="s">
        <v>1134</v>
      </c>
      <c r="G471" s="193" t="s">
        <v>353</v>
      </c>
      <c r="H471" s="194">
        <v>1</v>
      </c>
      <c r="I471" s="195"/>
      <c r="J471" s="194">
        <f>ROUND(I471*H471,3)</f>
        <v>0</v>
      </c>
      <c r="K471" s="196"/>
      <c r="L471" s="39"/>
      <c r="M471" s="197" t="s">
        <v>1</v>
      </c>
      <c r="N471" s="198" t="s">
        <v>44</v>
      </c>
      <c r="O471" s="82"/>
      <c r="P471" s="199">
        <f>O471*H471</f>
        <v>0</v>
      </c>
      <c r="Q471" s="199">
        <v>0</v>
      </c>
      <c r="R471" s="199">
        <f>Q471*H471</f>
        <v>0</v>
      </c>
      <c r="S471" s="199">
        <v>0</v>
      </c>
      <c r="T471" s="200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01" t="s">
        <v>111</v>
      </c>
      <c r="AT471" s="201" t="s">
        <v>171</v>
      </c>
      <c r="AU471" s="201" t="s">
        <v>90</v>
      </c>
      <c r="AY471" s="19" t="s">
        <v>168</v>
      </c>
      <c r="BE471" s="202">
        <f>IF(N471="základná",J471,0)</f>
        <v>0</v>
      </c>
      <c r="BF471" s="202">
        <f>IF(N471="znížená",J471,0)</f>
        <v>0</v>
      </c>
      <c r="BG471" s="202">
        <f>IF(N471="zákl. prenesená",J471,0)</f>
        <v>0</v>
      </c>
      <c r="BH471" s="202">
        <f>IF(N471="zníž. prenesená",J471,0)</f>
        <v>0</v>
      </c>
      <c r="BI471" s="202">
        <f>IF(N471="nulová",J471,0)</f>
        <v>0</v>
      </c>
      <c r="BJ471" s="19" t="s">
        <v>90</v>
      </c>
      <c r="BK471" s="203">
        <f>ROUND(I471*H471,3)</f>
        <v>0</v>
      </c>
      <c r="BL471" s="19" t="s">
        <v>111</v>
      </c>
      <c r="BM471" s="201" t="s">
        <v>1128</v>
      </c>
    </row>
    <row r="472" s="13" customFormat="1">
      <c r="A472" s="13"/>
      <c r="B472" s="204"/>
      <c r="C472" s="13"/>
      <c r="D472" s="205" t="s">
        <v>175</v>
      </c>
      <c r="E472" s="206" t="s">
        <v>1</v>
      </c>
      <c r="F472" s="207" t="s">
        <v>2234</v>
      </c>
      <c r="G472" s="13"/>
      <c r="H472" s="208">
        <v>1</v>
      </c>
      <c r="I472" s="209"/>
      <c r="J472" s="13"/>
      <c r="K472" s="13"/>
      <c r="L472" s="204"/>
      <c r="M472" s="210"/>
      <c r="N472" s="211"/>
      <c r="O472" s="211"/>
      <c r="P472" s="211"/>
      <c r="Q472" s="211"/>
      <c r="R472" s="211"/>
      <c r="S472" s="211"/>
      <c r="T472" s="21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06" t="s">
        <v>175</v>
      </c>
      <c r="AU472" s="206" t="s">
        <v>90</v>
      </c>
      <c r="AV472" s="13" t="s">
        <v>90</v>
      </c>
      <c r="AW472" s="13" t="s">
        <v>33</v>
      </c>
      <c r="AX472" s="13" t="s">
        <v>78</v>
      </c>
      <c r="AY472" s="206" t="s">
        <v>168</v>
      </c>
    </row>
    <row r="473" s="14" customFormat="1">
      <c r="A473" s="14"/>
      <c r="B473" s="213"/>
      <c r="C473" s="14"/>
      <c r="D473" s="205" t="s">
        <v>175</v>
      </c>
      <c r="E473" s="214" t="s">
        <v>1</v>
      </c>
      <c r="F473" s="215" t="s">
        <v>180</v>
      </c>
      <c r="G473" s="14"/>
      <c r="H473" s="216">
        <v>1</v>
      </c>
      <c r="I473" s="217"/>
      <c r="J473" s="14"/>
      <c r="K473" s="14"/>
      <c r="L473" s="213"/>
      <c r="M473" s="218"/>
      <c r="N473" s="219"/>
      <c r="O473" s="219"/>
      <c r="P473" s="219"/>
      <c r="Q473" s="219"/>
      <c r="R473" s="219"/>
      <c r="S473" s="219"/>
      <c r="T473" s="22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14" t="s">
        <v>175</v>
      </c>
      <c r="AU473" s="214" t="s">
        <v>90</v>
      </c>
      <c r="AV473" s="14" t="s">
        <v>111</v>
      </c>
      <c r="AW473" s="14" t="s">
        <v>33</v>
      </c>
      <c r="AX473" s="14" t="s">
        <v>85</v>
      </c>
      <c r="AY473" s="214" t="s">
        <v>168</v>
      </c>
    </row>
    <row r="474" s="2" customFormat="1" ht="33" customHeight="1">
      <c r="A474" s="38"/>
      <c r="B474" s="189"/>
      <c r="C474" s="190" t="s">
        <v>476</v>
      </c>
      <c r="D474" s="190" t="s">
        <v>171</v>
      </c>
      <c r="E474" s="191" t="s">
        <v>2235</v>
      </c>
      <c r="F474" s="192" t="s">
        <v>2236</v>
      </c>
      <c r="G474" s="193" t="s">
        <v>353</v>
      </c>
      <c r="H474" s="194">
        <v>1</v>
      </c>
      <c r="I474" s="195"/>
      <c r="J474" s="194">
        <f>ROUND(I474*H474,3)</f>
        <v>0</v>
      </c>
      <c r="K474" s="196"/>
      <c r="L474" s="39"/>
      <c r="M474" s="197" t="s">
        <v>1</v>
      </c>
      <c r="N474" s="198" t="s">
        <v>44</v>
      </c>
      <c r="O474" s="82"/>
      <c r="P474" s="199">
        <f>O474*H474</f>
        <v>0</v>
      </c>
      <c r="Q474" s="199">
        <v>0</v>
      </c>
      <c r="R474" s="199">
        <f>Q474*H474</f>
        <v>0</v>
      </c>
      <c r="S474" s="199">
        <v>0</v>
      </c>
      <c r="T474" s="200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01" t="s">
        <v>111</v>
      </c>
      <c r="AT474" s="201" t="s">
        <v>171</v>
      </c>
      <c r="AU474" s="201" t="s">
        <v>90</v>
      </c>
      <c r="AY474" s="19" t="s">
        <v>168</v>
      </c>
      <c r="BE474" s="202">
        <f>IF(N474="základná",J474,0)</f>
        <v>0</v>
      </c>
      <c r="BF474" s="202">
        <f>IF(N474="znížená",J474,0)</f>
        <v>0</v>
      </c>
      <c r="BG474" s="202">
        <f>IF(N474="zákl. prenesená",J474,0)</f>
        <v>0</v>
      </c>
      <c r="BH474" s="202">
        <f>IF(N474="zníž. prenesená",J474,0)</f>
        <v>0</v>
      </c>
      <c r="BI474" s="202">
        <f>IF(N474="nulová",J474,0)</f>
        <v>0</v>
      </c>
      <c r="BJ474" s="19" t="s">
        <v>90</v>
      </c>
      <c r="BK474" s="203">
        <f>ROUND(I474*H474,3)</f>
        <v>0</v>
      </c>
      <c r="BL474" s="19" t="s">
        <v>111</v>
      </c>
      <c r="BM474" s="201" t="s">
        <v>1131</v>
      </c>
    </row>
    <row r="475" s="13" customFormat="1">
      <c r="A475" s="13"/>
      <c r="B475" s="204"/>
      <c r="C475" s="13"/>
      <c r="D475" s="205" t="s">
        <v>175</v>
      </c>
      <c r="E475" s="206" t="s">
        <v>1</v>
      </c>
      <c r="F475" s="207" t="s">
        <v>2237</v>
      </c>
      <c r="G475" s="13"/>
      <c r="H475" s="208">
        <v>1</v>
      </c>
      <c r="I475" s="209"/>
      <c r="J475" s="13"/>
      <c r="K475" s="13"/>
      <c r="L475" s="204"/>
      <c r="M475" s="210"/>
      <c r="N475" s="211"/>
      <c r="O475" s="211"/>
      <c r="P475" s="211"/>
      <c r="Q475" s="211"/>
      <c r="R475" s="211"/>
      <c r="S475" s="211"/>
      <c r="T475" s="21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06" t="s">
        <v>175</v>
      </c>
      <c r="AU475" s="206" t="s">
        <v>90</v>
      </c>
      <c r="AV475" s="13" t="s">
        <v>90</v>
      </c>
      <c r="AW475" s="13" t="s">
        <v>33</v>
      </c>
      <c r="AX475" s="13" t="s">
        <v>78</v>
      </c>
      <c r="AY475" s="206" t="s">
        <v>168</v>
      </c>
    </row>
    <row r="476" s="14" customFormat="1">
      <c r="A476" s="14"/>
      <c r="B476" s="213"/>
      <c r="C476" s="14"/>
      <c r="D476" s="205" t="s">
        <v>175</v>
      </c>
      <c r="E476" s="214" t="s">
        <v>1</v>
      </c>
      <c r="F476" s="215" t="s">
        <v>180</v>
      </c>
      <c r="G476" s="14"/>
      <c r="H476" s="216">
        <v>1</v>
      </c>
      <c r="I476" s="217"/>
      <c r="J476" s="14"/>
      <c r="K476" s="14"/>
      <c r="L476" s="213"/>
      <c r="M476" s="218"/>
      <c r="N476" s="219"/>
      <c r="O476" s="219"/>
      <c r="P476" s="219"/>
      <c r="Q476" s="219"/>
      <c r="R476" s="219"/>
      <c r="S476" s="219"/>
      <c r="T476" s="22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14" t="s">
        <v>175</v>
      </c>
      <c r="AU476" s="214" t="s">
        <v>90</v>
      </c>
      <c r="AV476" s="14" t="s">
        <v>111</v>
      </c>
      <c r="AW476" s="14" t="s">
        <v>33</v>
      </c>
      <c r="AX476" s="14" t="s">
        <v>85</v>
      </c>
      <c r="AY476" s="214" t="s">
        <v>168</v>
      </c>
    </row>
    <row r="477" s="2" customFormat="1" ht="37.8" customHeight="1">
      <c r="A477" s="38"/>
      <c r="B477" s="189"/>
      <c r="C477" s="190" t="s">
        <v>435</v>
      </c>
      <c r="D477" s="190" t="s">
        <v>171</v>
      </c>
      <c r="E477" s="191" t="s">
        <v>2238</v>
      </c>
      <c r="F477" s="192" t="s">
        <v>2239</v>
      </c>
      <c r="G477" s="193" t="s">
        <v>174</v>
      </c>
      <c r="H477" s="194">
        <v>367.12</v>
      </c>
      <c r="I477" s="195"/>
      <c r="J477" s="194">
        <f>ROUND(I477*H477,3)</f>
        <v>0</v>
      </c>
      <c r="K477" s="196"/>
      <c r="L477" s="39"/>
      <c r="M477" s="197" t="s">
        <v>1</v>
      </c>
      <c r="N477" s="198" t="s">
        <v>44</v>
      </c>
      <c r="O477" s="82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01" t="s">
        <v>111</v>
      </c>
      <c r="AT477" s="201" t="s">
        <v>171</v>
      </c>
      <c r="AU477" s="201" t="s">
        <v>90</v>
      </c>
      <c r="AY477" s="19" t="s">
        <v>168</v>
      </c>
      <c r="BE477" s="202">
        <f>IF(N477="základná",J477,0)</f>
        <v>0</v>
      </c>
      <c r="BF477" s="202">
        <f>IF(N477="znížená",J477,0)</f>
        <v>0</v>
      </c>
      <c r="BG477" s="202">
        <f>IF(N477="zákl. prenesená",J477,0)</f>
        <v>0</v>
      </c>
      <c r="BH477" s="202">
        <f>IF(N477="zníž. prenesená",J477,0)</f>
        <v>0</v>
      </c>
      <c r="BI477" s="202">
        <f>IF(N477="nulová",J477,0)</f>
        <v>0</v>
      </c>
      <c r="BJ477" s="19" t="s">
        <v>90</v>
      </c>
      <c r="BK477" s="203">
        <f>ROUND(I477*H477,3)</f>
        <v>0</v>
      </c>
      <c r="BL477" s="19" t="s">
        <v>111</v>
      </c>
      <c r="BM477" s="201" t="s">
        <v>1135</v>
      </c>
    </row>
    <row r="478" s="15" customFormat="1">
      <c r="A478" s="15"/>
      <c r="B478" s="221"/>
      <c r="C478" s="15"/>
      <c r="D478" s="205" t="s">
        <v>175</v>
      </c>
      <c r="E478" s="222" t="s">
        <v>1</v>
      </c>
      <c r="F478" s="223" t="s">
        <v>2240</v>
      </c>
      <c r="G478" s="15"/>
      <c r="H478" s="222" t="s">
        <v>1</v>
      </c>
      <c r="I478" s="224"/>
      <c r="J478" s="15"/>
      <c r="K478" s="15"/>
      <c r="L478" s="221"/>
      <c r="M478" s="225"/>
      <c r="N478" s="226"/>
      <c r="O478" s="226"/>
      <c r="P478" s="226"/>
      <c r="Q478" s="226"/>
      <c r="R478" s="226"/>
      <c r="S478" s="226"/>
      <c r="T478" s="227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22" t="s">
        <v>175</v>
      </c>
      <c r="AU478" s="222" t="s">
        <v>90</v>
      </c>
      <c r="AV478" s="15" t="s">
        <v>85</v>
      </c>
      <c r="AW478" s="15" t="s">
        <v>33</v>
      </c>
      <c r="AX478" s="15" t="s">
        <v>78</v>
      </c>
      <c r="AY478" s="222" t="s">
        <v>168</v>
      </c>
    </row>
    <row r="479" s="13" customFormat="1">
      <c r="A479" s="13"/>
      <c r="B479" s="204"/>
      <c r="C479" s="13"/>
      <c r="D479" s="205" t="s">
        <v>175</v>
      </c>
      <c r="E479" s="206" t="s">
        <v>1</v>
      </c>
      <c r="F479" s="207" t="s">
        <v>2241</v>
      </c>
      <c r="G479" s="13"/>
      <c r="H479" s="208">
        <v>23.699999999999999</v>
      </c>
      <c r="I479" s="209"/>
      <c r="J479" s="13"/>
      <c r="K479" s="13"/>
      <c r="L479" s="204"/>
      <c r="M479" s="210"/>
      <c r="N479" s="211"/>
      <c r="O479" s="211"/>
      <c r="P479" s="211"/>
      <c r="Q479" s="211"/>
      <c r="R479" s="211"/>
      <c r="S479" s="211"/>
      <c r="T479" s="21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06" t="s">
        <v>175</v>
      </c>
      <c r="AU479" s="206" t="s">
        <v>90</v>
      </c>
      <c r="AV479" s="13" t="s">
        <v>90</v>
      </c>
      <c r="AW479" s="13" t="s">
        <v>33</v>
      </c>
      <c r="AX479" s="13" t="s">
        <v>78</v>
      </c>
      <c r="AY479" s="206" t="s">
        <v>168</v>
      </c>
    </row>
    <row r="480" s="13" customFormat="1">
      <c r="A480" s="13"/>
      <c r="B480" s="204"/>
      <c r="C480" s="13"/>
      <c r="D480" s="205" t="s">
        <v>175</v>
      </c>
      <c r="E480" s="206" t="s">
        <v>1</v>
      </c>
      <c r="F480" s="207" t="s">
        <v>2242</v>
      </c>
      <c r="G480" s="13"/>
      <c r="H480" s="208">
        <v>7.1600000000000001</v>
      </c>
      <c r="I480" s="209"/>
      <c r="J480" s="13"/>
      <c r="K480" s="13"/>
      <c r="L480" s="204"/>
      <c r="M480" s="210"/>
      <c r="N480" s="211"/>
      <c r="O480" s="211"/>
      <c r="P480" s="211"/>
      <c r="Q480" s="211"/>
      <c r="R480" s="211"/>
      <c r="S480" s="211"/>
      <c r="T480" s="21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06" t="s">
        <v>175</v>
      </c>
      <c r="AU480" s="206" t="s">
        <v>90</v>
      </c>
      <c r="AV480" s="13" t="s">
        <v>90</v>
      </c>
      <c r="AW480" s="13" t="s">
        <v>33</v>
      </c>
      <c r="AX480" s="13" t="s">
        <v>78</v>
      </c>
      <c r="AY480" s="206" t="s">
        <v>168</v>
      </c>
    </row>
    <row r="481" s="13" customFormat="1">
      <c r="A481" s="13"/>
      <c r="B481" s="204"/>
      <c r="C481" s="13"/>
      <c r="D481" s="205" t="s">
        <v>175</v>
      </c>
      <c r="E481" s="206" t="s">
        <v>1</v>
      </c>
      <c r="F481" s="207" t="s">
        <v>2243</v>
      </c>
      <c r="G481" s="13"/>
      <c r="H481" s="208">
        <v>16.699999999999999</v>
      </c>
      <c r="I481" s="209"/>
      <c r="J481" s="13"/>
      <c r="K481" s="13"/>
      <c r="L481" s="204"/>
      <c r="M481" s="210"/>
      <c r="N481" s="211"/>
      <c r="O481" s="211"/>
      <c r="P481" s="211"/>
      <c r="Q481" s="211"/>
      <c r="R481" s="211"/>
      <c r="S481" s="211"/>
      <c r="T481" s="21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06" t="s">
        <v>175</v>
      </c>
      <c r="AU481" s="206" t="s">
        <v>90</v>
      </c>
      <c r="AV481" s="13" t="s">
        <v>90</v>
      </c>
      <c r="AW481" s="13" t="s">
        <v>33</v>
      </c>
      <c r="AX481" s="13" t="s">
        <v>78</v>
      </c>
      <c r="AY481" s="206" t="s">
        <v>168</v>
      </c>
    </row>
    <row r="482" s="13" customFormat="1">
      <c r="A482" s="13"/>
      <c r="B482" s="204"/>
      <c r="C482" s="13"/>
      <c r="D482" s="205" t="s">
        <v>175</v>
      </c>
      <c r="E482" s="206" t="s">
        <v>1</v>
      </c>
      <c r="F482" s="207" t="s">
        <v>2244</v>
      </c>
      <c r="G482" s="13"/>
      <c r="H482" s="208">
        <v>7.8399999999999999</v>
      </c>
      <c r="I482" s="209"/>
      <c r="J482" s="13"/>
      <c r="K482" s="13"/>
      <c r="L482" s="204"/>
      <c r="M482" s="210"/>
      <c r="N482" s="211"/>
      <c r="O482" s="211"/>
      <c r="P482" s="211"/>
      <c r="Q482" s="211"/>
      <c r="R482" s="211"/>
      <c r="S482" s="211"/>
      <c r="T482" s="21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06" t="s">
        <v>175</v>
      </c>
      <c r="AU482" s="206" t="s">
        <v>90</v>
      </c>
      <c r="AV482" s="13" t="s">
        <v>90</v>
      </c>
      <c r="AW482" s="13" t="s">
        <v>33</v>
      </c>
      <c r="AX482" s="13" t="s">
        <v>78</v>
      </c>
      <c r="AY482" s="206" t="s">
        <v>168</v>
      </c>
    </row>
    <row r="483" s="13" customFormat="1">
      <c r="A483" s="13"/>
      <c r="B483" s="204"/>
      <c r="C483" s="13"/>
      <c r="D483" s="205" t="s">
        <v>175</v>
      </c>
      <c r="E483" s="206" t="s">
        <v>1</v>
      </c>
      <c r="F483" s="207" t="s">
        <v>1328</v>
      </c>
      <c r="G483" s="13"/>
      <c r="H483" s="208">
        <v>17.91</v>
      </c>
      <c r="I483" s="209"/>
      <c r="J483" s="13"/>
      <c r="K483" s="13"/>
      <c r="L483" s="204"/>
      <c r="M483" s="210"/>
      <c r="N483" s="211"/>
      <c r="O483" s="211"/>
      <c r="P483" s="211"/>
      <c r="Q483" s="211"/>
      <c r="R483" s="211"/>
      <c r="S483" s="211"/>
      <c r="T483" s="21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06" t="s">
        <v>175</v>
      </c>
      <c r="AU483" s="206" t="s">
        <v>90</v>
      </c>
      <c r="AV483" s="13" t="s">
        <v>90</v>
      </c>
      <c r="AW483" s="13" t="s">
        <v>33</v>
      </c>
      <c r="AX483" s="13" t="s">
        <v>78</v>
      </c>
      <c r="AY483" s="206" t="s">
        <v>168</v>
      </c>
    </row>
    <row r="484" s="13" customFormat="1">
      <c r="A484" s="13"/>
      <c r="B484" s="204"/>
      <c r="C484" s="13"/>
      <c r="D484" s="205" t="s">
        <v>175</v>
      </c>
      <c r="E484" s="206" t="s">
        <v>1</v>
      </c>
      <c r="F484" s="207" t="s">
        <v>2245</v>
      </c>
      <c r="G484" s="13"/>
      <c r="H484" s="208">
        <v>1.21</v>
      </c>
      <c r="I484" s="209"/>
      <c r="J484" s="13"/>
      <c r="K484" s="13"/>
      <c r="L484" s="204"/>
      <c r="M484" s="210"/>
      <c r="N484" s="211"/>
      <c r="O484" s="211"/>
      <c r="P484" s="211"/>
      <c r="Q484" s="211"/>
      <c r="R484" s="211"/>
      <c r="S484" s="211"/>
      <c r="T484" s="21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06" t="s">
        <v>175</v>
      </c>
      <c r="AU484" s="206" t="s">
        <v>90</v>
      </c>
      <c r="AV484" s="13" t="s">
        <v>90</v>
      </c>
      <c r="AW484" s="13" t="s">
        <v>33</v>
      </c>
      <c r="AX484" s="13" t="s">
        <v>78</v>
      </c>
      <c r="AY484" s="206" t="s">
        <v>168</v>
      </c>
    </row>
    <row r="485" s="13" customFormat="1">
      <c r="A485" s="13"/>
      <c r="B485" s="204"/>
      <c r="C485" s="13"/>
      <c r="D485" s="205" t="s">
        <v>175</v>
      </c>
      <c r="E485" s="206" t="s">
        <v>1</v>
      </c>
      <c r="F485" s="207" t="s">
        <v>1329</v>
      </c>
      <c r="G485" s="13"/>
      <c r="H485" s="208">
        <v>14.699999999999999</v>
      </c>
      <c r="I485" s="209"/>
      <c r="J485" s="13"/>
      <c r="K485" s="13"/>
      <c r="L485" s="204"/>
      <c r="M485" s="210"/>
      <c r="N485" s="211"/>
      <c r="O485" s="211"/>
      <c r="P485" s="211"/>
      <c r="Q485" s="211"/>
      <c r="R485" s="211"/>
      <c r="S485" s="211"/>
      <c r="T485" s="21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06" t="s">
        <v>175</v>
      </c>
      <c r="AU485" s="206" t="s">
        <v>90</v>
      </c>
      <c r="AV485" s="13" t="s">
        <v>90</v>
      </c>
      <c r="AW485" s="13" t="s">
        <v>33</v>
      </c>
      <c r="AX485" s="13" t="s">
        <v>78</v>
      </c>
      <c r="AY485" s="206" t="s">
        <v>168</v>
      </c>
    </row>
    <row r="486" s="13" customFormat="1">
      <c r="A486" s="13"/>
      <c r="B486" s="204"/>
      <c r="C486" s="13"/>
      <c r="D486" s="205" t="s">
        <v>175</v>
      </c>
      <c r="E486" s="206" t="s">
        <v>1</v>
      </c>
      <c r="F486" s="207" t="s">
        <v>2246</v>
      </c>
      <c r="G486" s="13"/>
      <c r="H486" s="208">
        <v>14.970000000000001</v>
      </c>
      <c r="I486" s="209"/>
      <c r="J486" s="13"/>
      <c r="K486" s="13"/>
      <c r="L486" s="204"/>
      <c r="M486" s="210"/>
      <c r="N486" s="211"/>
      <c r="O486" s="211"/>
      <c r="P486" s="211"/>
      <c r="Q486" s="211"/>
      <c r="R486" s="211"/>
      <c r="S486" s="211"/>
      <c r="T486" s="21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06" t="s">
        <v>175</v>
      </c>
      <c r="AU486" s="206" t="s">
        <v>90</v>
      </c>
      <c r="AV486" s="13" t="s">
        <v>90</v>
      </c>
      <c r="AW486" s="13" t="s">
        <v>33</v>
      </c>
      <c r="AX486" s="13" t="s">
        <v>78</v>
      </c>
      <c r="AY486" s="206" t="s">
        <v>168</v>
      </c>
    </row>
    <row r="487" s="13" customFormat="1">
      <c r="A487" s="13"/>
      <c r="B487" s="204"/>
      <c r="C487" s="13"/>
      <c r="D487" s="205" t="s">
        <v>175</v>
      </c>
      <c r="E487" s="206" t="s">
        <v>1</v>
      </c>
      <c r="F487" s="207" t="s">
        <v>1330</v>
      </c>
      <c r="G487" s="13"/>
      <c r="H487" s="208">
        <v>10.02</v>
      </c>
      <c r="I487" s="209"/>
      <c r="J487" s="13"/>
      <c r="K487" s="13"/>
      <c r="L487" s="204"/>
      <c r="M487" s="210"/>
      <c r="N487" s="211"/>
      <c r="O487" s="211"/>
      <c r="P487" s="211"/>
      <c r="Q487" s="211"/>
      <c r="R487" s="211"/>
      <c r="S487" s="211"/>
      <c r="T487" s="21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06" t="s">
        <v>175</v>
      </c>
      <c r="AU487" s="206" t="s">
        <v>90</v>
      </c>
      <c r="AV487" s="13" t="s">
        <v>90</v>
      </c>
      <c r="AW487" s="13" t="s">
        <v>33</v>
      </c>
      <c r="AX487" s="13" t="s">
        <v>78</v>
      </c>
      <c r="AY487" s="206" t="s">
        <v>168</v>
      </c>
    </row>
    <row r="488" s="13" customFormat="1">
      <c r="A488" s="13"/>
      <c r="B488" s="204"/>
      <c r="C488" s="13"/>
      <c r="D488" s="205" t="s">
        <v>175</v>
      </c>
      <c r="E488" s="206" t="s">
        <v>1</v>
      </c>
      <c r="F488" s="207" t="s">
        <v>2247</v>
      </c>
      <c r="G488" s="13"/>
      <c r="H488" s="208">
        <v>0.97999999999999998</v>
      </c>
      <c r="I488" s="209"/>
      <c r="J488" s="13"/>
      <c r="K488" s="13"/>
      <c r="L488" s="204"/>
      <c r="M488" s="210"/>
      <c r="N488" s="211"/>
      <c r="O488" s="211"/>
      <c r="P488" s="211"/>
      <c r="Q488" s="211"/>
      <c r="R488" s="211"/>
      <c r="S488" s="211"/>
      <c r="T488" s="21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06" t="s">
        <v>175</v>
      </c>
      <c r="AU488" s="206" t="s">
        <v>90</v>
      </c>
      <c r="AV488" s="13" t="s">
        <v>90</v>
      </c>
      <c r="AW488" s="13" t="s">
        <v>33</v>
      </c>
      <c r="AX488" s="13" t="s">
        <v>78</v>
      </c>
      <c r="AY488" s="206" t="s">
        <v>168</v>
      </c>
    </row>
    <row r="489" s="13" customFormat="1">
      <c r="A489" s="13"/>
      <c r="B489" s="204"/>
      <c r="C489" s="13"/>
      <c r="D489" s="205" t="s">
        <v>175</v>
      </c>
      <c r="E489" s="206" t="s">
        <v>1</v>
      </c>
      <c r="F489" s="207" t="s">
        <v>2248</v>
      </c>
      <c r="G489" s="13"/>
      <c r="H489" s="208">
        <v>2.8900000000000001</v>
      </c>
      <c r="I489" s="209"/>
      <c r="J489" s="13"/>
      <c r="K489" s="13"/>
      <c r="L489" s="204"/>
      <c r="M489" s="210"/>
      <c r="N489" s="211"/>
      <c r="O489" s="211"/>
      <c r="P489" s="211"/>
      <c r="Q489" s="211"/>
      <c r="R489" s="211"/>
      <c r="S489" s="211"/>
      <c r="T489" s="21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06" t="s">
        <v>175</v>
      </c>
      <c r="AU489" s="206" t="s">
        <v>90</v>
      </c>
      <c r="AV489" s="13" t="s">
        <v>90</v>
      </c>
      <c r="AW489" s="13" t="s">
        <v>33</v>
      </c>
      <c r="AX489" s="13" t="s">
        <v>78</v>
      </c>
      <c r="AY489" s="206" t="s">
        <v>168</v>
      </c>
    </row>
    <row r="490" s="13" customFormat="1">
      <c r="A490" s="13"/>
      <c r="B490" s="204"/>
      <c r="C490" s="13"/>
      <c r="D490" s="205" t="s">
        <v>175</v>
      </c>
      <c r="E490" s="206" t="s">
        <v>1</v>
      </c>
      <c r="F490" s="207" t="s">
        <v>2074</v>
      </c>
      <c r="G490" s="13"/>
      <c r="H490" s="208">
        <v>15.720000000000001</v>
      </c>
      <c r="I490" s="209"/>
      <c r="J490" s="13"/>
      <c r="K490" s="13"/>
      <c r="L490" s="204"/>
      <c r="M490" s="210"/>
      <c r="N490" s="211"/>
      <c r="O490" s="211"/>
      <c r="P490" s="211"/>
      <c r="Q490" s="211"/>
      <c r="R490" s="211"/>
      <c r="S490" s="211"/>
      <c r="T490" s="21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06" t="s">
        <v>175</v>
      </c>
      <c r="AU490" s="206" t="s">
        <v>90</v>
      </c>
      <c r="AV490" s="13" t="s">
        <v>90</v>
      </c>
      <c r="AW490" s="13" t="s">
        <v>33</v>
      </c>
      <c r="AX490" s="13" t="s">
        <v>78</v>
      </c>
      <c r="AY490" s="206" t="s">
        <v>168</v>
      </c>
    </row>
    <row r="491" s="13" customFormat="1">
      <c r="A491" s="13"/>
      <c r="B491" s="204"/>
      <c r="C491" s="13"/>
      <c r="D491" s="205" t="s">
        <v>175</v>
      </c>
      <c r="E491" s="206" t="s">
        <v>1</v>
      </c>
      <c r="F491" s="207" t="s">
        <v>1331</v>
      </c>
      <c r="G491" s="13"/>
      <c r="H491" s="208">
        <v>19.440000000000001</v>
      </c>
      <c r="I491" s="209"/>
      <c r="J491" s="13"/>
      <c r="K491" s="13"/>
      <c r="L491" s="204"/>
      <c r="M491" s="210"/>
      <c r="N491" s="211"/>
      <c r="O491" s="211"/>
      <c r="P491" s="211"/>
      <c r="Q491" s="211"/>
      <c r="R491" s="211"/>
      <c r="S491" s="211"/>
      <c r="T491" s="21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06" t="s">
        <v>175</v>
      </c>
      <c r="AU491" s="206" t="s">
        <v>90</v>
      </c>
      <c r="AV491" s="13" t="s">
        <v>90</v>
      </c>
      <c r="AW491" s="13" t="s">
        <v>33</v>
      </c>
      <c r="AX491" s="13" t="s">
        <v>78</v>
      </c>
      <c r="AY491" s="206" t="s">
        <v>168</v>
      </c>
    </row>
    <row r="492" s="13" customFormat="1">
      <c r="A492" s="13"/>
      <c r="B492" s="204"/>
      <c r="C492" s="13"/>
      <c r="D492" s="205" t="s">
        <v>175</v>
      </c>
      <c r="E492" s="206" t="s">
        <v>1</v>
      </c>
      <c r="F492" s="207" t="s">
        <v>1332</v>
      </c>
      <c r="G492" s="13"/>
      <c r="H492" s="208">
        <v>18.329999999999998</v>
      </c>
      <c r="I492" s="209"/>
      <c r="J492" s="13"/>
      <c r="K492" s="13"/>
      <c r="L492" s="204"/>
      <c r="M492" s="210"/>
      <c r="N492" s="211"/>
      <c r="O492" s="211"/>
      <c r="P492" s="211"/>
      <c r="Q492" s="211"/>
      <c r="R492" s="211"/>
      <c r="S492" s="211"/>
      <c r="T492" s="21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06" t="s">
        <v>175</v>
      </c>
      <c r="AU492" s="206" t="s">
        <v>90</v>
      </c>
      <c r="AV492" s="13" t="s">
        <v>90</v>
      </c>
      <c r="AW492" s="13" t="s">
        <v>33</v>
      </c>
      <c r="AX492" s="13" t="s">
        <v>78</v>
      </c>
      <c r="AY492" s="206" t="s">
        <v>168</v>
      </c>
    </row>
    <row r="493" s="13" customFormat="1">
      <c r="A493" s="13"/>
      <c r="B493" s="204"/>
      <c r="C493" s="13"/>
      <c r="D493" s="205" t="s">
        <v>175</v>
      </c>
      <c r="E493" s="206" t="s">
        <v>1</v>
      </c>
      <c r="F493" s="207" t="s">
        <v>1333</v>
      </c>
      <c r="G493" s="13"/>
      <c r="H493" s="208">
        <v>11.369999999999999</v>
      </c>
      <c r="I493" s="209"/>
      <c r="J493" s="13"/>
      <c r="K493" s="13"/>
      <c r="L493" s="204"/>
      <c r="M493" s="210"/>
      <c r="N493" s="211"/>
      <c r="O493" s="211"/>
      <c r="P493" s="211"/>
      <c r="Q493" s="211"/>
      <c r="R493" s="211"/>
      <c r="S493" s="211"/>
      <c r="T493" s="21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06" t="s">
        <v>175</v>
      </c>
      <c r="AU493" s="206" t="s">
        <v>90</v>
      </c>
      <c r="AV493" s="13" t="s">
        <v>90</v>
      </c>
      <c r="AW493" s="13" t="s">
        <v>33</v>
      </c>
      <c r="AX493" s="13" t="s">
        <v>78</v>
      </c>
      <c r="AY493" s="206" t="s">
        <v>168</v>
      </c>
    </row>
    <row r="494" s="13" customFormat="1">
      <c r="A494" s="13"/>
      <c r="B494" s="204"/>
      <c r="C494" s="13"/>
      <c r="D494" s="205" t="s">
        <v>175</v>
      </c>
      <c r="E494" s="206" t="s">
        <v>1</v>
      </c>
      <c r="F494" s="207" t="s">
        <v>2249</v>
      </c>
      <c r="G494" s="13"/>
      <c r="H494" s="208">
        <v>0.93999999999999995</v>
      </c>
      <c r="I494" s="209"/>
      <c r="J494" s="13"/>
      <c r="K494" s="13"/>
      <c r="L494" s="204"/>
      <c r="M494" s="210"/>
      <c r="N494" s="211"/>
      <c r="O494" s="211"/>
      <c r="P494" s="211"/>
      <c r="Q494" s="211"/>
      <c r="R494" s="211"/>
      <c r="S494" s="211"/>
      <c r="T494" s="21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06" t="s">
        <v>175</v>
      </c>
      <c r="AU494" s="206" t="s">
        <v>90</v>
      </c>
      <c r="AV494" s="13" t="s">
        <v>90</v>
      </c>
      <c r="AW494" s="13" t="s">
        <v>33</v>
      </c>
      <c r="AX494" s="13" t="s">
        <v>78</v>
      </c>
      <c r="AY494" s="206" t="s">
        <v>168</v>
      </c>
    </row>
    <row r="495" s="13" customFormat="1">
      <c r="A495" s="13"/>
      <c r="B495" s="204"/>
      <c r="C495" s="13"/>
      <c r="D495" s="205" t="s">
        <v>175</v>
      </c>
      <c r="E495" s="206" t="s">
        <v>1</v>
      </c>
      <c r="F495" s="207" t="s">
        <v>2250</v>
      </c>
      <c r="G495" s="13"/>
      <c r="H495" s="208">
        <v>2.7599999999999998</v>
      </c>
      <c r="I495" s="209"/>
      <c r="J495" s="13"/>
      <c r="K495" s="13"/>
      <c r="L495" s="204"/>
      <c r="M495" s="210"/>
      <c r="N495" s="211"/>
      <c r="O495" s="211"/>
      <c r="P495" s="211"/>
      <c r="Q495" s="211"/>
      <c r="R495" s="211"/>
      <c r="S495" s="211"/>
      <c r="T495" s="21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06" t="s">
        <v>175</v>
      </c>
      <c r="AU495" s="206" t="s">
        <v>90</v>
      </c>
      <c r="AV495" s="13" t="s">
        <v>90</v>
      </c>
      <c r="AW495" s="13" t="s">
        <v>33</v>
      </c>
      <c r="AX495" s="13" t="s">
        <v>78</v>
      </c>
      <c r="AY495" s="206" t="s">
        <v>168</v>
      </c>
    </row>
    <row r="496" s="13" customFormat="1">
      <c r="A496" s="13"/>
      <c r="B496" s="204"/>
      <c r="C496" s="13"/>
      <c r="D496" s="205" t="s">
        <v>175</v>
      </c>
      <c r="E496" s="206" t="s">
        <v>1</v>
      </c>
      <c r="F496" s="207" t="s">
        <v>2251</v>
      </c>
      <c r="G496" s="13"/>
      <c r="H496" s="208">
        <v>13.710000000000001</v>
      </c>
      <c r="I496" s="209"/>
      <c r="J496" s="13"/>
      <c r="K496" s="13"/>
      <c r="L496" s="204"/>
      <c r="M496" s="210"/>
      <c r="N496" s="211"/>
      <c r="O496" s="211"/>
      <c r="P496" s="211"/>
      <c r="Q496" s="211"/>
      <c r="R496" s="211"/>
      <c r="S496" s="211"/>
      <c r="T496" s="21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06" t="s">
        <v>175</v>
      </c>
      <c r="AU496" s="206" t="s">
        <v>90</v>
      </c>
      <c r="AV496" s="13" t="s">
        <v>90</v>
      </c>
      <c r="AW496" s="13" t="s">
        <v>33</v>
      </c>
      <c r="AX496" s="13" t="s">
        <v>78</v>
      </c>
      <c r="AY496" s="206" t="s">
        <v>168</v>
      </c>
    </row>
    <row r="497" s="13" customFormat="1">
      <c r="A497" s="13"/>
      <c r="B497" s="204"/>
      <c r="C497" s="13"/>
      <c r="D497" s="205" t="s">
        <v>175</v>
      </c>
      <c r="E497" s="206" t="s">
        <v>1</v>
      </c>
      <c r="F497" s="207" t="s">
        <v>2252</v>
      </c>
      <c r="G497" s="13"/>
      <c r="H497" s="208">
        <v>9.5399999999999991</v>
      </c>
      <c r="I497" s="209"/>
      <c r="J497" s="13"/>
      <c r="K497" s="13"/>
      <c r="L497" s="204"/>
      <c r="M497" s="210"/>
      <c r="N497" s="211"/>
      <c r="O497" s="211"/>
      <c r="P497" s="211"/>
      <c r="Q497" s="211"/>
      <c r="R497" s="211"/>
      <c r="S497" s="211"/>
      <c r="T497" s="21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06" t="s">
        <v>175</v>
      </c>
      <c r="AU497" s="206" t="s">
        <v>90</v>
      </c>
      <c r="AV497" s="13" t="s">
        <v>90</v>
      </c>
      <c r="AW497" s="13" t="s">
        <v>33</v>
      </c>
      <c r="AX497" s="13" t="s">
        <v>78</v>
      </c>
      <c r="AY497" s="206" t="s">
        <v>168</v>
      </c>
    </row>
    <row r="498" s="13" customFormat="1">
      <c r="A498" s="13"/>
      <c r="B498" s="204"/>
      <c r="C498" s="13"/>
      <c r="D498" s="205" t="s">
        <v>175</v>
      </c>
      <c r="E498" s="206" t="s">
        <v>1</v>
      </c>
      <c r="F498" s="207" t="s">
        <v>701</v>
      </c>
      <c r="G498" s="13"/>
      <c r="H498" s="208">
        <v>19.260000000000002</v>
      </c>
      <c r="I498" s="209"/>
      <c r="J498" s="13"/>
      <c r="K498" s="13"/>
      <c r="L498" s="204"/>
      <c r="M498" s="210"/>
      <c r="N498" s="211"/>
      <c r="O498" s="211"/>
      <c r="P498" s="211"/>
      <c r="Q498" s="211"/>
      <c r="R498" s="211"/>
      <c r="S498" s="211"/>
      <c r="T498" s="21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06" t="s">
        <v>175</v>
      </c>
      <c r="AU498" s="206" t="s">
        <v>90</v>
      </c>
      <c r="AV498" s="13" t="s">
        <v>90</v>
      </c>
      <c r="AW498" s="13" t="s">
        <v>33</v>
      </c>
      <c r="AX498" s="13" t="s">
        <v>78</v>
      </c>
      <c r="AY498" s="206" t="s">
        <v>168</v>
      </c>
    </row>
    <row r="499" s="13" customFormat="1">
      <c r="A499" s="13"/>
      <c r="B499" s="204"/>
      <c r="C499" s="13"/>
      <c r="D499" s="205" t="s">
        <v>175</v>
      </c>
      <c r="E499" s="206" t="s">
        <v>1</v>
      </c>
      <c r="F499" s="207" t="s">
        <v>2253</v>
      </c>
      <c r="G499" s="13"/>
      <c r="H499" s="208">
        <v>23.960000000000001</v>
      </c>
      <c r="I499" s="209"/>
      <c r="J499" s="13"/>
      <c r="K499" s="13"/>
      <c r="L499" s="204"/>
      <c r="M499" s="210"/>
      <c r="N499" s="211"/>
      <c r="O499" s="211"/>
      <c r="P499" s="211"/>
      <c r="Q499" s="211"/>
      <c r="R499" s="211"/>
      <c r="S499" s="211"/>
      <c r="T499" s="21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06" t="s">
        <v>175</v>
      </c>
      <c r="AU499" s="206" t="s">
        <v>90</v>
      </c>
      <c r="AV499" s="13" t="s">
        <v>90</v>
      </c>
      <c r="AW499" s="13" t="s">
        <v>33</v>
      </c>
      <c r="AX499" s="13" t="s">
        <v>78</v>
      </c>
      <c r="AY499" s="206" t="s">
        <v>168</v>
      </c>
    </row>
    <row r="500" s="13" customFormat="1">
      <c r="A500" s="13"/>
      <c r="B500" s="204"/>
      <c r="C500" s="13"/>
      <c r="D500" s="205" t="s">
        <v>175</v>
      </c>
      <c r="E500" s="206" t="s">
        <v>1</v>
      </c>
      <c r="F500" s="207" t="s">
        <v>2254</v>
      </c>
      <c r="G500" s="13"/>
      <c r="H500" s="208">
        <v>17.640000000000001</v>
      </c>
      <c r="I500" s="209"/>
      <c r="J500" s="13"/>
      <c r="K500" s="13"/>
      <c r="L500" s="204"/>
      <c r="M500" s="210"/>
      <c r="N500" s="211"/>
      <c r="O500" s="211"/>
      <c r="P500" s="211"/>
      <c r="Q500" s="211"/>
      <c r="R500" s="211"/>
      <c r="S500" s="211"/>
      <c r="T500" s="21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06" t="s">
        <v>175</v>
      </c>
      <c r="AU500" s="206" t="s">
        <v>90</v>
      </c>
      <c r="AV500" s="13" t="s">
        <v>90</v>
      </c>
      <c r="AW500" s="13" t="s">
        <v>33</v>
      </c>
      <c r="AX500" s="13" t="s">
        <v>78</v>
      </c>
      <c r="AY500" s="206" t="s">
        <v>168</v>
      </c>
    </row>
    <row r="501" s="13" customFormat="1">
      <c r="A501" s="13"/>
      <c r="B501" s="204"/>
      <c r="C501" s="13"/>
      <c r="D501" s="205" t="s">
        <v>175</v>
      </c>
      <c r="E501" s="206" t="s">
        <v>1</v>
      </c>
      <c r="F501" s="207" t="s">
        <v>2255</v>
      </c>
      <c r="G501" s="13"/>
      <c r="H501" s="208">
        <v>29.969999999999999</v>
      </c>
      <c r="I501" s="209"/>
      <c r="J501" s="13"/>
      <c r="K501" s="13"/>
      <c r="L501" s="204"/>
      <c r="M501" s="210"/>
      <c r="N501" s="211"/>
      <c r="O501" s="211"/>
      <c r="P501" s="211"/>
      <c r="Q501" s="211"/>
      <c r="R501" s="211"/>
      <c r="S501" s="211"/>
      <c r="T501" s="21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06" t="s">
        <v>175</v>
      </c>
      <c r="AU501" s="206" t="s">
        <v>90</v>
      </c>
      <c r="AV501" s="13" t="s">
        <v>90</v>
      </c>
      <c r="AW501" s="13" t="s">
        <v>33</v>
      </c>
      <c r="AX501" s="13" t="s">
        <v>78</v>
      </c>
      <c r="AY501" s="206" t="s">
        <v>168</v>
      </c>
    </row>
    <row r="502" s="13" customFormat="1">
      <c r="A502" s="13"/>
      <c r="B502" s="204"/>
      <c r="C502" s="13"/>
      <c r="D502" s="205" t="s">
        <v>175</v>
      </c>
      <c r="E502" s="206" t="s">
        <v>1</v>
      </c>
      <c r="F502" s="207" t="s">
        <v>2256</v>
      </c>
      <c r="G502" s="13"/>
      <c r="H502" s="208">
        <v>9.4499999999999993</v>
      </c>
      <c r="I502" s="209"/>
      <c r="J502" s="13"/>
      <c r="K502" s="13"/>
      <c r="L502" s="204"/>
      <c r="M502" s="210"/>
      <c r="N502" s="211"/>
      <c r="O502" s="211"/>
      <c r="P502" s="211"/>
      <c r="Q502" s="211"/>
      <c r="R502" s="211"/>
      <c r="S502" s="211"/>
      <c r="T502" s="21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06" t="s">
        <v>175</v>
      </c>
      <c r="AU502" s="206" t="s">
        <v>90</v>
      </c>
      <c r="AV502" s="13" t="s">
        <v>90</v>
      </c>
      <c r="AW502" s="13" t="s">
        <v>33</v>
      </c>
      <c r="AX502" s="13" t="s">
        <v>78</v>
      </c>
      <c r="AY502" s="206" t="s">
        <v>168</v>
      </c>
    </row>
    <row r="503" s="13" customFormat="1">
      <c r="A503" s="13"/>
      <c r="B503" s="204"/>
      <c r="C503" s="13"/>
      <c r="D503" s="205" t="s">
        <v>175</v>
      </c>
      <c r="E503" s="206" t="s">
        <v>1</v>
      </c>
      <c r="F503" s="207" t="s">
        <v>2257</v>
      </c>
      <c r="G503" s="13"/>
      <c r="H503" s="208">
        <v>0.96999999999999997</v>
      </c>
      <c r="I503" s="209"/>
      <c r="J503" s="13"/>
      <c r="K503" s="13"/>
      <c r="L503" s="204"/>
      <c r="M503" s="210"/>
      <c r="N503" s="211"/>
      <c r="O503" s="211"/>
      <c r="P503" s="211"/>
      <c r="Q503" s="211"/>
      <c r="R503" s="211"/>
      <c r="S503" s="211"/>
      <c r="T503" s="21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06" t="s">
        <v>175</v>
      </c>
      <c r="AU503" s="206" t="s">
        <v>90</v>
      </c>
      <c r="AV503" s="13" t="s">
        <v>90</v>
      </c>
      <c r="AW503" s="13" t="s">
        <v>33</v>
      </c>
      <c r="AX503" s="13" t="s">
        <v>78</v>
      </c>
      <c r="AY503" s="206" t="s">
        <v>168</v>
      </c>
    </row>
    <row r="504" s="13" customFormat="1">
      <c r="A504" s="13"/>
      <c r="B504" s="204"/>
      <c r="C504" s="13"/>
      <c r="D504" s="205" t="s">
        <v>175</v>
      </c>
      <c r="E504" s="206" t="s">
        <v>1</v>
      </c>
      <c r="F504" s="207" t="s">
        <v>2258</v>
      </c>
      <c r="G504" s="13"/>
      <c r="H504" s="208">
        <v>2.98</v>
      </c>
      <c r="I504" s="209"/>
      <c r="J504" s="13"/>
      <c r="K504" s="13"/>
      <c r="L504" s="204"/>
      <c r="M504" s="210"/>
      <c r="N504" s="211"/>
      <c r="O504" s="211"/>
      <c r="P504" s="211"/>
      <c r="Q504" s="211"/>
      <c r="R504" s="211"/>
      <c r="S504" s="211"/>
      <c r="T504" s="21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06" t="s">
        <v>175</v>
      </c>
      <c r="AU504" s="206" t="s">
        <v>90</v>
      </c>
      <c r="AV504" s="13" t="s">
        <v>90</v>
      </c>
      <c r="AW504" s="13" t="s">
        <v>33</v>
      </c>
      <c r="AX504" s="13" t="s">
        <v>78</v>
      </c>
      <c r="AY504" s="206" t="s">
        <v>168</v>
      </c>
    </row>
    <row r="505" s="13" customFormat="1">
      <c r="A505" s="13"/>
      <c r="B505" s="204"/>
      <c r="C505" s="13"/>
      <c r="D505" s="205" t="s">
        <v>175</v>
      </c>
      <c r="E505" s="206" t="s">
        <v>1</v>
      </c>
      <c r="F505" s="207" t="s">
        <v>2259</v>
      </c>
      <c r="G505" s="13"/>
      <c r="H505" s="208">
        <v>19.170000000000002</v>
      </c>
      <c r="I505" s="209"/>
      <c r="J505" s="13"/>
      <c r="K505" s="13"/>
      <c r="L505" s="204"/>
      <c r="M505" s="210"/>
      <c r="N505" s="211"/>
      <c r="O505" s="211"/>
      <c r="P505" s="211"/>
      <c r="Q505" s="211"/>
      <c r="R505" s="211"/>
      <c r="S505" s="211"/>
      <c r="T505" s="21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06" t="s">
        <v>175</v>
      </c>
      <c r="AU505" s="206" t="s">
        <v>90</v>
      </c>
      <c r="AV505" s="13" t="s">
        <v>90</v>
      </c>
      <c r="AW505" s="13" t="s">
        <v>33</v>
      </c>
      <c r="AX505" s="13" t="s">
        <v>78</v>
      </c>
      <c r="AY505" s="206" t="s">
        <v>168</v>
      </c>
    </row>
    <row r="506" s="13" customFormat="1">
      <c r="A506" s="13"/>
      <c r="B506" s="204"/>
      <c r="C506" s="13"/>
      <c r="D506" s="205" t="s">
        <v>175</v>
      </c>
      <c r="E506" s="206" t="s">
        <v>1</v>
      </c>
      <c r="F506" s="207" t="s">
        <v>2260</v>
      </c>
      <c r="G506" s="13"/>
      <c r="H506" s="208">
        <v>19.329999999999998</v>
      </c>
      <c r="I506" s="209"/>
      <c r="J506" s="13"/>
      <c r="K506" s="13"/>
      <c r="L506" s="204"/>
      <c r="M506" s="210"/>
      <c r="N506" s="211"/>
      <c r="O506" s="211"/>
      <c r="P506" s="211"/>
      <c r="Q506" s="211"/>
      <c r="R506" s="211"/>
      <c r="S506" s="211"/>
      <c r="T506" s="21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06" t="s">
        <v>175</v>
      </c>
      <c r="AU506" s="206" t="s">
        <v>90</v>
      </c>
      <c r="AV506" s="13" t="s">
        <v>90</v>
      </c>
      <c r="AW506" s="13" t="s">
        <v>33</v>
      </c>
      <c r="AX506" s="13" t="s">
        <v>78</v>
      </c>
      <c r="AY506" s="206" t="s">
        <v>168</v>
      </c>
    </row>
    <row r="507" s="13" customFormat="1">
      <c r="A507" s="13"/>
      <c r="B507" s="204"/>
      <c r="C507" s="13"/>
      <c r="D507" s="205" t="s">
        <v>175</v>
      </c>
      <c r="E507" s="206" t="s">
        <v>1</v>
      </c>
      <c r="F507" s="207" t="s">
        <v>2261</v>
      </c>
      <c r="G507" s="13"/>
      <c r="H507" s="208">
        <v>10.949999999999999</v>
      </c>
      <c r="I507" s="209"/>
      <c r="J507" s="13"/>
      <c r="K507" s="13"/>
      <c r="L507" s="204"/>
      <c r="M507" s="210"/>
      <c r="N507" s="211"/>
      <c r="O507" s="211"/>
      <c r="P507" s="211"/>
      <c r="Q507" s="211"/>
      <c r="R507" s="211"/>
      <c r="S507" s="211"/>
      <c r="T507" s="21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06" t="s">
        <v>175</v>
      </c>
      <c r="AU507" s="206" t="s">
        <v>90</v>
      </c>
      <c r="AV507" s="13" t="s">
        <v>90</v>
      </c>
      <c r="AW507" s="13" t="s">
        <v>33</v>
      </c>
      <c r="AX507" s="13" t="s">
        <v>78</v>
      </c>
      <c r="AY507" s="206" t="s">
        <v>168</v>
      </c>
    </row>
    <row r="508" s="13" customFormat="1">
      <c r="A508" s="13"/>
      <c r="B508" s="204"/>
      <c r="C508" s="13"/>
      <c r="D508" s="205" t="s">
        <v>175</v>
      </c>
      <c r="E508" s="206" t="s">
        <v>1</v>
      </c>
      <c r="F508" s="207" t="s">
        <v>2262</v>
      </c>
      <c r="G508" s="13"/>
      <c r="H508" s="208">
        <v>0.93999999999999995</v>
      </c>
      <c r="I508" s="209"/>
      <c r="J508" s="13"/>
      <c r="K508" s="13"/>
      <c r="L508" s="204"/>
      <c r="M508" s="210"/>
      <c r="N508" s="211"/>
      <c r="O508" s="211"/>
      <c r="P508" s="211"/>
      <c r="Q508" s="211"/>
      <c r="R508" s="211"/>
      <c r="S508" s="211"/>
      <c r="T508" s="21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06" t="s">
        <v>175</v>
      </c>
      <c r="AU508" s="206" t="s">
        <v>90</v>
      </c>
      <c r="AV508" s="13" t="s">
        <v>90</v>
      </c>
      <c r="AW508" s="13" t="s">
        <v>33</v>
      </c>
      <c r="AX508" s="13" t="s">
        <v>78</v>
      </c>
      <c r="AY508" s="206" t="s">
        <v>168</v>
      </c>
    </row>
    <row r="509" s="13" customFormat="1">
      <c r="A509" s="13"/>
      <c r="B509" s="204"/>
      <c r="C509" s="13"/>
      <c r="D509" s="205" t="s">
        <v>175</v>
      </c>
      <c r="E509" s="206" t="s">
        <v>1</v>
      </c>
      <c r="F509" s="207" t="s">
        <v>2263</v>
      </c>
      <c r="G509" s="13"/>
      <c r="H509" s="208">
        <v>2.6099999999999999</v>
      </c>
      <c r="I509" s="209"/>
      <c r="J509" s="13"/>
      <c r="K509" s="13"/>
      <c r="L509" s="204"/>
      <c r="M509" s="210"/>
      <c r="N509" s="211"/>
      <c r="O509" s="211"/>
      <c r="P509" s="211"/>
      <c r="Q509" s="211"/>
      <c r="R509" s="211"/>
      <c r="S509" s="211"/>
      <c r="T509" s="21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06" t="s">
        <v>175</v>
      </c>
      <c r="AU509" s="206" t="s">
        <v>90</v>
      </c>
      <c r="AV509" s="13" t="s">
        <v>90</v>
      </c>
      <c r="AW509" s="13" t="s">
        <v>33</v>
      </c>
      <c r="AX509" s="13" t="s">
        <v>78</v>
      </c>
      <c r="AY509" s="206" t="s">
        <v>168</v>
      </c>
    </row>
    <row r="510" s="16" customFormat="1">
      <c r="A510" s="16"/>
      <c r="B510" s="228"/>
      <c r="C510" s="16"/>
      <c r="D510" s="205" t="s">
        <v>175</v>
      </c>
      <c r="E510" s="229" t="s">
        <v>1</v>
      </c>
      <c r="F510" s="230" t="s">
        <v>240</v>
      </c>
      <c r="G510" s="16"/>
      <c r="H510" s="231">
        <v>367.12000000000006</v>
      </c>
      <c r="I510" s="232"/>
      <c r="J510" s="16"/>
      <c r="K510" s="16"/>
      <c r="L510" s="228"/>
      <c r="M510" s="233"/>
      <c r="N510" s="234"/>
      <c r="O510" s="234"/>
      <c r="P510" s="234"/>
      <c r="Q510" s="234"/>
      <c r="R510" s="234"/>
      <c r="S510" s="234"/>
      <c r="T510" s="235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T510" s="229" t="s">
        <v>175</v>
      </c>
      <c r="AU510" s="229" t="s">
        <v>90</v>
      </c>
      <c r="AV510" s="16" t="s">
        <v>95</v>
      </c>
      <c r="AW510" s="16" t="s">
        <v>33</v>
      </c>
      <c r="AX510" s="16" t="s">
        <v>78</v>
      </c>
      <c r="AY510" s="229" t="s">
        <v>168</v>
      </c>
    </row>
    <row r="511" s="14" customFormat="1">
      <c r="A511" s="14"/>
      <c r="B511" s="213"/>
      <c r="C511" s="14"/>
      <c r="D511" s="205" t="s">
        <v>175</v>
      </c>
      <c r="E511" s="214" t="s">
        <v>1</v>
      </c>
      <c r="F511" s="215" t="s">
        <v>180</v>
      </c>
      <c r="G511" s="14"/>
      <c r="H511" s="216">
        <v>367.12000000000006</v>
      </c>
      <c r="I511" s="217"/>
      <c r="J511" s="14"/>
      <c r="K511" s="14"/>
      <c r="L511" s="213"/>
      <c r="M511" s="218"/>
      <c r="N511" s="219"/>
      <c r="O511" s="219"/>
      <c r="P511" s="219"/>
      <c r="Q511" s="219"/>
      <c r="R511" s="219"/>
      <c r="S511" s="219"/>
      <c r="T511" s="22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14" t="s">
        <v>175</v>
      </c>
      <c r="AU511" s="214" t="s">
        <v>90</v>
      </c>
      <c r="AV511" s="14" t="s">
        <v>111</v>
      </c>
      <c r="AW511" s="14" t="s">
        <v>33</v>
      </c>
      <c r="AX511" s="14" t="s">
        <v>85</v>
      </c>
      <c r="AY511" s="214" t="s">
        <v>168</v>
      </c>
    </row>
    <row r="512" s="2" customFormat="1" ht="33" customHeight="1">
      <c r="A512" s="38"/>
      <c r="B512" s="189"/>
      <c r="C512" s="190" t="s">
        <v>1138</v>
      </c>
      <c r="D512" s="190" t="s">
        <v>171</v>
      </c>
      <c r="E512" s="191" t="s">
        <v>2264</v>
      </c>
      <c r="F512" s="192" t="s">
        <v>2265</v>
      </c>
      <c r="G512" s="193" t="s">
        <v>174</v>
      </c>
      <c r="H512" s="194">
        <v>908.09500000000003</v>
      </c>
      <c r="I512" s="195"/>
      <c r="J512" s="194">
        <f>ROUND(I512*H512,3)</f>
        <v>0</v>
      </c>
      <c r="K512" s="196"/>
      <c r="L512" s="39"/>
      <c r="M512" s="197" t="s">
        <v>1</v>
      </c>
      <c r="N512" s="198" t="s">
        <v>44</v>
      </c>
      <c r="O512" s="82"/>
      <c r="P512" s="199">
        <f>O512*H512</f>
        <v>0</v>
      </c>
      <c r="Q512" s="199">
        <v>0</v>
      </c>
      <c r="R512" s="199">
        <f>Q512*H512</f>
        <v>0</v>
      </c>
      <c r="S512" s="199">
        <v>0</v>
      </c>
      <c r="T512" s="200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01" t="s">
        <v>111</v>
      </c>
      <c r="AT512" s="201" t="s">
        <v>171</v>
      </c>
      <c r="AU512" s="201" t="s">
        <v>90</v>
      </c>
      <c r="AY512" s="19" t="s">
        <v>168</v>
      </c>
      <c r="BE512" s="202">
        <f>IF(N512="základná",J512,0)</f>
        <v>0</v>
      </c>
      <c r="BF512" s="202">
        <f>IF(N512="znížená",J512,0)</f>
        <v>0</v>
      </c>
      <c r="BG512" s="202">
        <f>IF(N512="zákl. prenesená",J512,0)</f>
        <v>0</v>
      </c>
      <c r="BH512" s="202">
        <f>IF(N512="zníž. prenesená",J512,0)</f>
        <v>0</v>
      </c>
      <c r="BI512" s="202">
        <f>IF(N512="nulová",J512,0)</f>
        <v>0</v>
      </c>
      <c r="BJ512" s="19" t="s">
        <v>90</v>
      </c>
      <c r="BK512" s="203">
        <f>ROUND(I512*H512,3)</f>
        <v>0</v>
      </c>
      <c r="BL512" s="19" t="s">
        <v>111</v>
      </c>
      <c r="BM512" s="201" t="s">
        <v>1141</v>
      </c>
    </row>
    <row r="513" s="2" customFormat="1" ht="37.8" customHeight="1">
      <c r="A513" s="38"/>
      <c r="B513" s="189"/>
      <c r="C513" s="190" t="s">
        <v>439</v>
      </c>
      <c r="D513" s="190" t="s">
        <v>171</v>
      </c>
      <c r="E513" s="191" t="s">
        <v>2266</v>
      </c>
      <c r="F513" s="192" t="s">
        <v>2267</v>
      </c>
      <c r="G513" s="193" t="s">
        <v>174</v>
      </c>
      <c r="H513" s="194">
        <v>119.59999999999999</v>
      </c>
      <c r="I513" s="195"/>
      <c r="J513" s="194">
        <f>ROUND(I513*H513,3)</f>
        <v>0</v>
      </c>
      <c r="K513" s="196"/>
      <c r="L513" s="39"/>
      <c r="M513" s="197" t="s">
        <v>1</v>
      </c>
      <c r="N513" s="198" t="s">
        <v>44</v>
      </c>
      <c r="O513" s="82"/>
      <c r="P513" s="199">
        <f>O513*H513</f>
        <v>0</v>
      </c>
      <c r="Q513" s="199">
        <v>0</v>
      </c>
      <c r="R513" s="199">
        <f>Q513*H513</f>
        <v>0</v>
      </c>
      <c r="S513" s="199">
        <v>0</v>
      </c>
      <c r="T513" s="200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01" t="s">
        <v>111</v>
      </c>
      <c r="AT513" s="201" t="s">
        <v>171</v>
      </c>
      <c r="AU513" s="201" t="s">
        <v>90</v>
      </c>
      <c r="AY513" s="19" t="s">
        <v>168</v>
      </c>
      <c r="BE513" s="202">
        <f>IF(N513="základná",J513,0)</f>
        <v>0</v>
      </c>
      <c r="BF513" s="202">
        <f>IF(N513="znížená",J513,0)</f>
        <v>0</v>
      </c>
      <c r="BG513" s="202">
        <f>IF(N513="zákl. prenesená",J513,0)</f>
        <v>0</v>
      </c>
      <c r="BH513" s="202">
        <f>IF(N513="zníž. prenesená",J513,0)</f>
        <v>0</v>
      </c>
      <c r="BI513" s="202">
        <f>IF(N513="nulová",J513,0)</f>
        <v>0</v>
      </c>
      <c r="BJ513" s="19" t="s">
        <v>90</v>
      </c>
      <c r="BK513" s="203">
        <f>ROUND(I513*H513,3)</f>
        <v>0</v>
      </c>
      <c r="BL513" s="19" t="s">
        <v>111</v>
      </c>
      <c r="BM513" s="201" t="s">
        <v>1143</v>
      </c>
    </row>
    <row r="514" s="13" customFormat="1">
      <c r="A514" s="13"/>
      <c r="B514" s="204"/>
      <c r="C514" s="13"/>
      <c r="D514" s="205" t="s">
        <v>175</v>
      </c>
      <c r="E514" s="206" t="s">
        <v>1</v>
      </c>
      <c r="F514" s="207" t="s">
        <v>2268</v>
      </c>
      <c r="G514" s="13"/>
      <c r="H514" s="208">
        <v>119.59999999999999</v>
      </c>
      <c r="I514" s="209"/>
      <c r="J514" s="13"/>
      <c r="K514" s="13"/>
      <c r="L514" s="204"/>
      <c r="M514" s="210"/>
      <c r="N514" s="211"/>
      <c r="O514" s="211"/>
      <c r="P514" s="211"/>
      <c r="Q514" s="211"/>
      <c r="R514" s="211"/>
      <c r="S514" s="211"/>
      <c r="T514" s="21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06" t="s">
        <v>175</v>
      </c>
      <c r="AU514" s="206" t="s">
        <v>90</v>
      </c>
      <c r="AV514" s="13" t="s">
        <v>90</v>
      </c>
      <c r="AW514" s="13" t="s">
        <v>33</v>
      </c>
      <c r="AX514" s="13" t="s">
        <v>78</v>
      </c>
      <c r="AY514" s="206" t="s">
        <v>168</v>
      </c>
    </row>
    <row r="515" s="14" customFormat="1">
      <c r="A515" s="14"/>
      <c r="B515" s="213"/>
      <c r="C515" s="14"/>
      <c r="D515" s="205" t="s">
        <v>175</v>
      </c>
      <c r="E515" s="214" t="s">
        <v>1</v>
      </c>
      <c r="F515" s="215" t="s">
        <v>180</v>
      </c>
      <c r="G515" s="14"/>
      <c r="H515" s="216">
        <v>119.59999999999999</v>
      </c>
      <c r="I515" s="217"/>
      <c r="J515" s="14"/>
      <c r="K515" s="14"/>
      <c r="L515" s="213"/>
      <c r="M515" s="218"/>
      <c r="N515" s="219"/>
      <c r="O515" s="219"/>
      <c r="P515" s="219"/>
      <c r="Q515" s="219"/>
      <c r="R515" s="219"/>
      <c r="S515" s="219"/>
      <c r="T515" s="22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14" t="s">
        <v>175</v>
      </c>
      <c r="AU515" s="214" t="s">
        <v>90</v>
      </c>
      <c r="AV515" s="14" t="s">
        <v>111</v>
      </c>
      <c r="AW515" s="14" t="s">
        <v>33</v>
      </c>
      <c r="AX515" s="14" t="s">
        <v>85</v>
      </c>
      <c r="AY515" s="214" t="s">
        <v>168</v>
      </c>
    </row>
    <row r="516" s="2" customFormat="1" ht="24.15" customHeight="1">
      <c r="A516" s="38"/>
      <c r="B516" s="189"/>
      <c r="C516" s="190" t="s">
        <v>1144</v>
      </c>
      <c r="D516" s="190" t="s">
        <v>171</v>
      </c>
      <c r="E516" s="191" t="s">
        <v>456</v>
      </c>
      <c r="F516" s="192" t="s">
        <v>457</v>
      </c>
      <c r="G516" s="193" t="s">
        <v>458</v>
      </c>
      <c r="H516" s="194">
        <v>105.949</v>
      </c>
      <c r="I516" s="195"/>
      <c r="J516" s="194">
        <f>ROUND(I516*H516,3)</f>
        <v>0</v>
      </c>
      <c r="K516" s="196"/>
      <c r="L516" s="39"/>
      <c r="M516" s="197" t="s">
        <v>1</v>
      </c>
      <c r="N516" s="198" t="s">
        <v>44</v>
      </c>
      <c r="O516" s="82"/>
      <c r="P516" s="199">
        <f>O516*H516</f>
        <v>0</v>
      </c>
      <c r="Q516" s="199">
        <v>0</v>
      </c>
      <c r="R516" s="199">
        <f>Q516*H516</f>
        <v>0</v>
      </c>
      <c r="S516" s="199">
        <v>0</v>
      </c>
      <c r="T516" s="200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01" t="s">
        <v>111</v>
      </c>
      <c r="AT516" s="201" t="s">
        <v>171</v>
      </c>
      <c r="AU516" s="201" t="s">
        <v>90</v>
      </c>
      <c r="AY516" s="19" t="s">
        <v>168</v>
      </c>
      <c r="BE516" s="202">
        <f>IF(N516="základná",J516,0)</f>
        <v>0</v>
      </c>
      <c r="BF516" s="202">
        <f>IF(N516="znížená",J516,0)</f>
        <v>0</v>
      </c>
      <c r="BG516" s="202">
        <f>IF(N516="zákl. prenesená",J516,0)</f>
        <v>0</v>
      </c>
      <c r="BH516" s="202">
        <f>IF(N516="zníž. prenesená",J516,0)</f>
        <v>0</v>
      </c>
      <c r="BI516" s="202">
        <f>IF(N516="nulová",J516,0)</f>
        <v>0</v>
      </c>
      <c r="BJ516" s="19" t="s">
        <v>90</v>
      </c>
      <c r="BK516" s="203">
        <f>ROUND(I516*H516,3)</f>
        <v>0</v>
      </c>
      <c r="BL516" s="19" t="s">
        <v>111</v>
      </c>
      <c r="BM516" s="201" t="s">
        <v>1145</v>
      </c>
    </row>
    <row r="517" s="2" customFormat="1" ht="21.75" customHeight="1">
      <c r="A517" s="38"/>
      <c r="B517" s="189"/>
      <c r="C517" s="190" t="s">
        <v>442</v>
      </c>
      <c r="D517" s="190" t="s">
        <v>171</v>
      </c>
      <c r="E517" s="191" t="s">
        <v>461</v>
      </c>
      <c r="F517" s="192" t="s">
        <v>462</v>
      </c>
      <c r="G517" s="193" t="s">
        <v>458</v>
      </c>
      <c r="H517" s="194">
        <v>105.949</v>
      </c>
      <c r="I517" s="195"/>
      <c r="J517" s="194">
        <f>ROUND(I517*H517,3)</f>
        <v>0</v>
      </c>
      <c r="K517" s="196"/>
      <c r="L517" s="39"/>
      <c r="M517" s="197" t="s">
        <v>1</v>
      </c>
      <c r="N517" s="198" t="s">
        <v>44</v>
      </c>
      <c r="O517" s="82"/>
      <c r="P517" s="199">
        <f>O517*H517</f>
        <v>0</v>
      </c>
      <c r="Q517" s="199">
        <v>0</v>
      </c>
      <c r="R517" s="199">
        <f>Q517*H517</f>
        <v>0</v>
      </c>
      <c r="S517" s="199">
        <v>0</v>
      </c>
      <c r="T517" s="200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01" t="s">
        <v>111</v>
      </c>
      <c r="AT517" s="201" t="s">
        <v>171</v>
      </c>
      <c r="AU517" s="201" t="s">
        <v>90</v>
      </c>
      <c r="AY517" s="19" t="s">
        <v>168</v>
      </c>
      <c r="BE517" s="202">
        <f>IF(N517="základná",J517,0)</f>
        <v>0</v>
      </c>
      <c r="BF517" s="202">
        <f>IF(N517="znížená",J517,0)</f>
        <v>0</v>
      </c>
      <c r="BG517" s="202">
        <f>IF(N517="zákl. prenesená",J517,0)</f>
        <v>0</v>
      </c>
      <c r="BH517" s="202">
        <f>IF(N517="zníž. prenesená",J517,0)</f>
        <v>0</v>
      </c>
      <c r="BI517" s="202">
        <f>IF(N517="nulová",J517,0)</f>
        <v>0</v>
      </c>
      <c r="BJ517" s="19" t="s">
        <v>90</v>
      </c>
      <c r="BK517" s="203">
        <f>ROUND(I517*H517,3)</f>
        <v>0</v>
      </c>
      <c r="BL517" s="19" t="s">
        <v>111</v>
      </c>
      <c r="BM517" s="201" t="s">
        <v>1146</v>
      </c>
    </row>
    <row r="518" s="2" customFormat="1" ht="24.15" customHeight="1">
      <c r="A518" s="38"/>
      <c r="B518" s="189"/>
      <c r="C518" s="190" t="s">
        <v>1148</v>
      </c>
      <c r="D518" s="190" t="s">
        <v>171</v>
      </c>
      <c r="E518" s="191" t="s">
        <v>464</v>
      </c>
      <c r="F518" s="192" t="s">
        <v>465</v>
      </c>
      <c r="G518" s="193" t="s">
        <v>458</v>
      </c>
      <c r="H518" s="194">
        <v>2542.7759999999998</v>
      </c>
      <c r="I518" s="195"/>
      <c r="J518" s="194">
        <f>ROUND(I518*H518,3)</f>
        <v>0</v>
      </c>
      <c r="K518" s="196"/>
      <c r="L518" s="39"/>
      <c r="M518" s="197" t="s">
        <v>1</v>
      </c>
      <c r="N518" s="198" t="s">
        <v>44</v>
      </c>
      <c r="O518" s="82"/>
      <c r="P518" s="199">
        <f>O518*H518</f>
        <v>0</v>
      </c>
      <c r="Q518" s="199">
        <v>0</v>
      </c>
      <c r="R518" s="199">
        <f>Q518*H518</f>
        <v>0</v>
      </c>
      <c r="S518" s="199">
        <v>0</v>
      </c>
      <c r="T518" s="200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01" t="s">
        <v>111</v>
      </c>
      <c r="AT518" s="201" t="s">
        <v>171</v>
      </c>
      <c r="AU518" s="201" t="s">
        <v>90</v>
      </c>
      <c r="AY518" s="19" t="s">
        <v>168</v>
      </c>
      <c r="BE518" s="202">
        <f>IF(N518="základná",J518,0)</f>
        <v>0</v>
      </c>
      <c r="BF518" s="202">
        <f>IF(N518="znížená",J518,0)</f>
        <v>0</v>
      </c>
      <c r="BG518" s="202">
        <f>IF(N518="zákl. prenesená",J518,0)</f>
        <v>0</v>
      </c>
      <c r="BH518" s="202">
        <f>IF(N518="zníž. prenesená",J518,0)</f>
        <v>0</v>
      </c>
      <c r="BI518" s="202">
        <f>IF(N518="nulová",J518,0)</f>
        <v>0</v>
      </c>
      <c r="BJ518" s="19" t="s">
        <v>90</v>
      </c>
      <c r="BK518" s="203">
        <f>ROUND(I518*H518,3)</f>
        <v>0</v>
      </c>
      <c r="BL518" s="19" t="s">
        <v>111</v>
      </c>
      <c r="BM518" s="201" t="s">
        <v>1149</v>
      </c>
    </row>
    <row r="519" s="13" customFormat="1">
      <c r="A519" s="13"/>
      <c r="B519" s="204"/>
      <c r="C519" s="13"/>
      <c r="D519" s="205" t="s">
        <v>175</v>
      </c>
      <c r="E519" s="206" t="s">
        <v>1</v>
      </c>
      <c r="F519" s="207" t="s">
        <v>2269</v>
      </c>
      <c r="G519" s="13"/>
      <c r="H519" s="208">
        <v>2542.7759999999998</v>
      </c>
      <c r="I519" s="209"/>
      <c r="J519" s="13"/>
      <c r="K519" s="13"/>
      <c r="L519" s="204"/>
      <c r="M519" s="210"/>
      <c r="N519" s="211"/>
      <c r="O519" s="211"/>
      <c r="P519" s="211"/>
      <c r="Q519" s="211"/>
      <c r="R519" s="211"/>
      <c r="S519" s="211"/>
      <c r="T519" s="21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06" t="s">
        <v>175</v>
      </c>
      <c r="AU519" s="206" t="s">
        <v>90</v>
      </c>
      <c r="AV519" s="13" t="s">
        <v>90</v>
      </c>
      <c r="AW519" s="13" t="s">
        <v>33</v>
      </c>
      <c r="AX519" s="13" t="s">
        <v>78</v>
      </c>
      <c r="AY519" s="206" t="s">
        <v>168</v>
      </c>
    </row>
    <row r="520" s="14" customFormat="1">
      <c r="A520" s="14"/>
      <c r="B520" s="213"/>
      <c r="C520" s="14"/>
      <c r="D520" s="205" t="s">
        <v>175</v>
      </c>
      <c r="E520" s="214" t="s">
        <v>1</v>
      </c>
      <c r="F520" s="215" t="s">
        <v>180</v>
      </c>
      <c r="G520" s="14"/>
      <c r="H520" s="216">
        <v>2542.7759999999998</v>
      </c>
      <c r="I520" s="217"/>
      <c r="J520" s="14"/>
      <c r="K520" s="14"/>
      <c r="L520" s="213"/>
      <c r="M520" s="218"/>
      <c r="N520" s="219"/>
      <c r="O520" s="219"/>
      <c r="P520" s="219"/>
      <c r="Q520" s="219"/>
      <c r="R520" s="219"/>
      <c r="S520" s="219"/>
      <c r="T520" s="22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14" t="s">
        <v>175</v>
      </c>
      <c r="AU520" s="214" t="s">
        <v>90</v>
      </c>
      <c r="AV520" s="14" t="s">
        <v>111</v>
      </c>
      <c r="AW520" s="14" t="s">
        <v>33</v>
      </c>
      <c r="AX520" s="14" t="s">
        <v>85</v>
      </c>
      <c r="AY520" s="214" t="s">
        <v>168</v>
      </c>
    </row>
    <row r="521" s="2" customFormat="1" ht="24.15" customHeight="1">
      <c r="A521" s="38"/>
      <c r="B521" s="189"/>
      <c r="C521" s="190" t="s">
        <v>451</v>
      </c>
      <c r="D521" s="190" t="s">
        <v>171</v>
      </c>
      <c r="E521" s="191" t="s">
        <v>592</v>
      </c>
      <c r="F521" s="192" t="s">
        <v>593</v>
      </c>
      <c r="G521" s="193" t="s">
        <v>458</v>
      </c>
      <c r="H521" s="194">
        <v>105.949</v>
      </c>
      <c r="I521" s="195"/>
      <c r="J521" s="194">
        <f>ROUND(I521*H521,3)</f>
        <v>0</v>
      </c>
      <c r="K521" s="196"/>
      <c r="L521" s="39"/>
      <c r="M521" s="197" t="s">
        <v>1</v>
      </c>
      <c r="N521" s="198" t="s">
        <v>44</v>
      </c>
      <c r="O521" s="82"/>
      <c r="P521" s="199">
        <f>O521*H521</f>
        <v>0</v>
      </c>
      <c r="Q521" s="199">
        <v>0</v>
      </c>
      <c r="R521" s="199">
        <f>Q521*H521</f>
        <v>0</v>
      </c>
      <c r="S521" s="199">
        <v>0</v>
      </c>
      <c r="T521" s="200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01" t="s">
        <v>111</v>
      </c>
      <c r="AT521" s="201" t="s">
        <v>171</v>
      </c>
      <c r="AU521" s="201" t="s">
        <v>90</v>
      </c>
      <c r="AY521" s="19" t="s">
        <v>168</v>
      </c>
      <c r="BE521" s="202">
        <f>IF(N521="základná",J521,0)</f>
        <v>0</v>
      </c>
      <c r="BF521" s="202">
        <f>IF(N521="znížená",J521,0)</f>
        <v>0</v>
      </c>
      <c r="BG521" s="202">
        <f>IF(N521="zákl. prenesená",J521,0)</f>
        <v>0</v>
      </c>
      <c r="BH521" s="202">
        <f>IF(N521="zníž. prenesená",J521,0)</f>
        <v>0</v>
      </c>
      <c r="BI521" s="202">
        <f>IF(N521="nulová",J521,0)</f>
        <v>0</v>
      </c>
      <c r="BJ521" s="19" t="s">
        <v>90</v>
      </c>
      <c r="BK521" s="203">
        <f>ROUND(I521*H521,3)</f>
        <v>0</v>
      </c>
      <c r="BL521" s="19" t="s">
        <v>111</v>
      </c>
      <c r="BM521" s="201" t="s">
        <v>1150</v>
      </c>
    </row>
    <row r="522" s="2" customFormat="1" ht="24.15" customHeight="1">
      <c r="A522" s="38"/>
      <c r="B522" s="189"/>
      <c r="C522" s="190" t="s">
        <v>1152</v>
      </c>
      <c r="D522" s="190" t="s">
        <v>171</v>
      </c>
      <c r="E522" s="191" t="s">
        <v>469</v>
      </c>
      <c r="F522" s="192" t="s">
        <v>470</v>
      </c>
      <c r="G522" s="193" t="s">
        <v>458</v>
      </c>
      <c r="H522" s="194">
        <v>423.79599999999999</v>
      </c>
      <c r="I522" s="195"/>
      <c r="J522" s="194">
        <f>ROUND(I522*H522,3)</f>
        <v>0</v>
      </c>
      <c r="K522" s="196"/>
      <c r="L522" s="39"/>
      <c r="M522" s="197" t="s">
        <v>1</v>
      </c>
      <c r="N522" s="198" t="s">
        <v>44</v>
      </c>
      <c r="O522" s="82"/>
      <c r="P522" s="199">
        <f>O522*H522</f>
        <v>0</v>
      </c>
      <c r="Q522" s="199">
        <v>0</v>
      </c>
      <c r="R522" s="199">
        <f>Q522*H522</f>
        <v>0</v>
      </c>
      <c r="S522" s="199">
        <v>0</v>
      </c>
      <c r="T522" s="200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01" t="s">
        <v>111</v>
      </c>
      <c r="AT522" s="201" t="s">
        <v>171</v>
      </c>
      <c r="AU522" s="201" t="s">
        <v>90</v>
      </c>
      <c r="AY522" s="19" t="s">
        <v>168</v>
      </c>
      <c r="BE522" s="202">
        <f>IF(N522="základná",J522,0)</f>
        <v>0</v>
      </c>
      <c r="BF522" s="202">
        <f>IF(N522="znížená",J522,0)</f>
        <v>0</v>
      </c>
      <c r="BG522" s="202">
        <f>IF(N522="zákl. prenesená",J522,0)</f>
        <v>0</v>
      </c>
      <c r="BH522" s="202">
        <f>IF(N522="zníž. prenesená",J522,0)</f>
        <v>0</v>
      </c>
      <c r="BI522" s="202">
        <f>IF(N522="nulová",J522,0)</f>
        <v>0</v>
      </c>
      <c r="BJ522" s="19" t="s">
        <v>90</v>
      </c>
      <c r="BK522" s="203">
        <f>ROUND(I522*H522,3)</f>
        <v>0</v>
      </c>
      <c r="BL522" s="19" t="s">
        <v>111</v>
      </c>
      <c r="BM522" s="201" t="s">
        <v>1153</v>
      </c>
    </row>
    <row r="523" s="13" customFormat="1">
      <c r="A523" s="13"/>
      <c r="B523" s="204"/>
      <c r="C523" s="13"/>
      <c r="D523" s="205" t="s">
        <v>175</v>
      </c>
      <c r="E523" s="206" t="s">
        <v>1</v>
      </c>
      <c r="F523" s="207" t="s">
        <v>2270</v>
      </c>
      <c r="G523" s="13"/>
      <c r="H523" s="208">
        <v>423.79599999999999</v>
      </c>
      <c r="I523" s="209"/>
      <c r="J523" s="13"/>
      <c r="K523" s="13"/>
      <c r="L523" s="204"/>
      <c r="M523" s="210"/>
      <c r="N523" s="211"/>
      <c r="O523" s="211"/>
      <c r="P523" s="211"/>
      <c r="Q523" s="211"/>
      <c r="R523" s="211"/>
      <c r="S523" s="211"/>
      <c r="T523" s="21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06" t="s">
        <v>175</v>
      </c>
      <c r="AU523" s="206" t="s">
        <v>90</v>
      </c>
      <c r="AV523" s="13" t="s">
        <v>90</v>
      </c>
      <c r="AW523" s="13" t="s">
        <v>33</v>
      </c>
      <c r="AX523" s="13" t="s">
        <v>78</v>
      </c>
      <c r="AY523" s="206" t="s">
        <v>168</v>
      </c>
    </row>
    <row r="524" s="14" customFormat="1">
      <c r="A524" s="14"/>
      <c r="B524" s="213"/>
      <c r="C524" s="14"/>
      <c r="D524" s="205" t="s">
        <v>175</v>
      </c>
      <c r="E524" s="214" t="s">
        <v>1</v>
      </c>
      <c r="F524" s="215" t="s">
        <v>180</v>
      </c>
      <c r="G524" s="14"/>
      <c r="H524" s="216">
        <v>423.79599999999999</v>
      </c>
      <c r="I524" s="217"/>
      <c r="J524" s="14"/>
      <c r="K524" s="14"/>
      <c r="L524" s="213"/>
      <c r="M524" s="218"/>
      <c r="N524" s="219"/>
      <c r="O524" s="219"/>
      <c r="P524" s="219"/>
      <c r="Q524" s="219"/>
      <c r="R524" s="219"/>
      <c r="S524" s="219"/>
      <c r="T524" s="220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14" t="s">
        <v>175</v>
      </c>
      <c r="AU524" s="214" t="s">
        <v>90</v>
      </c>
      <c r="AV524" s="14" t="s">
        <v>111</v>
      </c>
      <c r="AW524" s="14" t="s">
        <v>33</v>
      </c>
      <c r="AX524" s="14" t="s">
        <v>85</v>
      </c>
      <c r="AY524" s="214" t="s">
        <v>168</v>
      </c>
    </row>
    <row r="525" s="2" customFormat="1" ht="24.15" customHeight="1">
      <c r="A525" s="38"/>
      <c r="B525" s="189"/>
      <c r="C525" s="190" t="s">
        <v>459</v>
      </c>
      <c r="D525" s="190" t="s">
        <v>171</v>
      </c>
      <c r="E525" s="191" t="s">
        <v>473</v>
      </c>
      <c r="F525" s="192" t="s">
        <v>474</v>
      </c>
      <c r="G525" s="193" t="s">
        <v>458</v>
      </c>
      <c r="H525" s="194">
        <v>105.949</v>
      </c>
      <c r="I525" s="195"/>
      <c r="J525" s="194">
        <f>ROUND(I525*H525,3)</f>
        <v>0</v>
      </c>
      <c r="K525" s="196"/>
      <c r="L525" s="39"/>
      <c r="M525" s="197" t="s">
        <v>1</v>
      </c>
      <c r="N525" s="198" t="s">
        <v>44</v>
      </c>
      <c r="O525" s="82"/>
      <c r="P525" s="199">
        <f>O525*H525</f>
        <v>0</v>
      </c>
      <c r="Q525" s="199">
        <v>0</v>
      </c>
      <c r="R525" s="199">
        <f>Q525*H525</f>
        <v>0</v>
      </c>
      <c r="S525" s="199">
        <v>0</v>
      </c>
      <c r="T525" s="200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01" t="s">
        <v>111</v>
      </c>
      <c r="AT525" s="201" t="s">
        <v>171</v>
      </c>
      <c r="AU525" s="201" t="s">
        <v>90</v>
      </c>
      <c r="AY525" s="19" t="s">
        <v>168</v>
      </c>
      <c r="BE525" s="202">
        <f>IF(N525="základná",J525,0)</f>
        <v>0</v>
      </c>
      <c r="BF525" s="202">
        <f>IF(N525="znížená",J525,0)</f>
        <v>0</v>
      </c>
      <c r="BG525" s="202">
        <f>IF(N525="zákl. prenesená",J525,0)</f>
        <v>0</v>
      </c>
      <c r="BH525" s="202">
        <f>IF(N525="zníž. prenesená",J525,0)</f>
        <v>0</v>
      </c>
      <c r="BI525" s="202">
        <f>IF(N525="nulová",J525,0)</f>
        <v>0</v>
      </c>
      <c r="BJ525" s="19" t="s">
        <v>90</v>
      </c>
      <c r="BK525" s="203">
        <f>ROUND(I525*H525,3)</f>
        <v>0</v>
      </c>
      <c r="BL525" s="19" t="s">
        <v>111</v>
      </c>
      <c r="BM525" s="201" t="s">
        <v>1154</v>
      </c>
    </row>
    <row r="526" s="2" customFormat="1" ht="33" customHeight="1">
      <c r="A526" s="38"/>
      <c r="B526" s="189"/>
      <c r="C526" s="190" t="s">
        <v>1155</v>
      </c>
      <c r="D526" s="190" t="s">
        <v>171</v>
      </c>
      <c r="E526" s="191" t="s">
        <v>2271</v>
      </c>
      <c r="F526" s="192" t="s">
        <v>2272</v>
      </c>
      <c r="G526" s="193" t="s">
        <v>458</v>
      </c>
      <c r="H526" s="194">
        <v>1.851</v>
      </c>
      <c r="I526" s="195"/>
      <c r="J526" s="194">
        <f>ROUND(I526*H526,3)</f>
        <v>0</v>
      </c>
      <c r="K526" s="196"/>
      <c r="L526" s="39"/>
      <c r="M526" s="197" t="s">
        <v>1</v>
      </c>
      <c r="N526" s="198" t="s">
        <v>44</v>
      </c>
      <c r="O526" s="82"/>
      <c r="P526" s="199">
        <f>O526*H526</f>
        <v>0</v>
      </c>
      <c r="Q526" s="199">
        <v>0</v>
      </c>
      <c r="R526" s="199">
        <f>Q526*H526</f>
        <v>0</v>
      </c>
      <c r="S526" s="199">
        <v>0</v>
      </c>
      <c r="T526" s="200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01" t="s">
        <v>111</v>
      </c>
      <c r="AT526" s="201" t="s">
        <v>171</v>
      </c>
      <c r="AU526" s="201" t="s">
        <v>90</v>
      </c>
      <c r="AY526" s="19" t="s">
        <v>168</v>
      </c>
      <c r="BE526" s="202">
        <f>IF(N526="základná",J526,0)</f>
        <v>0</v>
      </c>
      <c r="BF526" s="202">
        <f>IF(N526="znížená",J526,0)</f>
        <v>0</v>
      </c>
      <c r="BG526" s="202">
        <f>IF(N526="zákl. prenesená",J526,0)</f>
        <v>0</v>
      </c>
      <c r="BH526" s="202">
        <f>IF(N526="zníž. prenesená",J526,0)</f>
        <v>0</v>
      </c>
      <c r="BI526" s="202">
        <f>IF(N526="nulová",J526,0)</f>
        <v>0</v>
      </c>
      <c r="BJ526" s="19" t="s">
        <v>90</v>
      </c>
      <c r="BK526" s="203">
        <f>ROUND(I526*H526,3)</f>
        <v>0</v>
      </c>
      <c r="BL526" s="19" t="s">
        <v>111</v>
      </c>
      <c r="BM526" s="201" t="s">
        <v>1158</v>
      </c>
    </row>
    <row r="527" s="13" customFormat="1">
      <c r="A527" s="13"/>
      <c r="B527" s="204"/>
      <c r="C527" s="13"/>
      <c r="D527" s="205" t="s">
        <v>175</v>
      </c>
      <c r="E527" s="206" t="s">
        <v>1</v>
      </c>
      <c r="F527" s="207" t="s">
        <v>2273</v>
      </c>
      <c r="G527" s="13"/>
      <c r="H527" s="208">
        <v>1.851</v>
      </c>
      <c r="I527" s="209"/>
      <c r="J527" s="13"/>
      <c r="K527" s="13"/>
      <c r="L527" s="204"/>
      <c r="M527" s="210"/>
      <c r="N527" s="211"/>
      <c r="O527" s="211"/>
      <c r="P527" s="211"/>
      <c r="Q527" s="211"/>
      <c r="R527" s="211"/>
      <c r="S527" s="211"/>
      <c r="T527" s="21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06" t="s">
        <v>175</v>
      </c>
      <c r="AU527" s="206" t="s">
        <v>90</v>
      </c>
      <c r="AV527" s="13" t="s">
        <v>90</v>
      </c>
      <c r="AW527" s="13" t="s">
        <v>33</v>
      </c>
      <c r="AX527" s="13" t="s">
        <v>78</v>
      </c>
      <c r="AY527" s="206" t="s">
        <v>168</v>
      </c>
    </row>
    <row r="528" s="14" customFormat="1">
      <c r="A528" s="14"/>
      <c r="B528" s="213"/>
      <c r="C528" s="14"/>
      <c r="D528" s="205" t="s">
        <v>175</v>
      </c>
      <c r="E528" s="214" t="s">
        <v>1</v>
      </c>
      <c r="F528" s="215" t="s">
        <v>180</v>
      </c>
      <c r="G528" s="14"/>
      <c r="H528" s="216">
        <v>1.851</v>
      </c>
      <c r="I528" s="217"/>
      <c r="J528" s="14"/>
      <c r="K528" s="14"/>
      <c r="L528" s="213"/>
      <c r="M528" s="218"/>
      <c r="N528" s="219"/>
      <c r="O528" s="219"/>
      <c r="P528" s="219"/>
      <c r="Q528" s="219"/>
      <c r="R528" s="219"/>
      <c r="S528" s="219"/>
      <c r="T528" s="22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14" t="s">
        <v>175</v>
      </c>
      <c r="AU528" s="214" t="s">
        <v>90</v>
      </c>
      <c r="AV528" s="14" t="s">
        <v>111</v>
      </c>
      <c r="AW528" s="14" t="s">
        <v>33</v>
      </c>
      <c r="AX528" s="14" t="s">
        <v>85</v>
      </c>
      <c r="AY528" s="214" t="s">
        <v>168</v>
      </c>
    </row>
    <row r="529" s="12" customFormat="1" ht="22.8" customHeight="1">
      <c r="A529" s="12"/>
      <c r="B529" s="176"/>
      <c r="C529" s="12"/>
      <c r="D529" s="177" t="s">
        <v>77</v>
      </c>
      <c r="E529" s="187" t="s">
        <v>476</v>
      </c>
      <c r="F529" s="187" t="s">
        <v>477</v>
      </c>
      <c r="G529" s="12"/>
      <c r="H529" s="12"/>
      <c r="I529" s="179"/>
      <c r="J529" s="188">
        <f>BK529</f>
        <v>0</v>
      </c>
      <c r="K529" s="12"/>
      <c r="L529" s="176"/>
      <c r="M529" s="181"/>
      <c r="N529" s="182"/>
      <c r="O529" s="182"/>
      <c r="P529" s="183">
        <f>P530</f>
        <v>0</v>
      </c>
      <c r="Q529" s="182"/>
      <c r="R529" s="183">
        <f>R530</f>
        <v>0</v>
      </c>
      <c r="S529" s="182"/>
      <c r="T529" s="184">
        <f>T530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177" t="s">
        <v>85</v>
      </c>
      <c r="AT529" s="185" t="s">
        <v>77</v>
      </c>
      <c r="AU529" s="185" t="s">
        <v>85</v>
      </c>
      <c r="AY529" s="177" t="s">
        <v>168</v>
      </c>
      <c r="BK529" s="186">
        <f>BK530</f>
        <v>0</v>
      </c>
    </row>
    <row r="530" s="2" customFormat="1" ht="24.15" customHeight="1">
      <c r="A530" s="38"/>
      <c r="B530" s="189"/>
      <c r="C530" s="190" t="s">
        <v>463</v>
      </c>
      <c r="D530" s="190" t="s">
        <v>171</v>
      </c>
      <c r="E530" s="191" t="s">
        <v>479</v>
      </c>
      <c r="F530" s="192" t="s">
        <v>480</v>
      </c>
      <c r="G530" s="193" t="s">
        <v>458</v>
      </c>
      <c r="H530" s="194">
        <v>78.903000000000006</v>
      </c>
      <c r="I530" s="195"/>
      <c r="J530" s="194">
        <f>ROUND(I530*H530,3)</f>
        <v>0</v>
      </c>
      <c r="K530" s="196"/>
      <c r="L530" s="39"/>
      <c r="M530" s="197" t="s">
        <v>1</v>
      </c>
      <c r="N530" s="198" t="s">
        <v>44</v>
      </c>
      <c r="O530" s="82"/>
      <c r="P530" s="199">
        <f>O530*H530</f>
        <v>0</v>
      </c>
      <c r="Q530" s="199">
        <v>0</v>
      </c>
      <c r="R530" s="199">
        <f>Q530*H530</f>
        <v>0</v>
      </c>
      <c r="S530" s="199">
        <v>0</v>
      </c>
      <c r="T530" s="200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01" t="s">
        <v>111</v>
      </c>
      <c r="AT530" s="201" t="s">
        <v>171</v>
      </c>
      <c r="AU530" s="201" t="s">
        <v>90</v>
      </c>
      <c r="AY530" s="19" t="s">
        <v>168</v>
      </c>
      <c r="BE530" s="202">
        <f>IF(N530="základná",J530,0)</f>
        <v>0</v>
      </c>
      <c r="BF530" s="202">
        <f>IF(N530="znížená",J530,0)</f>
        <v>0</v>
      </c>
      <c r="BG530" s="202">
        <f>IF(N530="zákl. prenesená",J530,0)</f>
        <v>0</v>
      </c>
      <c r="BH530" s="202">
        <f>IF(N530="zníž. prenesená",J530,0)</f>
        <v>0</v>
      </c>
      <c r="BI530" s="202">
        <f>IF(N530="nulová",J530,0)</f>
        <v>0</v>
      </c>
      <c r="BJ530" s="19" t="s">
        <v>90</v>
      </c>
      <c r="BK530" s="203">
        <f>ROUND(I530*H530,3)</f>
        <v>0</v>
      </c>
      <c r="BL530" s="19" t="s">
        <v>111</v>
      </c>
      <c r="BM530" s="201" t="s">
        <v>1159</v>
      </c>
    </row>
    <row r="531" s="12" customFormat="1" ht="25.92" customHeight="1">
      <c r="A531" s="12"/>
      <c r="B531" s="176"/>
      <c r="C531" s="12"/>
      <c r="D531" s="177" t="s">
        <v>77</v>
      </c>
      <c r="E531" s="178" t="s">
        <v>482</v>
      </c>
      <c r="F531" s="178" t="s">
        <v>483</v>
      </c>
      <c r="G531" s="12"/>
      <c r="H531" s="12"/>
      <c r="I531" s="179"/>
      <c r="J531" s="180">
        <f>BK531</f>
        <v>0</v>
      </c>
      <c r="K531" s="12"/>
      <c r="L531" s="176"/>
      <c r="M531" s="181"/>
      <c r="N531" s="182"/>
      <c r="O531" s="182"/>
      <c r="P531" s="183">
        <f>P532+P561+P572+P581+P628+P665+P724+P733+P780+P791+P862+P870+P884+P923</f>
        <v>0</v>
      </c>
      <c r="Q531" s="182"/>
      <c r="R531" s="183">
        <f>R532+R561+R572+R581+R628+R665+R724+R733+R780+R791+R862+R870+R884+R923</f>
        <v>0</v>
      </c>
      <c r="S531" s="182"/>
      <c r="T531" s="184">
        <f>T532+T561+T572+T581+T628+T665+T724+T733+T780+T791+T862+T870+T884+T923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177" t="s">
        <v>90</v>
      </c>
      <c r="AT531" s="185" t="s">
        <v>77</v>
      </c>
      <c r="AU531" s="185" t="s">
        <v>78</v>
      </c>
      <c r="AY531" s="177" t="s">
        <v>168</v>
      </c>
      <c r="BK531" s="186">
        <f>BK532+BK561+BK572+BK581+BK628+BK665+BK724+BK733+BK780+BK791+BK862+BK870+BK884+BK923</f>
        <v>0</v>
      </c>
    </row>
    <row r="532" s="12" customFormat="1" ht="22.8" customHeight="1">
      <c r="A532" s="12"/>
      <c r="B532" s="176"/>
      <c r="C532" s="12"/>
      <c r="D532" s="177" t="s">
        <v>77</v>
      </c>
      <c r="E532" s="187" t="s">
        <v>484</v>
      </c>
      <c r="F532" s="187" t="s">
        <v>485</v>
      </c>
      <c r="G532" s="12"/>
      <c r="H532" s="12"/>
      <c r="I532" s="179"/>
      <c r="J532" s="188">
        <f>BK532</f>
        <v>0</v>
      </c>
      <c r="K532" s="12"/>
      <c r="L532" s="176"/>
      <c r="M532" s="181"/>
      <c r="N532" s="182"/>
      <c r="O532" s="182"/>
      <c r="P532" s="183">
        <f>SUM(P533:P560)</f>
        <v>0</v>
      </c>
      <c r="Q532" s="182"/>
      <c r="R532" s="183">
        <f>SUM(R533:R560)</f>
        <v>0</v>
      </c>
      <c r="S532" s="182"/>
      <c r="T532" s="184">
        <f>SUM(T533:T560)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177" t="s">
        <v>90</v>
      </c>
      <c r="AT532" s="185" t="s">
        <v>77</v>
      </c>
      <c r="AU532" s="185" t="s">
        <v>85</v>
      </c>
      <c r="AY532" s="177" t="s">
        <v>168</v>
      </c>
      <c r="BK532" s="186">
        <f>SUM(BK533:BK560)</f>
        <v>0</v>
      </c>
    </row>
    <row r="533" s="2" customFormat="1" ht="24.15" customHeight="1">
      <c r="A533" s="38"/>
      <c r="B533" s="189"/>
      <c r="C533" s="190" t="s">
        <v>1160</v>
      </c>
      <c r="D533" s="190" t="s">
        <v>171</v>
      </c>
      <c r="E533" s="191" t="s">
        <v>1156</v>
      </c>
      <c r="F533" s="192" t="s">
        <v>1157</v>
      </c>
      <c r="G533" s="193" t="s">
        <v>174</v>
      </c>
      <c r="H533" s="194">
        <v>20.617999999999999</v>
      </c>
      <c r="I533" s="195"/>
      <c r="J533" s="194">
        <f>ROUND(I533*H533,3)</f>
        <v>0</v>
      </c>
      <c r="K533" s="196"/>
      <c r="L533" s="39"/>
      <c r="M533" s="197" t="s">
        <v>1</v>
      </c>
      <c r="N533" s="198" t="s">
        <v>44</v>
      </c>
      <c r="O533" s="82"/>
      <c r="P533" s="199">
        <f>O533*H533</f>
        <v>0</v>
      </c>
      <c r="Q533" s="199">
        <v>0</v>
      </c>
      <c r="R533" s="199">
        <f>Q533*H533</f>
        <v>0</v>
      </c>
      <c r="S533" s="199">
        <v>0</v>
      </c>
      <c r="T533" s="200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01" t="s">
        <v>212</v>
      </c>
      <c r="AT533" s="201" t="s">
        <v>171</v>
      </c>
      <c r="AU533" s="201" t="s">
        <v>90</v>
      </c>
      <c r="AY533" s="19" t="s">
        <v>168</v>
      </c>
      <c r="BE533" s="202">
        <f>IF(N533="základná",J533,0)</f>
        <v>0</v>
      </c>
      <c r="BF533" s="202">
        <f>IF(N533="znížená",J533,0)</f>
        <v>0</v>
      </c>
      <c r="BG533" s="202">
        <f>IF(N533="zákl. prenesená",J533,0)</f>
        <v>0</v>
      </c>
      <c r="BH533" s="202">
        <f>IF(N533="zníž. prenesená",J533,0)</f>
        <v>0</v>
      </c>
      <c r="BI533" s="202">
        <f>IF(N533="nulová",J533,0)</f>
        <v>0</v>
      </c>
      <c r="BJ533" s="19" t="s">
        <v>90</v>
      </c>
      <c r="BK533" s="203">
        <f>ROUND(I533*H533,3)</f>
        <v>0</v>
      </c>
      <c r="BL533" s="19" t="s">
        <v>212</v>
      </c>
      <c r="BM533" s="201" t="s">
        <v>1163</v>
      </c>
    </row>
    <row r="534" s="15" customFormat="1">
      <c r="A534" s="15"/>
      <c r="B534" s="221"/>
      <c r="C534" s="15"/>
      <c r="D534" s="205" t="s">
        <v>175</v>
      </c>
      <c r="E534" s="222" t="s">
        <v>1</v>
      </c>
      <c r="F534" s="223" t="s">
        <v>1969</v>
      </c>
      <c r="G534" s="15"/>
      <c r="H534" s="222" t="s">
        <v>1</v>
      </c>
      <c r="I534" s="224"/>
      <c r="J534" s="15"/>
      <c r="K534" s="15"/>
      <c r="L534" s="221"/>
      <c r="M534" s="225"/>
      <c r="N534" s="226"/>
      <c r="O534" s="226"/>
      <c r="P534" s="226"/>
      <c r="Q534" s="226"/>
      <c r="R534" s="226"/>
      <c r="S534" s="226"/>
      <c r="T534" s="227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22" t="s">
        <v>175</v>
      </c>
      <c r="AU534" s="222" t="s">
        <v>90</v>
      </c>
      <c r="AV534" s="15" t="s">
        <v>85</v>
      </c>
      <c r="AW534" s="15" t="s">
        <v>33</v>
      </c>
      <c r="AX534" s="15" t="s">
        <v>78</v>
      </c>
      <c r="AY534" s="222" t="s">
        <v>168</v>
      </c>
    </row>
    <row r="535" s="13" customFormat="1">
      <c r="A535" s="13"/>
      <c r="B535" s="204"/>
      <c r="C535" s="13"/>
      <c r="D535" s="205" t="s">
        <v>175</v>
      </c>
      <c r="E535" s="206" t="s">
        <v>1</v>
      </c>
      <c r="F535" s="207" t="s">
        <v>2274</v>
      </c>
      <c r="G535" s="13"/>
      <c r="H535" s="208">
        <v>4.6580000000000004</v>
      </c>
      <c r="I535" s="209"/>
      <c r="J535" s="13"/>
      <c r="K535" s="13"/>
      <c r="L535" s="204"/>
      <c r="M535" s="210"/>
      <c r="N535" s="211"/>
      <c r="O535" s="211"/>
      <c r="P535" s="211"/>
      <c r="Q535" s="211"/>
      <c r="R535" s="211"/>
      <c r="S535" s="211"/>
      <c r="T535" s="21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06" t="s">
        <v>175</v>
      </c>
      <c r="AU535" s="206" t="s">
        <v>90</v>
      </c>
      <c r="AV535" s="13" t="s">
        <v>90</v>
      </c>
      <c r="AW535" s="13" t="s">
        <v>33</v>
      </c>
      <c r="AX535" s="13" t="s">
        <v>78</v>
      </c>
      <c r="AY535" s="206" t="s">
        <v>168</v>
      </c>
    </row>
    <row r="536" s="15" customFormat="1">
      <c r="A536" s="15"/>
      <c r="B536" s="221"/>
      <c r="C536" s="15"/>
      <c r="D536" s="205" t="s">
        <v>175</v>
      </c>
      <c r="E536" s="222" t="s">
        <v>1</v>
      </c>
      <c r="F536" s="223" t="s">
        <v>1971</v>
      </c>
      <c r="G536" s="15"/>
      <c r="H536" s="222" t="s">
        <v>1</v>
      </c>
      <c r="I536" s="224"/>
      <c r="J536" s="15"/>
      <c r="K536" s="15"/>
      <c r="L536" s="221"/>
      <c r="M536" s="225"/>
      <c r="N536" s="226"/>
      <c r="O536" s="226"/>
      <c r="P536" s="226"/>
      <c r="Q536" s="226"/>
      <c r="R536" s="226"/>
      <c r="S536" s="226"/>
      <c r="T536" s="227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22" t="s">
        <v>175</v>
      </c>
      <c r="AU536" s="222" t="s">
        <v>90</v>
      </c>
      <c r="AV536" s="15" t="s">
        <v>85</v>
      </c>
      <c r="AW536" s="15" t="s">
        <v>33</v>
      </c>
      <c r="AX536" s="15" t="s">
        <v>78</v>
      </c>
      <c r="AY536" s="222" t="s">
        <v>168</v>
      </c>
    </row>
    <row r="537" s="13" customFormat="1">
      <c r="A537" s="13"/>
      <c r="B537" s="204"/>
      <c r="C537" s="13"/>
      <c r="D537" s="205" t="s">
        <v>175</v>
      </c>
      <c r="E537" s="206" t="s">
        <v>1</v>
      </c>
      <c r="F537" s="207" t="s">
        <v>2275</v>
      </c>
      <c r="G537" s="13"/>
      <c r="H537" s="208">
        <v>5.4000000000000004</v>
      </c>
      <c r="I537" s="209"/>
      <c r="J537" s="13"/>
      <c r="K537" s="13"/>
      <c r="L537" s="204"/>
      <c r="M537" s="210"/>
      <c r="N537" s="211"/>
      <c r="O537" s="211"/>
      <c r="P537" s="211"/>
      <c r="Q537" s="211"/>
      <c r="R537" s="211"/>
      <c r="S537" s="211"/>
      <c r="T537" s="21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06" t="s">
        <v>175</v>
      </c>
      <c r="AU537" s="206" t="s">
        <v>90</v>
      </c>
      <c r="AV537" s="13" t="s">
        <v>90</v>
      </c>
      <c r="AW537" s="13" t="s">
        <v>33</v>
      </c>
      <c r="AX537" s="13" t="s">
        <v>78</v>
      </c>
      <c r="AY537" s="206" t="s">
        <v>168</v>
      </c>
    </row>
    <row r="538" s="13" customFormat="1">
      <c r="A538" s="13"/>
      <c r="B538" s="204"/>
      <c r="C538" s="13"/>
      <c r="D538" s="205" t="s">
        <v>175</v>
      </c>
      <c r="E538" s="206" t="s">
        <v>1</v>
      </c>
      <c r="F538" s="207" t="s">
        <v>2276</v>
      </c>
      <c r="G538" s="13"/>
      <c r="H538" s="208">
        <v>3.1499999999999999</v>
      </c>
      <c r="I538" s="209"/>
      <c r="J538" s="13"/>
      <c r="K538" s="13"/>
      <c r="L538" s="204"/>
      <c r="M538" s="210"/>
      <c r="N538" s="211"/>
      <c r="O538" s="211"/>
      <c r="P538" s="211"/>
      <c r="Q538" s="211"/>
      <c r="R538" s="211"/>
      <c r="S538" s="211"/>
      <c r="T538" s="21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06" t="s">
        <v>175</v>
      </c>
      <c r="AU538" s="206" t="s">
        <v>90</v>
      </c>
      <c r="AV538" s="13" t="s">
        <v>90</v>
      </c>
      <c r="AW538" s="13" t="s">
        <v>33</v>
      </c>
      <c r="AX538" s="13" t="s">
        <v>78</v>
      </c>
      <c r="AY538" s="206" t="s">
        <v>168</v>
      </c>
    </row>
    <row r="539" s="13" customFormat="1">
      <c r="A539" s="13"/>
      <c r="B539" s="204"/>
      <c r="C539" s="13"/>
      <c r="D539" s="205" t="s">
        <v>175</v>
      </c>
      <c r="E539" s="206" t="s">
        <v>1</v>
      </c>
      <c r="F539" s="207" t="s">
        <v>2277</v>
      </c>
      <c r="G539" s="13"/>
      <c r="H539" s="208">
        <v>7.4100000000000001</v>
      </c>
      <c r="I539" s="209"/>
      <c r="J539" s="13"/>
      <c r="K539" s="13"/>
      <c r="L539" s="204"/>
      <c r="M539" s="210"/>
      <c r="N539" s="211"/>
      <c r="O539" s="211"/>
      <c r="P539" s="211"/>
      <c r="Q539" s="211"/>
      <c r="R539" s="211"/>
      <c r="S539" s="211"/>
      <c r="T539" s="21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06" t="s">
        <v>175</v>
      </c>
      <c r="AU539" s="206" t="s">
        <v>90</v>
      </c>
      <c r="AV539" s="13" t="s">
        <v>90</v>
      </c>
      <c r="AW539" s="13" t="s">
        <v>33</v>
      </c>
      <c r="AX539" s="13" t="s">
        <v>78</v>
      </c>
      <c r="AY539" s="206" t="s">
        <v>168</v>
      </c>
    </row>
    <row r="540" s="16" customFormat="1">
      <c r="A540" s="16"/>
      <c r="B540" s="228"/>
      <c r="C540" s="16"/>
      <c r="D540" s="205" t="s">
        <v>175</v>
      </c>
      <c r="E540" s="229" t="s">
        <v>1</v>
      </c>
      <c r="F540" s="230" t="s">
        <v>240</v>
      </c>
      <c r="G540" s="16"/>
      <c r="H540" s="231">
        <v>20.618000000000002</v>
      </c>
      <c r="I540" s="232"/>
      <c r="J540" s="16"/>
      <c r="K540" s="16"/>
      <c r="L540" s="228"/>
      <c r="M540" s="233"/>
      <c r="N540" s="234"/>
      <c r="O540" s="234"/>
      <c r="P540" s="234"/>
      <c r="Q540" s="234"/>
      <c r="R540" s="234"/>
      <c r="S540" s="234"/>
      <c r="T540" s="235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229" t="s">
        <v>175</v>
      </c>
      <c r="AU540" s="229" t="s">
        <v>90</v>
      </c>
      <c r="AV540" s="16" t="s">
        <v>95</v>
      </c>
      <c r="AW540" s="16" t="s">
        <v>33</v>
      </c>
      <c r="AX540" s="16" t="s">
        <v>78</v>
      </c>
      <c r="AY540" s="229" t="s">
        <v>168</v>
      </c>
    </row>
    <row r="541" s="14" customFormat="1">
      <c r="A541" s="14"/>
      <c r="B541" s="213"/>
      <c r="C541" s="14"/>
      <c r="D541" s="205" t="s">
        <v>175</v>
      </c>
      <c r="E541" s="214" t="s">
        <v>1</v>
      </c>
      <c r="F541" s="215" t="s">
        <v>180</v>
      </c>
      <c r="G541" s="14"/>
      <c r="H541" s="216">
        <v>20.618000000000002</v>
      </c>
      <c r="I541" s="217"/>
      <c r="J541" s="14"/>
      <c r="K541" s="14"/>
      <c r="L541" s="213"/>
      <c r="M541" s="218"/>
      <c r="N541" s="219"/>
      <c r="O541" s="219"/>
      <c r="P541" s="219"/>
      <c r="Q541" s="219"/>
      <c r="R541" s="219"/>
      <c r="S541" s="219"/>
      <c r="T541" s="22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14" t="s">
        <v>175</v>
      </c>
      <c r="AU541" s="214" t="s">
        <v>90</v>
      </c>
      <c r="AV541" s="14" t="s">
        <v>111</v>
      </c>
      <c r="AW541" s="14" t="s">
        <v>33</v>
      </c>
      <c r="AX541" s="14" t="s">
        <v>85</v>
      </c>
      <c r="AY541" s="214" t="s">
        <v>168</v>
      </c>
    </row>
    <row r="542" s="2" customFormat="1" ht="24.15" customHeight="1">
      <c r="A542" s="38"/>
      <c r="B542" s="189"/>
      <c r="C542" s="190" t="s">
        <v>466</v>
      </c>
      <c r="D542" s="190" t="s">
        <v>171</v>
      </c>
      <c r="E542" s="191" t="s">
        <v>490</v>
      </c>
      <c r="F542" s="192" t="s">
        <v>491</v>
      </c>
      <c r="G542" s="193" t="s">
        <v>174</v>
      </c>
      <c r="H542" s="194">
        <v>2.423</v>
      </c>
      <c r="I542" s="195"/>
      <c r="J542" s="194">
        <f>ROUND(I542*H542,3)</f>
        <v>0</v>
      </c>
      <c r="K542" s="196"/>
      <c r="L542" s="39"/>
      <c r="M542" s="197" t="s">
        <v>1</v>
      </c>
      <c r="N542" s="198" t="s">
        <v>44</v>
      </c>
      <c r="O542" s="82"/>
      <c r="P542" s="199">
        <f>O542*H542</f>
        <v>0</v>
      </c>
      <c r="Q542" s="199">
        <v>0</v>
      </c>
      <c r="R542" s="199">
        <f>Q542*H542</f>
        <v>0</v>
      </c>
      <c r="S542" s="199">
        <v>0</v>
      </c>
      <c r="T542" s="200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01" t="s">
        <v>212</v>
      </c>
      <c r="AT542" s="201" t="s">
        <v>171</v>
      </c>
      <c r="AU542" s="201" t="s">
        <v>90</v>
      </c>
      <c r="AY542" s="19" t="s">
        <v>168</v>
      </c>
      <c r="BE542" s="202">
        <f>IF(N542="základná",J542,0)</f>
        <v>0</v>
      </c>
      <c r="BF542" s="202">
        <f>IF(N542="znížená",J542,0)</f>
        <v>0</v>
      </c>
      <c r="BG542" s="202">
        <f>IF(N542="zákl. prenesená",J542,0)</f>
        <v>0</v>
      </c>
      <c r="BH542" s="202">
        <f>IF(N542="zníž. prenesená",J542,0)</f>
        <v>0</v>
      </c>
      <c r="BI542" s="202">
        <f>IF(N542="nulová",J542,0)</f>
        <v>0</v>
      </c>
      <c r="BJ542" s="19" t="s">
        <v>90</v>
      </c>
      <c r="BK542" s="203">
        <f>ROUND(I542*H542,3)</f>
        <v>0</v>
      </c>
      <c r="BL542" s="19" t="s">
        <v>212</v>
      </c>
      <c r="BM542" s="201" t="s">
        <v>1167</v>
      </c>
    </row>
    <row r="543" s="15" customFormat="1">
      <c r="A543" s="15"/>
      <c r="B543" s="221"/>
      <c r="C543" s="15"/>
      <c r="D543" s="205" t="s">
        <v>175</v>
      </c>
      <c r="E543" s="222" t="s">
        <v>1</v>
      </c>
      <c r="F543" s="223" t="s">
        <v>2278</v>
      </c>
      <c r="G543" s="15"/>
      <c r="H543" s="222" t="s">
        <v>1</v>
      </c>
      <c r="I543" s="224"/>
      <c r="J543" s="15"/>
      <c r="K543" s="15"/>
      <c r="L543" s="221"/>
      <c r="M543" s="225"/>
      <c r="N543" s="226"/>
      <c r="O543" s="226"/>
      <c r="P543" s="226"/>
      <c r="Q543" s="226"/>
      <c r="R543" s="226"/>
      <c r="S543" s="226"/>
      <c r="T543" s="227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22" t="s">
        <v>175</v>
      </c>
      <c r="AU543" s="222" t="s">
        <v>90</v>
      </c>
      <c r="AV543" s="15" t="s">
        <v>85</v>
      </c>
      <c r="AW543" s="15" t="s">
        <v>33</v>
      </c>
      <c r="AX543" s="15" t="s">
        <v>78</v>
      </c>
      <c r="AY543" s="222" t="s">
        <v>168</v>
      </c>
    </row>
    <row r="544" s="13" customFormat="1">
      <c r="A544" s="13"/>
      <c r="B544" s="204"/>
      <c r="C544" s="13"/>
      <c r="D544" s="205" t="s">
        <v>175</v>
      </c>
      <c r="E544" s="206" t="s">
        <v>1</v>
      </c>
      <c r="F544" s="207" t="s">
        <v>2279</v>
      </c>
      <c r="G544" s="13"/>
      <c r="H544" s="208">
        <v>1.425</v>
      </c>
      <c r="I544" s="209"/>
      <c r="J544" s="13"/>
      <c r="K544" s="13"/>
      <c r="L544" s="204"/>
      <c r="M544" s="210"/>
      <c r="N544" s="211"/>
      <c r="O544" s="211"/>
      <c r="P544" s="211"/>
      <c r="Q544" s="211"/>
      <c r="R544" s="211"/>
      <c r="S544" s="211"/>
      <c r="T544" s="21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06" t="s">
        <v>175</v>
      </c>
      <c r="AU544" s="206" t="s">
        <v>90</v>
      </c>
      <c r="AV544" s="13" t="s">
        <v>90</v>
      </c>
      <c r="AW544" s="13" t="s">
        <v>33</v>
      </c>
      <c r="AX544" s="13" t="s">
        <v>78</v>
      </c>
      <c r="AY544" s="206" t="s">
        <v>168</v>
      </c>
    </row>
    <row r="545" s="13" customFormat="1">
      <c r="A545" s="13"/>
      <c r="B545" s="204"/>
      <c r="C545" s="13"/>
      <c r="D545" s="205" t="s">
        <v>175</v>
      </c>
      <c r="E545" s="206" t="s">
        <v>1</v>
      </c>
      <c r="F545" s="207" t="s">
        <v>2280</v>
      </c>
      <c r="G545" s="13"/>
      <c r="H545" s="208">
        <v>0.998</v>
      </c>
      <c r="I545" s="209"/>
      <c r="J545" s="13"/>
      <c r="K545" s="13"/>
      <c r="L545" s="204"/>
      <c r="M545" s="210"/>
      <c r="N545" s="211"/>
      <c r="O545" s="211"/>
      <c r="P545" s="211"/>
      <c r="Q545" s="211"/>
      <c r="R545" s="211"/>
      <c r="S545" s="211"/>
      <c r="T545" s="21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06" t="s">
        <v>175</v>
      </c>
      <c r="AU545" s="206" t="s">
        <v>90</v>
      </c>
      <c r="AV545" s="13" t="s">
        <v>90</v>
      </c>
      <c r="AW545" s="13" t="s">
        <v>33</v>
      </c>
      <c r="AX545" s="13" t="s">
        <v>78</v>
      </c>
      <c r="AY545" s="206" t="s">
        <v>168</v>
      </c>
    </row>
    <row r="546" s="14" customFormat="1">
      <c r="A546" s="14"/>
      <c r="B546" s="213"/>
      <c r="C546" s="14"/>
      <c r="D546" s="205" t="s">
        <v>175</v>
      </c>
      <c r="E546" s="214" t="s">
        <v>1</v>
      </c>
      <c r="F546" s="215" t="s">
        <v>180</v>
      </c>
      <c r="G546" s="14"/>
      <c r="H546" s="216">
        <v>2.423</v>
      </c>
      <c r="I546" s="217"/>
      <c r="J546" s="14"/>
      <c r="K546" s="14"/>
      <c r="L546" s="213"/>
      <c r="M546" s="218"/>
      <c r="N546" s="219"/>
      <c r="O546" s="219"/>
      <c r="P546" s="219"/>
      <c r="Q546" s="219"/>
      <c r="R546" s="219"/>
      <c r="S546" s="219"/>
      <c r="T546" s="22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14" t="s">
        <v>175</v>
      </c>
      <c r="AU546" s="214" t="s">
        <v>90</v>
      </c>
      <c r="AV546" s="14" t="s">
        <v>111</v>
      </c>
      <c r="AW546" s="14" t="s">
        <v>33</v>
      </c>
      <c r="AX546" s="14" t="s">
        <v>85</v>
      </c>
      <c r="AY546" s="214" t="s">
        <v>168</v>
      </c>
    </row>
    <row r="547" s="2" customFormat="1" ht="16.5" customHeight="1">
      <c r="A547" s="38"/>
      <c r="B547" s="189"/>
      <c r="C547" s="236" t="s">
        <v>1168</v>
      </c>
      <c r="D547" s="236" t="s">
        <v>357</v>
      </c>
      <c r="E547" s="237" t="s">
        <v>497</v>
      </c>
      <c r="F547" s="238" t="s">
        <v>498</v>
      </c>
      <c r="G547" s="239" t="s">
        <v>458</v>
      </c>
      <c r="H547" s="240">
        <v>0.0070000000000000001</v>
      </c>
      <c r="I547" s="241"/>
      <c r="J547" s="240">
        <f>ROUND(I547*H547,3)</f>
        <v>0</v>
      </c>
      <c r="K547" s="242"/>
      <c r="L547" s="243"/>
      <c r="M547" s="244" t="s">
        <v>1</v>
      </c>
      <c r="N547" s="245" t="s">
        <v>44</v>
      </c>
      <c r="O547" s="82"/>
      <c r="P547" s="199">
        <f>O547*H547</f>
        <v>0</v>
      </c>
      <c r="Q547" s="199">
        <v>0</v>
      </c>
      <c r="R547" s="199">
        <f>Q547*H547</f>
        <v>0</v>
      </c>
      <c r="S547" s="199">
        <v>0</v>
      </c>
      <c r="T547" s="200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01" t="s">
        <v>259</v>
      </c>
      <c r="AT547" s="201" t="s">
        <v>357</v>
      </c>
      <c r="AU547" s="201" t="s">
        <v>90</v>
      </c>
      <c r="AY547" s="19" t="s">
        <v>168</v>
      </c>
      <c r="BE547" s="202">
        <f>IF(N547="základná",J547,0)</f>
        <v>0</v>
      </c>
      <c r="BF547" s="202">
        <f>IF(N547="znížená",J547,0)</f>
        <v>0</v>
      </c>
      <c r="BG547" s="202">
        <f>IF(N547="zákl. prenesená",J547,0)</f>
        <v>0</v>
      </c>
      <c r="BH547" s="202">
        <f>IF(N547="zníž. prenesená",J547,0)</f>
        <v>0</v>
      </c>
      <c r="BI547" s="202">
        <f>IF(N547="nulová",J547,0)</f>
        <v>0</v>
      </c>
      <c r="BJ547" s="19" t="s">
        <v>90</v>
      </c>
      <c r="BK547" s="203">
        <f>ROUND(I547*H547,3)</f>
        <v>0</v>
      </c>
      <c r="BL547" s="19" t="s">
        <v>212</v>
      </c>
      <c r="BM547" s="201" t="s">
        <v>1171</v>
      </c>
    </row>
    <row r="548" s="2" customFormat="1" ht="24.15" customHeight="1">
      <c r="A548" s="38"/>
      <c r="B548" s="189"/>
      <c r="C548" s="190" t="s">
        <v>471</v>
      </c>
      <c r="D548" s="190" t="s">
        <v>171</v>
      </c>
      <c r="E548" s="191" t="s">
        <v>1184</v>
      </c>
      <c r="F548" s="192" t="s">
        <v>1185</v>
      </c>
      <c r="G548" s="193" t="s">
        <v>174</v>
      </c>
      <c r="H548" s="194">
        <v>41.235999999999997</v>
      </c>
      <c r="I548" s="195"/>
      <c r="J548" s="194">
        <f>ROUND(I548*H548,3)</f>
        <v>0</v>
      </c>
      <c r="K548" s="196"/>
      <c r="L548" s="39"/>
      <c r="M548" s="197" t="s">
        <v>1</v>
      </c>
      <c r="N548" s="198" t="s">
        <v>44</v>
      </c>
      <c r="O548" s="82"/>
      <c r="P548" s="199">
        <f>O548*H548</f>
        <v>0</v>
      </c>
      <c r="Q548" s="199">
        <v>0</v>
      </c>
      <c r="R548" s="199">
        <f>Q548*H548</f>
        <v>0</v>
      </c>
      <c r="S548" s="199">
        <v>0</v>
      </c>
      <c r="T548" s="200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01" t="s">
        <v>212</v>
      </c>
      <c r="AT548" s="201" t="s">
        <v>171</v>
      </c>
      <c r="AU548" s="201" t="s">
        <v>90</v>
      </c>
      <c r="AY548" s="19" t="s">
        <v>168</v>
      </c>
      <c r="BE548" s="202">
        <f>IF(N548="základná",J548,0)</f>
        <v>0</v>
      </c>
      <c r="BF548" s="202">
        <f>IF(N548="znížená",J548,0)</f>
        <v>0</v>
      </c>
      <c r="BG548" s="202">
        <f>IF(N548="zákl. prenesená",J548,0)</f>
        <v>0</v>
      </c>
      <c r="BH548" s="202">
        <f>IF(N548="zníž. prenesená",J548,0)</f>
        <v>0</v>
      </c>
      <c r="BI548" s="202">
        <f>IF(N548="nulová",J548,0)</f>
        <v>0</v>
      </c>
      <c r="BJ548" s="19" t="s">
        <v>90</v>
      </c>
      <c r="BK548" s="203">
        <f>ROUND(I548*H548,3)</f>
        <v>0</v>
      </c>
      <c r="BL548" s="19" t="s">
        <v>212</v>
      </c>
      <c r="BM548" s="201" t="s">
        <v>1174</v>
      </c>
    </row>
    <row r="549" s="2" customFormat="1" ht="24.15" customHeight="1">
      <c r="A549" s="38"/>
      <c r="B549" s="189"/>
      <c r="C549" s="190" t="s">
        <v>1175</v>
      </c>
      <c r="D549" s="190" t="s">
        <v>171</v>
      </c>
      <c r="E549" s="191" t="s">
        <v>2281</v>
      </c>
      <c r="F549" s="192" t="s">
        <v>2282</v>
      </c>
      <c r="G549" s="193" t="s">
        <v>174</v>
      </c>
      <c r="H549" s="194">
        <v>4.8460000000000001</v>
      </c>
      <c r="I549" s="195"/>
      <c r="J549" s="194">
        <f>ROUND(I549*H549,3)</f>
        <v>0</v>
      </c>
      <c r="K549" s="196"/>
      <c r="L549" s="39"/>
      <c r="M549" s="197" t="s">
        <v>1</v>
      </c>
      <c r="N549" s="198" t="s">
        <v>44</v>
      </c>
      <c r="O549" s="82"/>
      <c r="P549" s="199">
        <f>O549*H549</f>
        <v>0</v>
      </c>
      <c r="Q549" s="199">
        <v>0</v>
      </c>
      <c r="R549" s="199">
        <f>Q549*H549</f>
        <v>0</v>
      </c>
      <c r="S549" s="199">
        <v>0</v>
      </c>
      <c r="T549" s="200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01" t="s">
        <v>212</v>
      </c>
      <c r="AT549" s="201" t="s">
        <v>171</v>
      </c>
      <c r="AU549" s="201" t="s">
        <v>90</v>
      </c>
      <c r="AY549" s="19" t="s">
        <v>168</v>
      </c>
      <c r="BE549" s="202">
        <f>IF(N549="základná",J549,0)</f>
        <v>0</v>
      </c>
      <c r="BF549" s="202">
        <f>IF(N549="znížená",J549,0)</f>
        <v>0</v>
      </c>
      <c r="BG549" s="202">
        <f>IF(N549="zákl. prenesená",J549,0)</f>
        <v>0</v>
      </c>
      <c r="BH549" s="202">
        <f>IF(N549="zníž. prenesená",J549,0)</f>
        <v>0</v>
      </c>
      <c r="BI549" s="202">
        <f>IF(N549="nulová",J549,0)</f>
        <v>0</v>
      </c>
      <c r="BJ549" s="19" t="s">
        <v>90</v>
      </c>
      <c r="BK549" s="203">
        <f>ROUND(I549*H549,3)</f>
        <v>0</v>
      </c>
      <c r="BL549" s="19" t="s">
        <v>212</v>
      </c>
      <c r="BM549" s="201" t="s">
        <v>1178</v>
      </c>
    </row>
    <row r="550" s="2" customFormat="1" ht="24.15" customHeight="1">
      <c r="A550" s="38"/>
      <c r="B550" s="189"/>
      <c r="C550" s="236" t="s">
        <v>475</v>
      </c>
      <c r="D550" s="236" t="s">
        <v>357</v>
      </c>
      <c r="E550" s="237" t="s">
        <v>1188</v>
      </c>
      <c r="F550" s="238" t="s">
        <v>1189</v>
      </c>
      <c r="G550" s="239" t="s">
        <v>174</v>
      </c>
      <c r="H550" s="240">
        <v>53.235999999999997</v>
      </c>
      <c r="I550" s="241"/>
      <c r="J550" s="240">
        <f>ROUND(I550*H550,3)</f>
        <v>0</v>
      </c>
      <c r="K550" s="242"/>
      <c r="L550" s="243"/>
      <c r="M550" s="244" t="s">
        <v>1</v>
      </c>
      <c r="N550" s="245" t="s">
        <v>44</v>
      </c>
      <c r="O550" s="82"/>
      <c r="P550" s="199">
        <f>O550*H550</f>
        <v>0</v>
      </c>
      <c r="Q550" s="199">
        <v>0</v>
      </c>
      <c r="R550" s="199">
        <f>Q550*H550</f>
        <v>0</v>
      </c>
      <c r="S550" s="199">
        <v>0</v>
      </c>
      <c r="T550" s="200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01" t="s">
        <v>259</v>
      </c>
      <c r="AT550" s="201" t="s">
        <v>357</v>
      </c>
      <c r="AU550" s="201" t="s">
        <v>90</v>
      </c>
      <c r="AY550" s="19" t="s">
        <v>168</v>
      </c>
      <c r="BE550" s="202">
        <f>IF(N550="základná",J550,0)</f>
        <v>0</v>
      </c>
      <c r="BF550" s="202">
        <f>IF(N550="znížená",J550,0)</f>
        <v>0</v>
      </c>
      <c r="BG550" s="202">
        <f>IF(N550="zákl. prenesená",J550,0)</f>
        <v>0</v>
      </c>
      <c r="BH550" s="202">
        <f>IF(N550="zníž. prenesená",J550,0)</f>
        <v>0</v>
      </c>
      <c r="BI550" s="202">
        <f>IF(N550="nulová",J550,0)</f>
        <v>0</v>
      </c>
      <c r="BJ550" s="19" t="s">
        <v>90</v>
      </c>
      <c r="BK550" s="203">
        <f>ROUND(I550*H550,3)</f>
        <v>0</v>
      </c>
      <c r="BL550" s="19" t="s">
        <v>212</v>
      </c>
      <c r="BM550" s="201" t="s">
        <v>1181</v>
      </c>
    </row>
    <row r="551" s="2" customFormat="1" ht="37.8" customHeight="1">
      <c r="A551" s="38"/>
      <c r="B551" s="189"/>
      <c r="C551" s="190" t="s">
        <v>1183</v>
      </c>
      <c r="D551" s="190" t="s">
        <v>171</v>
      </c>
      <c r="E551" s="191" t="s">
        <v>2283</v>
      </c>
      <c r="F551" s="192" t="s">
        <v>2284</v>
      </c>
      <c r="G551" s="193" t="s">
        <v>174</v>
      </c>
      <c r="H551" s="194">
        <v>4</v>
      </c>
      <c r="I551" s="195"/>
      <c r="J551" s="194">
        <f>ROUND(I551*H551,3)</f>
        <v>0</v>
      </c>
      <c r="K551" s="196"/>
      <c r="L551" s="39"/>
      <c r="M551" s="197" t="s">
        <v>1</v>
      </c>
      <c r="N551" s="198" t="s">
        <v>44</v>
      </c>
      <c r="O551" s="82"/>
      <c r="P551" s="199">
        <f>O551*H551</f>
        <v>0</v>
      </c>
      <c r="Q551" s="199">
        <v>0</v>
      </c>
      <c r="R551" s="199">
        <f>Q551*H551</f>
        <v>0</v>
      </c>
      <c r="S551" s="199">
        <v>0</v>
      </c>
      <c r="T551" s="200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01" t="s">
        <v>212</v>
      </c>
      <c r="AT551" s="201" t="s">
        <v>171</v>
      </c>
      <c r="AU551" s="201" t="s">
        <v>90</v>
      </c>
      <c r="AY551" s="19" t="s">
        <v>168</v>
      </c>
      <c r="BE551" s="202">
        <f>IF(N551="základná",J551,0)</f>
        <v>0</v>
      </c>
      <c r="BF551" s="202">
        <f>IF(N551="znížená",J551,0)</f>
        <v>0</v>
      </c>
      <c r="BG551" s="202">
        <f>IF(N551="zákl. prenesená",J551,0)</f>
        <v>0</v>
      </c>
      <c r="BH551" s="202">
        <f>IF(N551="zníž. prenesená",J551,0)</f>
        <v>0</v>
      </c>
      <c r="BI551" s="202">
        <f>IF(N551="nulová",J551,0)</f>
        <v>0</v>
      </c>
      <c r="BJ551" s="19" t="s">
        <v>90</v>
      </c>
      <c r="BK551" s="203">
        <f>ROUND(I551*H551,3)</f>
        <v>0</v>
      </c>
      <c r="BL551" s="19" t="s">
        <v>212</v>
      </c>
      <c r="BM551" s="201" t="s">
        <v>1186</v>
      </c>
    </row>
    <row r="552" s="2" customFormat="1" ht="24.15" customHeight="1">
      <c r="A552" s="38"/>
      <c r="B552" s="189"/>
      <c r="C552" s="190" t="s">
        <v>481</v>
      </c>
      <c r="D552" s="190" t="s">
        <v>171</v>
      </c>
      <c r="E552" s="191" t="s">
        <v>2285</v>
      </c>
      <c r="F552" s="192" t="s">
        <v>2286</v>
      </c>
      <c r="G552" s="193" t="s">
        <v>174</v>
      </c>
      <c r="H552" s="194">
        <v>7.4560000000000004</v>
      </c>
      <c r="I552" s="195"/>
      <c r="J552" s="194">
        <f>ROUND(I552*H552,3)</f>
        <v>0</v>
      </c>
      <c r="K552" s="196"/>
      <c r="L552" s="39"/>
      <c r="M552" s="197" t="s">
        <v>1</v>
      </c>
      <c r="N552" s="198" t="s">
        <v>44</v>
      </c>
      <c r="O552" s="82"/>
      <c r="P552" s="199">
        <f>O552*H552</f>
        <v>0</v>
      </c>
      <c r="Q552" s="199">
        <v>0</v>
      </c>
      <c r="R552" s="199">
        <f>Q552*H552</f>
        <v>0</v>
      </c>
      <c r="S552" s="199">
        <v>0</v>
      </c>
      <c r="T552" s="200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01" t="s">
        <v>212</v>
      </c>
      <c r="AT552" s="201" t="s">
        <v>171</v>
      </c>
      <c r="AU552" s="201" t="s">
        <v>90</v>
      </c>
      <c r="AY552" s="19" t="s">
        <v>168</v>
      </c>
      <c r="BE552" s="202">
        <f>IF(N552="základná",J552,0)</f>
        <v>0</v>
      </c>
      <c r="BF552" s="202">
        <f>IF(N552="znížená",J552,0)</f>
        <v>0</v>
      </c>
      <c r="BG552" s="202">
        <f>IF(N552="zákl. prenesená",J552,0)</f>
        <v>0</v>
      </c>
      <c r="BH552" s="202">
        <f>IF(N552="zníž. prenesená",J552,0)</f>
        <v>0</v>
      </c>
      <c r="BI552" s="202">
        <f>IF(N552="nulová",J552,0)</f>
        <v>0</v>
      </c>
      <c r="BJ552" s="19" t="s">
        <v>90</v>
      </c>
      <c r="BK552" s="203">
        <f>ROUND(I552*H552,3)</f>
        <v>0</v>
      </c>
      <c r="BL552" s="19" t="s">
        <v>212</v>
      </c>
      <c r="BM552" s="201" t="s">
        <v>1190</v>
      </c>
    </row>
    <row r="553" s="2" customFormat="1" ht="16.5" customHeight="1">
      <c r="A553" s="38"/>
      <c r="B553" s="189"/>
      <c r="C553" s="236" t="s">
        <v>1191</v>
      </c>
      <c r="D553" s="236" t="s">
        <v>357</v>
      </c>
      <c r="E553" s="237" t="s">
        <v>1165</v>
      </c>
      <c r="F553" s="238" t="s">
        <v>1166</v>
      </c>
      <c r="G553" s="239" t="s">
        <v>987</v>
      </c>
      <c r="H553" s="240">
        <v>13.42</v>
      </c>
      <c r="I553" s="241"/>
      <c r="J553" s="240">
        <f>ROUND(I553*H553,3)</f>
        <v>0</v>
      </c>
      <c r="K553" s="242"/>
      <c r="L553" s="243"/>
      <c r="M553" s="244" t="s">
        <v>1</v>
      </c>
      <c r="N553" s="245" t="s">
        <v>44</v>
      </c>
      <c r="O553" s="82"/>
      <c r="P553" s="199">
        <f>O553*H553</f>
        <v>0</v>
      </c>
      <c r="Q553" s="199">
        <v>0</v>
      </c>
      <c r="R553" s="199">
        <f>Q553*H553</f>
        <v>0</v>
      </c>
      <c r="S553" s="199">
        <v>0</v>
      </c>
      <c r="T553" s="200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01" t="s">
        <v>259</v>
      </c>
      <c r="AT553" s="201" t="s">
        <v>357</v>
      </c>
      <c r="AU553" s="201" t="s">
        <v>90</v>
      </c>
      <c r="AY553" s="19" t="s">
        <v>168</v>
      </c>
      <c r="BE553" s="202">
        <f>IF(N553="základná",J553,0)</f>
        <v>0</v>
      </c>
      <c r="BF553" s="202">
        <f>IF(N553="znížená",J553,0)</f>
        <v>0</v>
      </c>
      <c r="BG553" s="202">
        <f>IF(N553="zákl. prenesená",J553,0)</f>
        <v>0</v>
      </c>
      <c r="BH553" s="202">
        <f>IF(N553="zníž. prenesená",J553,0)</f>
        <v>0</v>
      </c>
      <c r="BI553" s="202">
        <f>IF(N553="nulová",J553,0)</f>
        <v>0</v>
      </c>
      <c r="BJ553" s="19" t="s">
        <v>90</v>
      </c>
      <c r="BK553" s="203">
        <f>ROUND(I553*H553,3)</f>
        <v>0</v>
      </c>
      <c r="BL553" s="19" t="s">
        <v>212</v>
      </c>
      <c r="BM553" s="201" t="s">
        <v>1194</v>
      </c>
    </row>
    <row r="554" s="2" customFormat="1" ht="24.15" customHeight="1">
      <c r="A554" s="38"/>
      <c r="B554" s="189"/>
      <c r="C554" s="190" t="s">
        <v>488</v>
      </c>
      <c r="D554" s="190" t="s">
        <v>171</v>
      </c>
      <c r="E554" s="191" t="s">
        <v>2287</v>
      </c>
      <c r="F554" s="192" t="s">
        <v>2288</v>
      </c>
      <c r="G554" s="193" t="s">
        <v>174</v>
      </c>
      <c r="H554" s="194">
        <v>12.199999999999999</v>
      </c>
      <c r="I554" s="195"/>
      <c r="J554" s="194">
        <f>ROUND(I554*H554,3)</f>
        <v>0</v>
      </c>
      <c r="K554" s="196"/>
      <c r="L554" s="39"/>
      <c r="M554" s="197" t="s">
        <v>1</v>
      </c>
      <c r="N554" s="198" t="s">
        <v>44</v>
      </c>
      <c r="O554" s="82"/>
      <c r="P554" s="199">
        <f>O554*H554</f>
        <v>0</v>
      </c>
      <c r="Q554" s="199">
        <v>0</v>
      </c>
      <c r="R554" s="199">
        <f>Q554*H554</f>
        <v>0</v>
      </c>
      <c r="S554" s="199">
        <v>0</v>
      </c>
      <c r="T554" s="200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01" t="s">
        <v>212</v>
      </c>
      <c r="AT554" s="201" t="s">
        <v>171</v>
      </c>
      <c r="AU554" s="201" t="s">
        <v>90</v>
      </c>
      <c r="AY554" s="19" t="s">
        <v>168</v>
      </c>
      <c r="BE554" s="202">
        <f>IF(N554="základná",J554,0)</f>
        <v>0</v>
      </c>
      <c r="BF554" s="202">
        <f>IF(N554="znížená",J554,0)</f>
        <v>0</v>
      </c>
      <c r="BG554" s="202">
        <f>IF(N554="zákl. prenesená",J554,0)</f>
        <v>0</v>
      </c>
      <c r="BH554" s="202">
        <f>IF(N554="zníž. prenesená",J554,0)</f>
        <v>0</v>
      </c>
      <c r="BI554" s="202">
        <f>IF(N554="nulová",J554,0)</f>
        <v>0</v>
      </c>
      <c r="BJ554" s="19" t="s">
        <v>90</v>
      </c>
      <c r="BK554" s="203">
        <f>ROUND(I554*H554,3)</f>
        <v>0</v>
      </c>
      <c r="BL554" s="19" t="s">
        <v>212</v>
      </c>
      <c r="BM554" s="201" t="s">
        <v>1196</v>
      </c>
    </row>
    <row r="555" s="2" customFormat="1" ht="16.5" customHeight="1">
      <c r="A555" s="38"/>
      <c r="B555" s="189"/>
      <c r="C555" s="236" t="s">
        <v>1199</v>
      </c>
      <c r="D555" s="236" t="s">
        <v>357</v>
      </c>
      <c r="E555" s="237" t="s">
        <v>514</v>
      </c>
      <c r="F555" s="238" t="s">
        <v>515</v>
      </c>
      <c r="G555" s="239" t="s">
        <v>174</v>
      </c>
      <c r="H555" s="240">
        <v>14.029999999999999</v>
      </c>
      <c r="I555" s="241"/>
      <c r="J555" s="240">
        <f>ROUND(I555*H555,3)</f>
        <v>0</v>
      </c>
      <c r="K555" s="242"/>
      <c r="L555" s="243"/>
      <c r="M555" s="244" t="s">
        <v>1</v>
      </c>
      <c r="N555" s="245" t="s">
        <v>44</v>
      </c>
      <c r="O555" s="82"/>
      <c r="P555" s="199">
        <f>O555*H555</f>
        <v>0</v>
      </c>
      <c r="Q555" s="199">
        <v>0</v>
      </c>
      <c r="R555" s="199">
        <f>Q555*H555</f>
        <v>0</v>
      </c>
      <c r="S555" s="199">
        <v>0</v>
      </c>
      <c r="T555" s="200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01" t="s">
        <v>259</v>
      </c>
      <c r="AT555" s="201" t="s">
        <v>357</v>
      </c>
      <c r="AU555" s="201" t="s">
        <v>90</v>
      </c>
      <c r="AY555" s="19" t="s">
        <v>168</v>
      </c>
      <c r="BE555" s="202">
        <f>IF(N555="základná",J555,0)</f>
        <v>0</v>
      </c>
      <c r="BF555" s="202">
        <f>IF(N555="znížená",J555,0)</f>
        <v>0</v>
      </c>
      <c r="BG555" s="202">
        <f>IF(N555="zákl. prenesená",J555,0)</f>
        <v>0</v>
      </c>
      <c r="BH555" s="202">
        <f>IF(N555="zníž. prenesená",J555,0)</f>
        <v>0</v>
      </c>
      <c r="BI555" s="202">
        <f>IF(N555="nulová",J555,0)</f>
        <v>0</v>
      </c>
      <c r="BJ555" s="19" t="s">
        <v>90</v>
      </c>
      <c r="BK555" s="203">
        <f>ROUND(I555*H555,3)</f>
        <v>0</v>
      </c>
      <c r="BL555" s="19" t="s">
        <v>212</v>
      </c>
      <c r="BM555" s="201" t="s">
        <v>1202</v>
      </c>
    </row>
    <row r="556" s="15" customFormat="1">
      <c r="A556" s="15"/>
      <c r="B556" s="221"/>
      <c r="C556" s="15"/>
      <c r="D556" s="205" t="s">
        <v>175</v>
      </c>
      <c r="E556" s="222" t="s">
        <v>1</v>
      </c>
      <c r="F556" s="223" t="s">
        <v>2289</v>
      </c>
      <c r="G556" s="15"/>
      <c r="H556" s="222" t="s">
        <v>1</v>
      </c>
      <c r="I556" s="224"/>
      <c r="J556" s="15"/>
      <c r="K556" s="15"/>
      <c r="L556" s="221"/>
      <c r="M556" s="225"/>
      <c r="N556" s="226"/>
      <c r="O556" s="226"/>
      <c r="P556" s="226"/>
      <c r="Q556" s="226"/>
      <c r="R556" s="226"/>
      <c r="S556" s="226"/>
      <c r="T556" s="227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22" t="s">
        <v>175</v>
      </c>
      <c r="AU556" s="222" t="s">
        <v>90</v>
      </c>
      <c r="AV556" s="15" t="s">
        <v>85</v>
      </c>
      <c r="AW556" s="15" t="s">
        <v>33</v>
      </c>
      <c r="AX556" s="15" t="s">
        <v>78</v>
      </c>
      <c r="AY556" s="222" t="s">
        <v>168</v>
      </c>
    </row>
    <row r="557" s="13" customFormat="1">
      <c r="A557" s="13"/>
      <c r="B557" s="204"/>
      <c r="C557" s="13"/>
      <c r="D557" s="205" t="s">
        <v>175</v>
      </c>
      <c r="E557" s="206" t="s">
        <v>1</v>
      </c>
      <c r="F557" s="207" t="s">
        <v>2290</v>
      </c>
      <c r="G557" s="13"/>
      <c r="H557" s="208">
        <v>14.029999999999999</v>
      </c>
      <c r="I557" s="209"/>
      <c r="J557" s="13"/>
      <c r="K557" s="13"/>
      <c r="L557" s="204"/>
      <c r="M557" s="210"/>
      <c r="N557" s="211"/>
      <c r="O557" s="211"/>
      <c r="P557" s="211"/>
      <c r="Q557" s="211"/>
      <c r="R557" s="211"/>
      <c r="S557" s="211"/>
      <c r="T557" s="21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06" t="s">
        <v>175</v>
      </c>
      <c r="AU557" s="206" t="s">
        <v>90</v>
      </c>
      <c r="AV557" s="13" t="s">
        <v>90</v>
      </c>
      <c r="AW557" s="13" t="s">
        <v>33</v>
      </c>
      <c r="AX557" s="13" t="s">
        <v>78</v>
      </c>
      <c r="AY557" s="206" t="s">
        <v>168</v>
      </c>
    </row>
    <row r="558" s="14" customFormat="1">
      <c r="A558" s="14"/>
      <c r="B558" s="213"/>
      <c r="C558" s="14"/>
      <c r="D558" s="205" t="s">
        <v>175</v>
      </c>
      <c r="E558" s="214" t="s">
        <v>1</v>
      </c>
      <c r="F558" s="215" t="s">
        <v>180</v>
      </c>
      <c r="G558" s="14"/>
      <c r="H558" s="216">
        <v>14.029999999999999</v>
      </c>
      <c r="I558" s="217"/>
      <c r="J558" s="14"/>
      <c r="K558" s="14"/>
      <c r="L558" s="213"/>
      <c r="M558" s="218"/>
      <c r="N558" s="219"/>
      <c r="O558" s="219"/>
      <c r="P558" s="219"/>
      <c r="Q558" s="219"/>
      <c r="R558" s="219"/>
      <c r="S558" s="219"/>
      <c r="T558" s="22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14" t="s">
        <v>175</v>
      </c>
      <c r="AU558" s="214" t="s">
        <v>90</v>
      </c>
      <c r="AV558" s="14" t="s">
        <v>111</v>
      </c>
      <c r="AW558" s="14" t="s">
        <v>33</v>
      </c>
      <c r="AX558" s="14" t="s">
        <v>85</v>
      </c>
      <c r="AY558" s="214" t="s">
        <v>168</v>
      </c>
    </row>
    <row r="559" s="2" customFormat="1" ht="24.15" customHeight="1">
      <c r="A559" s="38"/>
      <c r="B559" s="189"/>
      <c r="C559" s="190" t="s">
        <v>492</v>
      </c>
      <c r="D559" s="190" t="s">
        <v>171</v>
      </c>
      <c r="E559" s="191" t="s">
        <v>2291</v>
      </c>
      <c r="F559" s="192" t="s">
        <v>2292</v>
      </c>
      <c r="G559" s="193" t="s">
        <v>174</v>
      </c>
      <c r="H559" s="194">
        <v>32.57</v>
      </c>
      <c r="I559" s="195"/>
      <c r="J559" s="194">
        <f>ROUND(I559*H559,3)</f>
        <v>0</v>
      </c>
      <c r="K559" s="196"/>
      <c r="L559" s="39"/>
      <c r="M559" s="197" t="s">
        <v>1</v>
      </c>
      <c r="N559" s="198" t="s">
        <v>44</v>
      </c>
      <c r="O559" s="82"/>
      <c r="P559" s="199">
        <f>O559*H559</f>
        <v>0</v>
      </c>
      <c r="Q559" s="199">
        <v>0</v>
      </c>
      <c r="R559" s="199">
        <f>Q559*H559</f>
        <v>0</v>
      </c>
      <c r="S559" s="199">
        <v>0</v>
      </c>
      <c r="T559" s="200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01" t="s">
        <v>212</v>
      </c>
      <c r="AT559" s="201" t="s">
        <v>171</v>
      </c>
      <c r="AU559" s="201" t="s">
        <v>90</v>
      </c>
      <c r="AY559" s="19" t="s">
        <v>168</v>
      </c>
      <c r="BE559" s="202">
        <f>IF(N559="základná",J559,0)</f>
        <v>0</v>
      </c>
      <c r="BF559" s="202">
        <f>IF(N559="znížená",J559,0)</f>
        <v>0</v>
      </c>
      <c r="BG559" s="202">
        <f>IF(N559="zákl. prenesená",J559,0)</f>
        <v>0</v>
      </c>
      <c r="BH559" s="202">
        <f>IF(N559="zníž. prenesená",J559,0)</f>
        <v>0</v>
      </c>
      <c r="BI559" s="202">
        <f>IF(N559="nulová",J559,0)</f>
        <v>0</v>
      </c>
      <c r="BJ559" s="19" t="s">
        <v>90</v>
      </c>
      <c r="BK559" s="203">
        <f>ROUND(I559*H559,3)</f>
        <v>0</v>
      </c>
      <c r="BL559" s="19" t="s">
        <v>212</v>
      </c>
      <c r="BM559" s="201" t="s">
        <v>1207</v>
      </c>
    </row>
    <row r="560" s="2" customFormat="1" ht="24.15" customHeight="1">
      <c r="A560" s="38"/>
      <c r="B560" s="189"/>
      <c r="C560" s="190" t="s">
        <v>1210</v>
      </c>
      <c r="D560" s="190" t="s">
        <v>171</v>
      </c>
      <c r="E560" s="191" t="s">
        <v>536</v>
      </c>
      <c r="F560" s="192" t="s">
        <v>537</v>
      </c>
      <c r="G560" s="193" t="s">
        <v>538</v>
      </c>
      <c r="H560" s="195"/>
      <c r="I560" s="195"/>
      <c r="J560" s="194">
        <f>ROUND(I560*H560,3)</f>
        <v>0</v>
      </c>
      <c r="K560" s="196"/>
      <c r="L560" s="39"/>
      <c r="M560" s="197" t="s">
        <v>1</v>
      </c>
      <c r="N560" s="198" t="s">
        <v>44</v>
      </c>
      <c r="O560" s="82"/>
      <c r="P560" s="199">
        <f>O560*H560</f>
        <v>0</v>
      </c>
      <c r="Q560" s="199">
        <v>0</v>
      </c>
      <c r="R560" s="199">
        <f>Q560*H560</f>
        <v>0</v>
      </c>
      <c r="S560" s="199">
        <v>0</v>
      </c>
      <c r="T560" s="200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01" t="s">
        <v>212</v>
      </c>
      <c r="AT560" s="201" t="s">
        <v>171</v>
      </c>
      <c r="AU560" s="201" t="s">
        <v>90</v>
      </c>
      <c r="AY560" s="19" t="s">
        <v>168</v>
      </c>
      <c r="BE560" s="202">
        <f>IF(N560="základná",J560,0)</f>
        <v>0</v>
      </c>
      <c r="BF560" s="202">
        <f>IF(N560="znížená",J560,0)</f>
        <v>0</v>
      </c>
      <c r="BG560" s="202">
        <f>IF(N560="zákl. prenesená",J560,0)</f>
        <v>0</v>
      </c>
      <c r="BH560" s="202">
        <f>IF(N560="zníž. prenesená",J560,0)</f>
        <v>0</v>
      </c>
      <c r="BI560" s="202">
        <f>IF(N560="nulová",J560,0)</f>
        <v>0</v>
      </c>
      <c r="BJ560" s="19" t="s">
        <v>90</v>
      </c>
      <c r="BK560" s="203">
        <f>ROUND(I560*H560,3)</f>
        <v>0</v>
      </c>
      <c r="BL560" s="19" t="s">
        <v>212</v>
      </c>
      <c r="BM560" s="201" t="s">
        <v>1213</v>
      </c>
    </row>
    <row r="561" s="12" customFormat="1" ht="22.8" customHeight="1">
      <c r="A561" s="12"/>
      <c r="B561" s="176"/>
      <c r="C561" s="12"/>
      <c r="D561" s="177" t="s">
        <v>77</v>
      </c>
      <c r="E561" s="187" t="s">
        <v>1197</v>
      </c>
      <c r="F561" s="187" t="s">
        <v>1198</v>
      </c>
      <c r="G561" s="12"/>
      <c r="H561" s="12"/>
      <c r="I561" s="179"/>
      <c r="J561" s="188">
        <f>BK561</f>
        <v>0</v>
      </c>
      <c r="K561" s="12"/>
      <c r="L561" s="176"/>
      <c r="M561" s="181"/>
      <c r="N561" s="182"/>
      <c r="O561" s="182"/>
      <c r="P561" s="183">
        <f>SUM(P562:P571)</f>
        <v>0</v>
      </c>
      <c r="Q561" s="182"/>
      <c r="R561" s="183">
        <f>SUM(R562:R571)</f>
        <v>0</v>
      </c>
      <c r="S561" s="182"/>
      <c r="T561" s="184">
        <f>SUM(T562:T571)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177" t="s">
        <v>90</v>
      </c>
      <c r="AT561" s="185" t="s">
        <v>77</v>
      </c>
      <c r="AU561" s="185" t="s">
        <v>85</v>
      </c>
      <c r="AY561" s="177" t="s">
        <v>168</v>
      </c>
      <c r="BK561" s="186">
        <f>SUM(BK562:BK571)</f>
        <v>0</v>
      </c>
    </row>
    <row r="562" s="2" customFormat="1" ht="21.75" customHeight="1">
      <c r="A562" s="38"/>
      <c r="B562" s="189"/>
      <c r="C562" s="190" t="s">
        <v>499</v>
      </c>
      <c r="D562" s="190" t="s">
        <v>171</v>
      </c>
      <c r="E562" s="191" t="s">
        <v>1200</v>
      </c>
      <c r="F562" s="192" t="s">
        <v>1201</v>
      </c>
      <c r="G562" s="193" t="s">
        <v>174</v>
      </c>
      <c r="H562" s="194">
        <v>11.300000000000001</v>
      </c>
      <c r="I562" s="195"/>
      <c r="J562" s="194">
        <f>ROUND(I562*H562,3)</f>
        <v>0</v>
      </c>
      <c r="K562" s="196"/>
      <c r="L562" s="39"/>
      <c r="M562" s="197" t="s">
        <v>1</v>
      </c>
      <c r="N562" s="198" t="s">
        <v>44</v>
      </c>
      <c r="O562" s="82"/>
      <c r="P562" s="199">
        <f>O562*H562</f>
        <v>0</v>
      </c>
      <c r="Q562" s="199">
        <v>0</v>
      </c>
      <c r="R562" s="199">
        <f>Q562*H562</f>
        <v>0</v>
      </c>
      <c r="S562" s="199">
        <v>0</v>
      </c>
      <c r="T562" s="200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01" t="s">
        <v>212</v>
      </c>
      <c r="AT562" s="201" t="s">
        <v>171</v>
      </c>
      <c r="AU562" s="201" t="s">
        <v>90</v>
      </c>
      <c r="AY562" s="19" t="s">
        <v>168</v>
      </c>
      <c r="BE562" s="202">
        <f>IF(N562="základná",J562,0)</f>
        <v>0</v>
      </c>
      <c r="BF562" s="202">
        <f>IF(N562="znížená",J562,0)</f>
        <v>0</v>
      </c>
      <c r="BG562" s="202">
        <f>IF(N562="zákl. prenesená",J562,0)</f>
        <v>0</v>
      </c>
      <c r="BH562" s="202">
        <f>IF(N562="zníž. prenesená",J562,0)</f>
        <v>0</v>
      </c>
      <c r="BI562" s="202">
        <f>IF(N562="nulová",J562,0)</f>
        <v>0</v>
      </c>
      <c r="BJ562" s="19" t="s">
        <v>90</v>
      </c>
      <c r="BK562" s="203">
        <f>ROUND(I562*H562,3)</f>
        <v>0</v>
      </c>
      <c r="BL562" s="19" t="s">
        <v>212</v>
      </c>
      <c r="BM562" s="201" t="s">
        <v>1216</v>
      </c>
    </row>
    <row r="563" s="13" customFormat="1">
      <c r="A563" s="13"/>
      <c r="B563" s="204"/>
      <c r="C563" s="13"/>
      <c r="D563" s="205" t="s">
        <v>175</v>
      </c>
      <c r="E563" s="206" t="s">
        <v>1</v>
      </c>
      <c r="F563" s="207" t="s">
        <v>2293</v>
      </c>
      <c r="G563" s="13"/>
      <c r="H563" s="208">
        <v>11.300000000000001</v>
      </c>
      <c r="I563" s="209"/>
      <c r="J563" s="13"/>
      <c r="K563" s="13"/>
      <c r="L563" s="204"/>
      <c r="M563" s="210"/>
      <c r="N563" s="211"/>
      <c r="O563" s="211"/>
      <c r="P563" s="211"/>
      <c r="Q563" s="211"/>
      <c r="R563" s="211"/>
      <c r="S563" s="211"/>
      <c r="T563" s="21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06" t="s">
        <v>175</v>
      </c>
      <c r="AU563" s="206" t="s">
        <v>90</v>
      </c>
      <c r="AV563" s="13" t="s">
        <v>90</v>
      </c>
      <c r="AW563" s="13" t="s">
        <v>33</v>
      </c>
      <c r="AX563" s="13" t="s">
        <v>78</v>
      </c>
      <c r="AY563" s="206" t="s">
        <v>168</v>
      </c>
    </row>
    <row r="564" s="14" customFormat="1">
      <c r="A564" s="14"/>
      <c r="B564" s="213"/>
      <c r="C564" s="14"/>
      <c r="D564" s="205" t="s">
        <v>175</v>
      </c>
      <c r="E564" s="214" t="s">
        <v>1</v>
      </c>
      <c r="F564" s="215" t="s">
        <v>180</v>
      </c>
      <c r="G564" s="14"/>
      <c r="H564" s="216">
        <v>11.300000000000001</v>
      </c>
      <c r="I564" s="217"/>
      <c r="J564" s="14"/>
      <c r="K564" s="14"/>
      <c r="L564" s="213"/>
      <c r="M564" s="218"/>
      <c r="N564" s="219"/>
      <c r="O564" s="219"/>
      <c r="P564" s="219"/>
      <c r="Q564" s="219"/>
      <c r="R564" s="219"/>
      <c r="S564" s="219"/>
      <c r="T564" s="22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14" t="s">
        <v>175</v>
      </c>
      <c r="AU564" s="214" t="s">
        <v>90</v>
      </c>
      <c r="AV564" s="14" t="s">
        <v>111</v>
      </c>
      <c r="AW564" s="14" t="s">
        <v>33</v>
      </c>
      <c r="AX564" s="14" t="s">
        <v>85</v>
      </c>
      <c r="AY564" s="214" t="s">
        <v>168</v>
      </c>
    </row>
    <row r="565" s="2" customFormat="1" ht="24.15" customHeight="1">
      <c r="A565" s="38"/>
      <c r="B565" s="189"/>
      <c r="C565" s="190" t="s">
        <v>1217</v>
      </c>
      <c r="D565" s="190" t="s">
        <v>171</v>
      </c>
      <c r="E565" s="191" t="s">
        <v>1205</v>
      </c>
      <c r="F565" s="192" t="s">
        <v>1206</v>
      </c>
      <c r="G565" s="193" t="s">
        <v>174</v>
      </c>
      <c r="H565" s="194">
        <v>11.300000000000001</v>
      </c>
      <c r="I565" s="195"/>
      <c r="J565" s="194">
        <f>ROUND(I565*H565,3)</f>
        <v>0</v>
      </c>
      <c r="K565" s="196"/>
      <c r="L565" s="39"/>
      <c r="M565" s="197" t="s">
        <v>1</v>
      </c>
      <c r="N565" s="198" t="s">
        <v>44</v>
      </c>
      <c r="O565" s="82"/>
      <c r="P565" s="199">
        <f>O565*H565</f>
        <v>0</v>
      </c>
      <c r="Q565" s="199">
        <v>0</v>
      </c>
      <c r="R565" s="199">
        <f>Q565*H565</f>
        <v>0</v>
      </c>
      <c r="S565" s="199">
        <v>0</v>
      </c>
      <c r="T565" s="200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01" t="s">
        <v>212</v>
      </c>
      <c r="AT565" s="201" t="s">
        <v>171</v>
      </c>
      <c r="AU565" s="201" t="s">
        <v>90</v>
      </c>
      <c r="AY565" s="19" t="s">
        <v>168</v>
      </c>
      <c r="BE565" s="202">
        <f>IF(N565="základná",J565,0)</f>
        <v>0</v>
      </c>
      <c r="BF565" s="202">
        <f>IF(N565="znížená",J565,0)</f>
        <v>0</v>
      </c>
      <c r="BG565" s="202">
        <f>IF(N565="zákl. prenesená",J565,0)</f>
        <v>0</v>
      </c>
      <c r="BH565" s="202">
        <f>IF(N565="zníž. prenesená",J565,0)</f>
        <v>0</v>
      </c>
      <c r="BI565" s="202">
        <f>IF(N565="nulová",J565,0)</f>
        <v>0</v>
      </c>
      <c r="BJ565" s="19" t="s">
        <v>90</v>
      </c>
      <c r="BK565" s="203">
        <f>ROUND(I565*H565,3)</f>
        <v>0</v>
      </c>
      <c r="BL565" s="19" t="s">
        <v>212</v>
      </c>
      <c r="BM565" s="201" t="s">
        <v>1220</v>
      </c>
    </row>
    <row r="566" s="13" customFormat="1">
      <c r="A566" s="13"/>
      <c r="B566" s="204"/>
      <c r="C566" s="13"/>
      <c r="D566" s="205" t="s">
        <v>175</v>
      </c>
      <c r="E566" s="206" t="s">
        <v>1</v>
      </c>
      <c r="F566" s="207" t="s">
        <v>2293</v>
      </c>
      <c r="G566" s="13"/>
      <c r="H566" s="208">
        <v>11.300000000000001</v>
      </c>
      <c r="I566" s="209"/>
      <c r="J566" s="13"/>
      <c r="K566" s="13"/>
      <c r="L566" s="204"/>
      <c r="M566" s="210"/>
      <c r="N566" s="211"/>
      <c r="O566" s="211"/>
      <c r="P566" s="211"/>
      <c r="Q566" s="211"/>
      <c r="R566" s="211"/>
      <c r="S566" s="211"/>
      <c r="T566" s="21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06" t="s">
        <v>175</v>
      </c>
      <c r="AU566" s="206" t="s">
        <v>90</v>
      </c>
      <c r="AV566" s="13" t="s">
        <v>90</v>
      </c>
      <c r="AW566" s="13" t="s">
        <v>33</v>
      </c>
      <c r="AX566" s="13" t="s">
        <v>78</v>
      </c>
      <c r="AY566" s="206" t="s">
        <v>168</v>
      </c>
    </row>
    <row r="567" s="14" customFormat="1">
      <c r="A567" s="14"/>
      <c r="B567" s="213"/>
      <c r="C567" s="14"/>
      <c r="D567" s="205" t="s">
        <v>175</v>
      </c>
      <c r="E567" s="214" t="s">
        <v>1</v>
      </c>
      <c r="F567" s="215" t="s">
        <v>180</v>
      </c>
      <c r="G567" s="14"/>
      <c r="H567" s="216">
        <v>11.300000000000001</v>
      </c>
      <c r="I567" s="217"/>
      <c r="J567" s="14"/>
      <c r="K567" s="14"/>
      <c r="L567" s="213"/>
      <c r="M567" s="218"/>
      <c r="N567" s="219"/>
      <c r="O567" s="219"/>
      <c r="P567" s="219"/>
      <c r="Q567" s="219"/>
      <c r="R567" s="219"/>
      <c r="S567" s="219"/>
      <c r="T567" s="22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14" t="s">
        <v>175</v>
      </c>
      <c r="AU567" s="214" t="s">
        <v>90</v>
      </c>
      <c r="AV567" s="14" t="s">
        <v>111</v>
      </c>
      <c r="AW567" s="14" t="s">
        <v>33</v>
      </c>
      <c r="AX567" s="14" t="s">
        <v>85</v>
      </c>
      <c r="AY567" s="214" t="s">
        <v>168</v>
      </c>
    </row>
    <row r="568" s="2" customFormat="1" ht="33" customHeight="1">
      <c r="A568" s="38"/>
      <c r="B568" s="189"/>
      <c r="C568" s="190" t="s">
        <v>504</v>
      </c>
      <c r="D568" s="190" t="s">
        <v>171</v>
      </c>
      <c r="E568" s="191" t="s">
        <v>2294</v>
      </c>
      <c r="F568" s="192" t="s">
        <v>2295</v>
      </c>
      <c r="G568" s="193" t="s">
        <v>324</v>
      </c>
      <c r="H568" s="194">
        <v>34</v>
      </c>
      <c r="I568" s="195"/>
      <c r="J568" s="194">
        <f>ROUND(I568*H568,3)</f>
        <v>0</v>
      </c>
      <c r="K568" s="196"/>
      <c r="L568" s="39"/>
      <c r="M568" s="197" t="s">
        <v>1</v>
      </c>
      <c r="N568" s="198" t="s">
        <v>44</v>
      </c>
      <c r="O568" s="82"/>
      <c r="P568" s="199">
        <f>O568*H568</f>
        <v>0</v>
      </c>
      <c r="Q568" s="199">
        <v>0</v>
      </c>
      <c r="R568" s="199">
        <f>Q568*H568</f>
        <v>0</v>
      </c>
      <c r="S568" s="199">
        <v>0</v>
      </c>
      <c r="T568" s="200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01" t="s">
        <v>212</v>
      </c>
      <c r="AT568" s="201" t="s">
        <v>171</v>
      </c>
      <c r="AU568" s="201" t="s">
        <v>90</v>
      </c>
      <c r="AY568" s="19" t="s">
        <v>168</v>
      </c>
      <c r="BE568" s="202">
        <f>IF(N568="základná",J568,0)</f>
        <v>0</v>
      </c>
      <c r="BF568" s="202">
        <f>IF(N568="znížená",J568,0)</f>
        <v>0</v>
      </c>
      <c r="BG568" s="202">
        <f>IF(N568="zákl. prenesená",J568,0)</f>
        <v>0</v>
      </c>
      <c r="BH568" s="202">
        <f>IF(N568="zníž. prenesená",J568,0)</f>
        <v>0</v>
      </c>
      <c r="BI568" s="202">
        <f>IF(N568="nulová",J568,0)</f>
        <v>0</v>
      </c>
      <c r="BJ568" s="19" t="s">
        <v>90</v>
      </c>
      <c r="BK568" s="203">
        <f>ROUND(I568*H568,3)</f>
        <v>0</v>
      </c>
      <c r="BL568" s="19" t="s">
        <v>212</v>
      </c>
      <c r="BM568" s="201" t="s">
        <v>1224</v>
      </c>
    </row>
    <row r="569" s="13" customFormat="1">
      <c r="A569" s="13"/>
      <c r="B569" s="204"/>
      <c r="C569" s="13"/>
      <c r="D569" s="205" t="s">
        <v>175</v>
      </c>
      <c r="E569" s="206" t="s">
        <v>1</v>
      </c>
      <c r="F569" s="207" t="s">
        <v>2296</v>
      </c>
      <c r="G569" s="13"/>
      <c r="H569" s="208">
        <v>34</v>
      </c>
      <c r="I569" s="209"/>
      <c r="J569" s="13"/>
      <c r="K569" s="13"/>
      <c r="L569" s="204"/>
      <c r="M569" s="210"/>
      <c r="N569" s="211"/>
      <c r="O569" s="211"/>
      <c r="P569" s="211"/>
      <c r="Q569" s="211"/>
      <c r="R569" s="211"/>
      <c r="S569" s="211"/>
      <c r="T569" s="21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06" t="s">
        <v>175</v>
      </c>
      <c r="AU569" s="206" t="s">
        <v>90</v>
      </c>
      <c r="AV569" s="13" t="s">
        <v>90</v>
      </c>
      <c r="AW569" s="13" t="s">
        <v>33</v>
      </c>
      <c r="AX569" s="13" t="s">
        <v>78</v>
      </c>
      <c r="AY569" s="206" t="s">
        <v>168</v>
      </c>
    </row>
    <row r="570" s="14" customFormat="1">
      <c r="A570" s="14"/>
      <c r="B570" s="213"/>
      <c r="C570" s="14"/>
      <c r="D570" s="205" t="s">
        <v>175</v>
      </c>
      <c r="E570" s="214" t="s">
        <v>1</v>
      </c>
      <c r="F570" s="215" t="s">
        <v>180</v>
      </c>
      <c r="G570" s="14"/>
      <c r="H570" s="216">
        <v>34</v>
      </c>
      <c r="I570" s="217"/>
      <c r="J570" s="14"/>
      <c r="K570" s="14"/>
      <c r="L570" s="213"/>
      <c r="M570" s="218"/>
      <c r="N570" s="219"/>
      <c r="O570" s="219"/>
      <c r="P570" s="219"/>
      <c r="Q570" s="219"/>
      <c r="R570" s="219"/>
      <c r="S570" s="219"/>
      <c r="T570" s="22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14" t="s">
        <v>175</v>
      </c>
      <c r="AU570" s="214" t="s">
        <v>90</v>
      </c>
      <c r="AV570" s="14" t="s">
        <v>111</v>
      </c>
      <c r="AW570" s="14" t="s">
        <v>33</v>
      </c>
      <c r="AX570" s="14" t="s">
        <v>85</v>
      </c>
      <c r="AY570" s="214" t="s">
        <v>168</v>
      </c>
    </row>
    <row r="571" s="2" customFormat="1" ht="16.5" customHeight="1">
      <c r="A571" s="38"/>
      <c r="B571" s="189"/>
      <c r="C571" s="236" t="s">
        <v>1225</v>
      </c>
      <c r="D571" s="236" t="s">
        <v>357</v>
      </c>
      <c r="E571" s="237" t="s">
        <v>2297</v>
      </c>
      <c r="F571" s="238" t="s">
        <v>2298</v>
      </c>
      <c r="G571" s="239" t="s">
        <v>353</v>
      </c>
      <c r="H571" s="240">
        <v>272</v>
      </c>
      <c r="I571" s="241"/>
      <c r="J571" s="240">
        <f>ROUND(I571*H571,3)</f>
        <v>0</v>
      </c>
      <c r="K571" s="242"/>
      <c r="L571" s="243"/>
      <c r="M571" s="244" t="s">
        <v>1</v>
      </c>
      <c r="N571" s="245" t="s">
        <v>44</v>
      </c>
      <c r="O571" s="82"/>
      <c r="P571" s="199">
        <f>O571*H571</f>
        <v>0</v>
      </c>
      <c r="Q571" s="199">
        <v>0</v>
      </c>
      <c r="R571" s="199">
        <f>Q571*H571</f>
        <v>0</v>
      </c>
      <c r="S571" s="199">
        <v>0</v>
      </c>
      <c r="T571" s="200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01" t="s">
        <v>259</v>
      </c>
      <c r="AT571" s="201" t="s">
        <v>357</v>
      </c>
      <c r="AU571" s="201" t="s">
        <v>90</v>
      </c>
      <c r="AY571" s="19" t="s">
        <v>168</v>
      </c>
      <c r="BE571" s="202">
        <f>IF(N571="základná",J571,0)</f>
        <v>0</v>
      </c>
      <c r="BF571" s="202">
        <f>IF(N571="znížená",J571,0)</f>
        <v>0</v>
      </c>
      <c r="BG571" s="202">
        <f>IF(N571="zákl. prenesená",J571,0)</f>
        <v>0</v>
      </c>
      <c r="BH571" s="202">
        <f>IF(N571="zníž. prenesená",J571,0)</f>
        <v>0</v>
      </c>
      <c r="BI571" s="202">
        <f>IF(N571="nulová",J571,0)</f>
        <v>0</v>
      </c>
      <c r="BJ571" s="19" t="s">
        <v>90</v>
      </c>
      <c r="BK571" s="203">
        <f>ROUND(I571*H571,3)</f>
        <v>0</v>
      </c>
      <c r="BL571" s="19" t="s">
        <v>212</v>
      </c>
      <c r="BM571" s="201" t="s">
        <v>1228</v>
      </c>
    </row>
    <row r="572" s="12" customFormat="1" ht="22.8" customHeight="1">
      <c r="A572" s="12"/>
      <c r="B572" s="176"/>
      <c r="C572" s="12"/>
      <c r="D572" s="177" t="s">
        <v>77</v>
      </c>
      <c r="E572" s="187" t="s">
        <v>540</v>
      </c>
      <c r="F572" s="187" t="s">
        <v>541</v>
      </c>
      <c r="G572" s="12"/>
      <c r="H572" s="12"/>
      <c r="I572" s="179"/>
      <c r="J572" s="188">
        <f>BK572</f>
        <v>0</v>
      </c>
      <c r="K572" s="12"/>
      <c r="L572" s="176"/>
      <c r="M572" s="181"/>
      <c r="N572" s="182"/>
      <c r="O572" s="182"/>
      <c r="P572" s="183">
        <f>SUM(P573:P580)</f>
        <v>0</v>
      </c>
      <c r="Q572" s="182"/>
      <c r="R572" s="183">
        <f>SUM(R573:R580)</f>
        <v>0</v>
      </c>
      <c r="S572" s="182"/>
      <c r="T572" s="184">
        <f>SUM(T573:T580)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177" t="s">
        <v>90</v>
      </c>
      <c r="AT572" s="185" t="s">
        <v>77</v>
      </c>
      <c r="AU572" s="185" t="s">
        <v>85</v>
      </c>
      <c r="AY572" s="177" t="s">
        <v>168</v>
      </c>
      <c r="BK572" s="186">
        <f>SUM(BK573:BK580)</f>
        <v>0</v>
      </c>
    </row>
    <row r="573" s="2" customFormat="1" ht="16.5" customHeight="1">
      <c r="A573" s="38"/>
      <c r="B573" s="189"/>
      <c r="C573" s="190" t="s">
        <v>507</v>
      </c>
      <c r="D573" s="190" t="s">
        <v>171</v>
      </c>
      <c r="E573" s="191" t="s">
        <v>676</v>
      </c>
      <c r="F573" s="192" t="s">
        <v>677</v>
      </c>
      <c r="G573" s="193" t="s">
        <v>174</v>
      </c>
      <c r="H573" s="194">
        <v>12.199999999999999</v>
      </c>
      <c r="I573" s="195"/>
      <c r="J573" s="194">
        <f>ROUND(I573*H573,3)</f>
        <v>0</v>
      </c>
      <c r="K573" s="196"/>
      <c r="L573" s="39"/>
      <c r="M573" s="197" t="s">
        <v>1</v>
      </c>
      <c r="N573" s="198" t="s">
        <v>44</v>
      </c>
      <c r="O573" s="82"/>
      <c r="P573" s="199">
        <f>O573*H573</f>
        <v>0</v>
      </c>
      <c r="Q573" s="199">
        <v>0</v>
      </c>
      <c r="R573" s="199">
        <f>Q573*H573</f>
        <v>0</v>
      </c>
      <c r="S573" s="199">
        <v>0</v>
      </c>
      <c r="T573" s="200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01" t="s">
        <v>212</v>
      </c>
      <c r="AT573" s="201" t="s">
        <v>171</v>
      </c>
      <c r="AU573" s="201" t="s">
        <v>90</v>
      </c>
      <c r="AY573" s="19" t="s">
        <v>168</v>
      </c>
      <c r="BE573" s="202">
        <f>IF(N573="základná",J573,0)</f>
        <v>0</v>
      </c>
      <c r="BF573" s="202">
        <f>IF(N573="znížená",J573,0)</f>
        <v>0</v>
      </c>
      <c r="BG573" s="202">
        <f>IF(N573="zákl. prenesená",J573,0)</f>
        <v>0</v>
      </c>
      <c r="BH573" s="202">
        <f>IF(N573="zníž. prenesená",J573,0)</f>
        <v>0</v>
      </c>
      <c r="BI573" s="202">
        <f>IF(N573="nulová",J573,0)</f>
        <v>0</v>
      </c>
      <c r="BJ573" s="19" t="s">
        <v>90</v>
      </c>
      <c r="BK573" s="203">
        <f>ROUND(I573*H573,3)</f>
        <v>0</v>
      </c>
      <c r="BL573" s="19" t="s">
        <v>212</v>
      </c>
      <c r="BM573" s="201" t="s">
        <v>568</v>
      </c>
    </row>
    <row r="574" s="2" customFormat="1" ht="16.5" customHeight="1">
      <c r="A574" s="38"/>
      <c r="B574" s="189"/>
      <c r="C574" s="236" t="s">
        <v>1234</v>
      </c>
      <c r="D574" s="236" t="s">
        <v>357</v>
      </c>
      <c r="E574" s="237" t="s">
        <v>678</v>
      </c>
      <c r="F574" s="238" t="s">
        <v>2299</v>
      </c>
      <c r="G574" s="239" t="s">
        <v>174</v>
      </c>
      <c r="H574" s="240">
        <v>12.199999999999999</v>
      </c>
      <c r="I574" s="241"/>
      <c r="J574" s="240">
        <f>ROUND(I574*H574,3)</f>
        <v>0</v>
      </c>
      <c r="K574" s="242"/>
      <c r="L574" s="243"/>
      <c r="M574" s="244" t="s">
        <v>1</v>
      </c>
      <c r="N574" s="245" t="s">
        <v>44</v>
      </c>
      <c r="O574" s="82"/>
      <c r="P574" s="199">
        <f>O574*H574</f>
        <v>0</v>
      </c>
      <c r="Q574" s="199">
        <v>0</v>
      </c>
      <c r="R574" s="199">
        <f>Q574*H574</f>
        <v>0</v>
      </c>
      <c r="S574" s="199">
        <v>0</v>
      </c>
      <c r="T574" s="200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01" t="s">
        <v>259</v>
      </c>
      <c r="AT574" s="201" t="s">
        <v>357</v>
      </c>
      <c r="AU574" s="201" t="s">
        <v>90</v>
      </c>
      <c r="AY574" s="19" t="s">
        <v>168</v>
      </c>
      <c r="BE574" s="202">
        <f>IF(N574="základná",J574,0)</f>
        <v>0</v>
      </c>
      <c r="BF574" s="202">
        <f>IF(N574="znížená",J574,0)</f>
        <v>0</v>
      </c>
      <c r="BG574" s="202">
        <f>IF(N574="zákl. prenesená",J574,0)</f>
        <v>0</v>
      </c>
      <c r="BH574" s="202">
        <f>IF(N574="zníž. prenesená",J574,0)</f>
        <v>0</v>
      </c>
      <c r="BI574" s="202">
        <f>IF(N574="nulová",J574,0)</f>
        <v>0</v>
      </c>
      <c r="BJ574" s="19" t="s">
        <v>90</v>
      </c>
      <c r="BK574" s="203">
        <f>ROUND(I574*H574,3)</f>
        <v>0</v>
      </c>
      <c r="BL574" s="19" t="s">
        <v>212</v>
      </c>
      <c r="BM574" s="201" t="s">
        <v>1237</v>
      </c>
    </row>
    <row r="575" s="2" customFormat="1" ht="24.15" customHeight="1">
      <c r="A575" s="38"/>
      <c r="B575" s="189"/>
      <c r="C575" s="190" t="s">
        <v>513</v>
      </c>
      <c r="D575" s="190" t="s">
        <v>171</v>
      </c>
      <c r="E575" s="191" t="s">
        <v>682</v>
      </c>
      <c r="F575" s="192" t="s">
        <v>683</v>
      </c>
      <c r="G575" s="193" t="s">
        <v>174</v>
      </c>
      <c r="H575" s="194">
        <v>12.199999999999999</v>
      </c>
      <c r="I575" s="195"/>
      <c r="J575" s="194">
        <f>ROUND(I575*H575,3)</f>
        <v>0</v>
      </c>
      <c r="K575" s="196"/>
      <c r="L575" s="39"/>
      <c r="M575" s="197" t="s">
        <v>1</v>
      </c>
      <c r="N575" s="198" t="s">
        <v>44</v>
      </c>
      <c r="O575" s="82"/>
      <c r="P575" s="199">
        <f>O575*H575</f>
        <v>0</v>
      </c>
      <c r="Q575" s="199">
        <v>0</v>
      </c>
      <c r="R575" s="199">
        <f>Q575*H575</f>
        <v>0</v>
      </c>
      <c r="S575" s="199">
        <v>0</v>
      </c>
      <c r="T575" s="200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01" t="s">
        <v>212</v>
      </c>
      <c r="AT575" s="201" t="s">
        <v>171</v>
      </c>
      <c r="AU575" s="201" t="s">
        <v>90</v>
      </c>
      <c r="AY575" s="19" t="s">
        <v>168</v>
      </c>
      <c r="BE575" s="202">
        <f>IF(N575="základná",J575,0)</f>
        <v>0</v>
      </c>
      <c r="BF575" s="202">
        <f>IF(N575="znížená",J575,0)</f>
        <v>0</v>
      </c>
      <c r="BG575" s="202">
        <f>IF(N575="zákl. prenesená",J575,0)</f>
        <v>0</v>
      </c>
      <c r="BH575" s="202">
        <f>IF(N575="zníž. prenesená",J575,0)</f>
        <v>0</v>
      </c>
      <c r="BI575" s="202">
        <f>IF(N575="nulová",J575,0)</f>
        <v>0</v>
      </c>
      <c r="BJ575" s="19" t="s">
        <v>90</v>
      </c>
      <c r="BK575" s="203">
        <f>ROUND(I575*H575,3)</f>
        <v>0</v>
      </c>
      <c r="BL575" s="19" t="s">
        <v>212</v>
      </c>
      <c r="BM575" s="201" t="s">
        <v>1241</v>
      </c>
    </row>
    <row r="576" s="2" customFormat="1" ht="24.15" customHeight="1">
      <c r="A576" s="38"/>
      <c r="B576" s="189"/>
      <c r="C576" s="236" t="s">
        <v>1243</v>
      </c>
      <c r="D576" s="236" t="s">
        <v>357</v>
      </c>
      <c r="E576" s="237" t="s">
        <v>2300</v>
      </c>
      <c r="F576" s="238" t="s">
        <v>2301</v>
      </c>
      <c r="G576" s="239" t="s">
        <v>174</v>
      </c>
      <c r="H576" s="240">
        <v>12.444000000000001</v>
      </c>
      <c r="I576" s="241"/>
      <c r="J576" s="240">
        <f>ROUND(I576*H576,3)</f>
        <v>0</v>
      </c>
      <c r="K576" s="242"/>
      <c r="L576" s="243"/>
      <c r="M576" s="244" t="s">
        <v>1</v>
      </c>
      <c r="N576" s="245" t="s">
        <v>44</v>
      </c>
      <c r="O576" s="82"/>
      <c r="P576" s="199">
        <f>O576*H576</f>
        <v>0</v>
      </c>
      <c r="Q576" s="199">
        <v>0</v>
      </c>
      <c r="R576" s="199">
        <f>Q576*H576</f>
        <v>0</v>
      </c>
      <c r="S576" s="199">
        <v>0</v>
      </c>
      <c r="T576" s="200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01" t="s">
        <v>259</v>
      </c>
      <c r="AT576" s="201" t="s">
        <v>357</v>
      </c>
      <c r="AU576" s="201" t="s">
        <v>90</v>
      </c>
      <c r="AY576" s="19" t="s">
        <v>168</v>
      </c>
      <c r="BE576" s="202">
        <f>IF(N576="základná",J576,0)</f>
        <v>0</v>
      </c>
      <c r="BF576" s="202">
        <f>IF(N576="znížená",J576,0)</f>
        <v>0</v>
      </c>
      <c r="BG576" s="202">
        <f>IF(N576="zákl. prenesená",J576,0)</f>
        <v>0</v>
      </c>
      <c r="BH576" s="202">
        <f>IF(N576="zníž. prenesená",J576,0)</f>
        <v>0</v>
      </c>
      <c r="BI576" s="202">
        <f>IF(N576="nulová",J576,0)</f>
        <v>0</v>
      </c>
      <c r="BJ576" s="19" t="s">
        <v>90</v>
      </c>
      <c r="BK576" s="203">
        <f>ROUND(I576*H576,3)</f>
        <v>0</v>
      </c>
      <c r="BL576" s="19" t="s">
        <v>212</v>
      </c>
      <c r="BM576" s="201" t="s">
        <v>1246</v>
      </c>
    </row>
    <row r="577" s="15" customFormat="1">
      <c r="A577" s="15"/>
      <c r="B577" s="221"/>
      <c r="C577" s="15"/>
      <c r="D577" s="205" t="s">
        <v>175</v>
      </c>
      <c r="E577" s="222" t="s">
        <v>1</v>
      </c>
      <c r="F577" s="223" t="s">
        <v>2302</v>
      </c>
      <c r="G577" s="15"/>
      <c r="H577" s="222" t="s">
        <v>1</v>
      </c>
      <c r="I577" s="224"/>
      <c r="J577" s="15"/>
      <c r="K577" s="15"/>
      <c r="L577" s="221"/>
      <c r="M577" s="225"/>
      <c r="N577" s="226"/>
      <c r="O577" s="226"/>
      <c r="P577" s="226"/>
      <c r="Q577" s="226"/>
      <c r="R577" s="226"/>
      <c r="S577" s="226"/>
      <c r="T577" s="227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22" t="s">
        <v>175</v>
      </c>
      <c r="AU577" s="222" t="s">
        <v>90</v>
      </c>
      <c r="AV577" s="15" t="s">
        <v>85</v>
      </c>
      <c r="AW577" s="15" t="s">
        <v>33</v>
      </c>
      <c r="AX577" s="15" t="s">
        <v>78</v>
      </c>
      <c r="AY577" s="222" t="s">
        <v>168</v>
      </c>
    </row>
    <row r="578" s="13" customFormat="1">
      <c r="A578" s="13"/>
      <c r="B578" s="204"/>
      <c r="C578" s="13"/>
      <c r="D578" s="205" t="s">
        <v>175</v>
      </c>
      <c r="E578" s="206" t="s">
        <v>1</v>
      </c>
      <c r="F578" s="207" t="s">
        <v>2303</v>
      </c>
      <c r="G578" s="13"/>
      <c r="H578" s="208">
        <v>12.444000000000001</v>
      </c>
      <c r="I578" s="209"/>
      <c r="J578" s="13"/>
      <c r="K578" s="13"/>
      <c r="L578" s="204"/>
      <c r="M578" s="210"/>
      <c r="N578" s="211"/>
      <c r="O578" s="211"/>
      <c r="P578" s="211"/>
      <c r="Q578" s="211"/>
      <c r="R578" s="211"/>
      <c r="S578" s="211"/>
      <c r="T578" s="21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06" t="s">
        <v>175</v>
      </c>
      <c r="AU578" s="206" t="s">
        <v>90</v>
      </c>
      <c r="AV578" s="13" t="s">
        <v>90</v>
      </c>
      <c r="AW578" s="13" t="s">
        <v>33</v>
      </c>
      <c r="AX578" s="13" t="s">
        <v>78</v>
      </c>
      <c r="AY578" s="206" t="s">
        <v>168</v>
      </c>
    </row>
    <row r="579" s="14" customFormat="1">
      <c r="A579" s="14"/>
      <c r="B579" s="213"/>
      <c r="C579" s="14"/>
      <c r="D579" s="205" t="s">
        <v>175</v>
      </c>
      <c r="E579" s="214" t="s">
        <v>1</v>
      </c>
      <c r="F579" s="215" t="s">
        <v>180</v>
      </c>
      <c r="G579" s="14"/>
      <c r="H579" s="216">
        <v>12.444000000000001</v>
      </c>
      <c r="I579" s="217"/>
      <c r="J579" s="14"/>
      <c r="K579" s="14"/>
      <c r="L579" s="213"/>
      <c r="M579" s="218"/>
      <c r="N579" s="219"/>
      <c r="O579" s="219"/>
      <c r="P579" s="219"/>
      <c r="Q579" s="219"/>
      <c r="R579" s="219"/>
      <c r="S579" s="219"/>
      <c r="T579" s="22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14" t="s">
        <v>175</v>
      </c>
      <c r="AU579" s="214" t="s">
        <v>90</v>
      </c>
      <c r="AV579" s="14" t="s">
        <v>111</v>
      </c>
      <c r="AW579" s="14" t="s">
        <v>33</v>
      </c>
      <c r="AX579" s="14" t="s">
        <v>85</v>
      </c>
      <c r="AY579" s="214" t="s">
        <v>168</v>
      </c>
    </row>
    <row r="580" s="2" customFormat="1" ht="24.15" customHeight="1">
      <c r="A580" s="38"/>
      <c r="B580" s="189"/>
      <c r="C580" s="190" t="s">
        <v>516</v>
      </c>
      <c r="D580" s="190" t="s">
        <v>171</v>
      </c>
      <c r="E580" s="191" t="s">
        <v>555</v>
      </c>
      <c r="F580" s="192" t="s">
        <v>556</v>
      </c>
      <c r="G580" s="193" t="s">
        <v>538</v>
      </c>
      <c r="H580" s="195"/>
      <c r="I580" s="195"/>
      <c r="J580" s="194">
        <f>ROUND(I580*H580,3)</f>
        <v>0</v>
      </c>
      <c r="K580" s="196"/>
      <c r="L580" s="39"/>
      <c r="M580" s="197" t="s">
        <v>1</v>
      </c>
      <c r="N580" s="198" t="s">
        <v>44</v>
      </c>
      <c r="O580" s="82"/>
      <c r="P580" s="199">
        <f>O580*H580</f>
        <v>0</v>
      </c>
      <c r="Q580" s="199">
        <v>0</v>
      </c>
      <c r="R580" s="199">
        <f>Q580*H580</f>
        <v>0</v>
      </c>
      <c r="S580" s="199">
        <v>0</v>
      </c>
      <c r="T580" s="200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01" t="s">
        <v>212</v>
      </c>
      <c r="AT580" s="201" t="s">
        <v>171</v>
      </c>
      <c r="AU580" s="201" t="s">
        <v>90</v>
      </c>
      <c r="AY580" s="19" t="s">
        <v>168</v>
      </c>
      <c r="BE580" s="202">
        <f>IF(N580="základná",J580,0)</f>
        <v>0</v>
      </c>
      <c r="BF580" s="202">
        <f>IF(N580="znížená",J580,0)</f>
        <v>0</v>
      </c>
      <c r="BG580" s="202">
        <f>IF(N580="zákl. prenesená",J580,0)</f>
        <v>0</v>
      </c>
      <c r="BH580" s="202">
        <f>IF(N580="zníž. prenesená",J580,0)</f>
        <v>0</v>
      </c>
      <c r="BI580" s="202">
        <f>IF(N580="nulová",J580,0)</f>
        <v>0</v>
      </c>
      <c r="BJ580" s="19" t="s">
        <v>90</v>
      </c>
      <c r="BK580" s="203">
        <f>ROUND(I580*H580,3)</f>
        <v>0</v>
      </c>
      <c r="BL580" s="19" t="s">
        <v>212</v>
      </c>
      <c r="BM580" s="201" t="s">
        <v>1250</v>
      </c>
    </row>
    <row r="581" s="12" customFormat="1" ht="22.8" customHeight="1">
      <c r="A581" s="12"/>
      <c r="B581" s="176"/>
      <c r="C581" s="12"/>
      <c r="D581" s="177" t="s">
        <v>77</v>
      </c>
      <c r="E581" s="187" t="s">
        <v>611</v>
      </c>
      <c r="F581" s="187" t="s">
        <v>612</v>
      </c>
      <c r="G581" s="12"/>
      <c r="H581" s="12"/>
      <c r="I581" s="179"/>
      <c r="J581" s="188">
        <f>BK581</f>
        <v>0</v>
      </c>
      <c r="K581" s="12"/>
      <c r="L581" s="176"/>
      <c r="M581" s="181"/>
      <c r="N581" s="182"/>
      <c r="O581" s="182"/>
      <c r="P581" s="183">
        <f>SUM(P582:P627)</f>
        <v>0</v>
      </c>
      <c r="Q581" s="182"/>
      <c r="R581" s="183">
        <f>SUM(R582:R627)</f>
        <v>0</v>
      </c>
      <c r="S581" s="182"/>
      <c r="T581" s="184">
        <f>SUM(T582:T627)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177" t="s">
        <v>90</v>
      </c>
      <c r="AT581" s="185" t="s">
        <v>77</v>
      </c>
      <c r="AU581" s="185" t="s">
        <v>85</v>
      </c>
      <c r="AY581" s="177" t="s">
        <v>168</v>
      </c>
      <c r="BK581" s="186">
        <f>SUM(BK582:BK627)</f>
        <v>0</v>
      </c>
    </row>
    <row r="582" s="2" customFormat="1" ht="33" customHeight="1">
      <c r="A582" s="38"/>
      <c r="B582" s="189"/>
      <c r="C582" s="190" t="s">
        <v>1252</v>
      </c>
      <c r="D582" s="190" t="s">
        <v>171</v>
      </c>
      <c r="E582" s="191" t="s">
        <v>2304</v>
      </c>
      <c r="F582" s="192" t="s">
        <v>2305</v>
      </c>
      <c r="G582" s="193" t="s">
        <v>324</v>
      </c>
      <c r="H582" s="194">
        <v>438</v>
      </c>
      <c r="I582" s="195"/>
      <c r="J582" s="194">
        <f>ROUND(I582*H582,3)</f>
        <v>0</v>
      </c>
      <c r="K582" s="196"/>
      <c r="L582" s="39"/>
      <c r="M582" s="197" t="s">
        <v>1</v>
      </c>
      <c r="N582" s="198" t="s">
        <v>44</v>
      </c>
      <c r="O582" s="82"/>
      <c r="P582" s="199">
        <f>O582*H582</f>
        <v>0</v>
      </c>
      <c r="Q582" s="199">
        <v>0</v>
      </c>
      <c r="R582" s="199">
        <f>Q582*H582</f>
        <v>0</v>
      </c>
      <c r="S582" s="199">
        <v>0</v>
      </c>
      <c r="T582" s="200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01" t="s">
        <v>212</v>
      </c>
      <c r="AT582" s="201" t="s">
        <v>171</v>
      </c>
      <c r="AU582" s="201" t="s">
        <v>90</v>
      </c>
      <c r="AY582" s="19" t="s">
        <v>168</v>
      </c>
      <c r="BE582" s="202">
        <f>IF(N582="základná",J582,0)</f>
        <v>0</v>
      </c>
      <c r="BF582" s="202">
        <f>IF(N582="znížená",J582,0)</f>
        <v>0</v>
      </c>
      <c r="BG582" s="202">
        <f>IF(N582="zákl. prenesená",J582,0)</f>
        <v>0</v>
      </c>
      <c r="BH582" s="202">
        <f>IF(N582="zníž. prenesená",J582,0)</f>
        <v>0</v>
      </c>
      <c r="BI582" s="202">
        <f>IF(N582="nulová",J582,0)</f>
        <v>0</v>
      </c>
      <c r="BJ582" s="19" t="s">
        <v>90</v>
      </c>
      <c r="BK582" s="203">
        <f>ROUND(I582*H582,3)</f>
        <v>0</v>
      </c>
      <c r="BL582" s="19" t="s">
        <v>212</v>
      </c>
      <c r="BM582" s="201" t="s">
        <v>1255</v>
      </c>
    </row>
    <row r="583" s="13" customFormat="1">
      <c r="A583" s="13"/>
      <c r="B583" s="204"/>
      <c r="C583" s="13"/>
      <c r="D583" s="205" t="s">
        <v>175</v>
      </c>
      <c r="E583" s="206" t="s">
        <v>1</v>
      </c>
      <c r="F583" s="207" t="s">
        <v>2306</v>
      </c>
      <c r="G583" s="13"/>
      <c r="H583" s="208">
        <v>438</v>
      </c>
      <c r="I583" s="209"/>
      <c r="J583" s="13"/>
      <c r="K583" s="13"/>
      <c r="L583" s="204"/>
      <c r="M583" s="210"/>
      <c r="N583" s="211"/>
      <c r="O583" s="211"/>
      <c r="P583" s="211"/>
      <c r="Q583" s="211"/>
      <c r="R583" s="211"/>
      <c r="S583" s="211"/>
      <c r="T583" s="21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06" t="s">
        <v>175</v>
      </c>
      <c r="AU583" s="206" t="s">
        <v>90</v>
      </c>
      <c r="AV583" s="13" t="s">
        <v>90</v>
      </c>
      <c r="AW583" s="13" t="s">
        <v>33</v>
      </c>
      <c r="AX583" s="13" t="s">
        <v>78</v>
      </c>
      <c r="AY583" s="206" t="s">
        <v>168</v>
      </c>
    </row>
    <row r="584" s="14" customFormat="1">
      <c r="A584" s="14"/>
      <c r="B584" s="213"/>
      <c r="C584" s="14"/>
      <c r="D584" s="205" t="s">
        <v>175</v>
      </c>
      <c r="E584" s="214" t="s">
        <v>1</v>
      </c>
      <c r="F584" s="215" t="s">
        <v>180</v>
      </c>
      <c r="G584" s="14"/>
      <c r="H584" s="216">
        <v>438</v>
      </c>
      <c r="I584" s="217"/>
      <c r="J584" s="14"/>
      <c r="K584" s="14"/>
      <c r="L584" s="213"/>
      <c r="M584" s="218"/>
      <c r="N584" s="219"/>
      <c r="O584" s="219"/>
      <c r="P584" s="219"/>
      <c r="Q584" s="219"/>
      <c r="R584" s="219"/>
      <c r="S584" s="219"/>
      <c r="T584" s="220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14" t="s">
        <v>175</v>
      </c>
      <c r="AU584" s="214" t="s">
        <v>90</v>
      </c>
      <c r="AV584" s="14" t="s">
        <v>111</v>
      </c>
      <c r="AW584" s="14" t="s">
        <v>33</v>
      </c>
      <c r="AX584" s="14" t="s">
        <v>85</v>
      </c>
      <c r="AY584" s="214" t="s">
        <v>168</v>
      </c>
    </row>
    <row r="585" s="2" customFormat="1" ht="33" customHeight="1">
      <c r="A585" s="38"/>
      <c r="B585" s="189"/>
      <c r="C585" s="190" t="s">
        <v>522</v>
      </c>
      <c r="D585" s="190" t="s">
        <v>171</v>
      </c>
      <c r="E585" s="191" t="s">
        <v>2307</v>
      </c>
      <c r="F585" s="192" t="s">
        <v>2308</v>
      </c>
      <c r="G585" s="193" t="s">
        <v>324</v>
      </c>
      <c r="H585" s="194">
        <v>46.399999999999999</v>
      </c>
      <c r="I585" s="195"/>
      <c r="J585" s="194">
        <f>ROUND(I585*H585,3)</f>
        <v>0</v>
      </c>
      <c r="K585" s="196"/>
      <c r="L585" s="39"/>
      <c r="M585" s="197" t="s">
        <v>1</v>
      </c>
      <c r="N585" s="198" t="s">
        <v>44</v>
      </c>
      <c r="O585" s="82"/>
      <c r="P585" s="199">
        <f>O585*H585</f>
        <v>0</v>
      </c>
      <c r="Q585" s="199">
        <v>0</v>
      </c>
      <c r="R585" s="199">
        <f>Q585*H585</f>
        <v>0</v>
      </c>
      <c r="S585" s="199">
        <v>0</v>
      </c>
      <c r="T585" s="200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01" t="s">
        <v>212</v>
      </c>
      <c r="AT585" s="201" t="s">
        <v>171</v>
      </c>
      <c r="AU585" s="201" t="s">
        <v>90</v>
      </c>
      <c r="AY585" s="19" t="s">
        <v>168</v>
      </c>
      <c r="BE585" s="202">
        <f>IF(N585="základná",J585,0)</f>
        <v>0</v>
      </c>
      <c r="BF585" s="202">
        <f>IF(N585="znížená",J585,0)</f>
        <v>0</v>
      </c>
      <c r="BG585" s="202">
        <f>IF(N585="zákl. prenesená",J585,0)</f>
        <v>0</v>
      </c>
      <c r="BH585" s="202">
        <f>IF(N585="zníž. prenesená",J585,0)</f>
        <v>0</v>
      </c>
      <c r="BI585" s="202">
        <f>IF(N585="nulová",J585,0)</f>
        <v>0</v>
      </c>
      <c r="BJ585" s="19" t="s">
        <v>90</v>
      </c>
      <c r="BK585" s="203">
        <f>ROUND(I585*H585,3)</f>
        <v>0</v>
      </c>
      <c r="BL585" s="19" t="s">
        <v>212</v>
      </c>
      <c r="BM585" s="201" t="s">
        <v>1258</v>
      </c>
    </row>
    <row r="586" s="13" customFormat="1">
      <c r="A586" s="13"/>
      <c r="B586" s="204"/>
      <c r="C586" s="13"/>
      <c r="D586" s="205" t="s">
        <v>175</v>
      </c>
      <c r="E586" s="206" t="s">
        <v>1</v>
      </c>
      <c r="F586" s="207" t="s">
        <v>2309</v>
      </c>
      <c r="G586" s="13"/>
      <c r="H586" s="208">
        <v>46.399999999999999</v>
      </c>
      <c r="I586" s="209"/>
      <c r="J586" s="13"/>
      <c r="K586" s="13"/>
      <c r="L586" s="204"/>
      <c r="M586" s="210"/>
      <c r="N586" s="211"/>
      <c r="O586" s="211"/>
      <c r="P586" s="211"/>
      <c r="Q586" s="211"/>
      <c r="R586" s="211"/>
      <c r="S586" s="211"/>
      <c r="T586" s="21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06" t="s">
        <v>175</v>
      </c>
      <c r="AU586" s="206" t="s">
        <v>90</v>
      </c>
      <c r="AV586" s="13" t="s">
        <v>90</v>
      </c>
      <c r="AW586" s="13" t="s">
        <v>33</v>
      </c>
      <c r="AX586" s="13" t="s">
        <v>78</v>
      </c>
      <c r="AY586" s="206" t="s">
        <v>168</v>
      </c>
    </row>
    <row r="587" s="14" customFormat="1">
      <c r="A587" s="14"/>
      <c r="B587" s="213"/>
      <c r="C587" s="14"/>
      <c r="D587" s="205" t="s">
        <v>175</v>
      </c>
      <c r="E587" s="214" t="s">
        <v>1</v>
      </c>
      <c r="F587" s="215" t="s">
        <v>180</v>
      </c>
      <c r="G587" s="14"/>
      <c r="H587" s="216">
        <v>46.399999999999999</v>
      </c>
      <c r="I587" s="217"/>
      <c r="J587" s="14"/>
      <c r="K587" s="14"/>
      <c r="L587" s="213"/>
      <c r="M587" s="218"/>
      <c r="N587" s="219"/>
      <c r="O587" s="219"/>
      <c r="P587" s="219"/>
      <c r="Q587" s="219"/>
      <c r="R587" s="219"/>
      <c r="S587" s="219"/>
      <c r="T587" s="22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14" t="s">
        <v>175</v>
      </c>
      <c r="AU587" s="214" t="s">
        <v>90</v>
      </c>
      <c r="AV587" s="14" t="s">
        <v>111</v>
      </c>
      <c r="AW587" s="14" t="s">
        <v>33</v>
      </c>
      <c r="AX587" s="14" t="s">
        <v>85</v>
      </c>
      <c r="AY587" s="214" t="s">
        <v>168</v>
      </c>
    </row>
    <row r="588" s="2" customFormat="1" ht="24.15" customHeight="1">
      <c r="A588" s="38"/>
      <c r="B588" s="189"/>
      <c r="C588" s="190" t="s">
        <v>1261</v>
      </c>
      <c r="D588" s="190" t="s">
        <v>171</v>
      </c>
      <c r="E588" s="191" t="s">
        <v>2310</v>
      </c>
      <c r="F588" s="192" t="s">
        <v>2311</v>
      </c>
      <c r="G588" s="193" t="s">
        <v>324</v>
      </c>
      <c r="H588" s="194">
        <v>572.54999999999995</v>
      </c>
      <c r="I588" s="195"/>
      <c r="J588" s="194">
        <f>ROUND(I588*H588,3)</f>
        <v>0</v>
      </c>
      <c r="K588" s="196"/>
      <c r="L588" s="39"/>
      <c r="M588" s="197" t="s">
        <v>1</v>
      </c>
      <c r="N588" s="198" t="s">
        <v>44</v>
      </c>
      <c r="O588" s="82"/>
      <c r="P588" s="199">
        <f>O588*H588</f>
        <v>0</v>
      </c>
      <c r="Q588" s="199">
        <v>0</v>
      </c>
      <c r="R588" s="199">
        <f>Q588*H588</f>
        <v>0</v>
      </c>
      <c r="S588" s="199">
        <v>0</v>
      </c>
      <c r="T588" s="200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01" t="s">
        <v>212</v>
      </c>
      <c r="AT588" s="201" t="s">
        <v>171</v>
      </c>
      <c r="AU588" s="201" t="s">
        <v>90</v>
      </c>
      <c r="AY588" s="19" t="s">
        <v>168</v>
      </c>
      <c r="BE588" s="202">
        <f>IF(N588="základná",J588,0)</f>
        <v>0</v>
      </c>
      <c r="BF588" s="202">
        <f>IF(N588="znížená",J588,0)</f>
        <v>0</v>
      </c>
      <c r="BG588" s="202">
        <f>IF(N588="zákl. prenesená",J588,0)</f>
        <v>0</v>
      </c>
      <c r="BH588" s="202">
        <f>IF(N588="zníž. prenesená",J588,0)</f>
        <v>0</v>
      </c>
      <c r="BI588" s="202">
        <f>IF(N588="nulová",J588,0)</f>
        <v>0</v>
      </c>
      <c r="BJ588" s="19" t="s">
        <v>90</v>
      </c>
      <c r="BK588" s="203">
        <f>ROUND(I588*H588,3)</f>
        <v>0</v>
      </c>
      <c r="BL588" s="19" t="s">
        <v>212</v>
      </c>
      <c r="BM588" s="201" t="s">
        <v>1264</v>
      </c>
    </row>
    <row r="589" s="15" customFormat="1">
      <c r="A589" s="15"/>
      <c r="B589" s="221"/>
      <c r="C589" s="15"/>
      <c r="D589" s="205" t="s">
        <v>175</v>
      </c>
      <c r="E589" s="222" t="s">
        <v>1</v>
      </c>
      <c r="F589" s="223" t="s">
        <v>2312</v>
      </c>
      <c r="G589" s="15"/>
      <c r="H589" s="222" t="s">
        <v>1</v>
      </c>
      <c r="I589" s="224"/>
      <c r="J589" s="15"/>
      <c r="K589" s="15"/>
      <c r="L589" s="221"/>
      <c r="M589" s="225"/>
      <c r="N589" s="226"/>
      <c r="O589" s="226"/>
      <c r="P589" s="226"/>
      <c r="Q589" s="226"/>
      <c r="R589" s="226"/>
      <c r="S589" s="226"/>
      <c r="T589" s="227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22" t="s">
        <v>175</v>
      </c>
      <c r="AU589" s="222" t="s">
        <v>90</v>
      </c>
      <c r="AV589" s="15" t="s">
        <v>85</v>
      </c>
      <c r="AW589" s="15" t="s">
        <v>33</v>
      </c>
      <c r="AX589" s="15" t="s">
        <v>78</v>
      </c>
      <c r="AY589" s="222" t="s">
        <v>168</v>
      </c>
    </row>
    <row r="590" s="13" customFormat="1">
      <c r="A590" s="13"/>
      <c r="B590" s="204"/>
      <c r="C590" s="13"/>
      <c r="D590" s="205" t="s">
        <v>175</v>
      </c>
      <c r="E590" s="206" t="s">
        <v>1</v>
      </c>
      <c r="F590" s="207" t="s">
        <v>2313</v>
      </c>
      <c r="G590" s="13"/>
      <c r="H590" s="208">
        <v>515</v>
      </c>
      <c r="I590" s="209"/>
      <c r="J590" s="13"/>
      <c r="K590" s="13"/>
      <c r="L590" s="204"/>
      <c r="M590" s="210"/>
      <c r="N590" s="211"/>
      <c r="O590" s="211"/>
      <c r="P590" s="211"/>
      <c r="Q590" s="211"/>
      <c r="R590" s="211"/>
      <c r="S590" s="211"/>
      <c r="T590" s="21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06" t="s">
        <v>175</v>
      </c>
      <c r="AU590" s="206" t="s">
        <v>90</v>
      </c>
      <c r="AV590" s="13" t="s">
        <v>90</v>
      </c>
      <c r="AW590" s="13" t="s">
        <v>33</v>
      </c>
      <c r="AX590" s="13" t="s">
        <v>78</v>
      </c>
      <c r="AY590" s="206" t="s">
        <v>168</v>
      </c>
    </row>
    <row r="591" s="13" customFormat="1">
      <c r="A591" s="13"/>
      <c r="B591" s="204"/>
      <c r="C591" s="13"/>
      <c r="D591" s="205" t="s">
        <v>175</v>
      </c>
      <c r="E591" s="206" t="s">
        <v>1</v>
      </c>
      <c r="F591" s="207" t="s">
        <v>2314</v>
      </c>
      <c r="G591" s="13"/>
      <c r="H591" s="208">
        <v>57.549999999999997</v>
      </c>
      <c r="I591" s="209"/>
      <c r="J591" s="13"/>
      <c r="K591" s="13"/>
      <c r="L591" s="204"/>
      <c r="M591" s="210"/>
      <c r="N591" s="211"/>
      <c r="O591" s="211"/>
      <c r="P591" s="211"/>
      <c r="Q591" s="211"/>
      <c r="R591" s="211"/>
      <c r="S591" s="211"/>
      <c r="T591" s="21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06" t="s">
        <v>175</v>
      </c>
      <c r="AU591" s="206" t="s">
        <v>90</v>
      </c>
      <c r="AV591" s="13" t="s">
        <v>90</v>
      </c>
      <c r="AW591" s="13" t="s">
        <v>33</v>
      </c>
      <c r="AX591" s="13" t="s">
        <v>78</v>
      </c>
      <c r="AY591" s="206" t="s">
        <v>168</v>
      </c>
    </row>
    <row r="592" s="14" customFormat="1">
      <c r="A592" s="14"/>
      <c r="B592" s="213"/>
      <c r="C592" s="14"/>
      <c r="D592" s="205" t="s">
        <v>175</v>
      </c>
      <c r="E592" s="214" t="s">
        <v>1</v>
      </c>
      <c r="F592" s="215" t="s">
        <v>180</v>
      </c>
      <c r="G592" s="14"/>
      <c r="H592" s="216">
        <v>572.54999999999995</v>
      </c>
      <c r="I592" s="217"/>
      <c r="J592" s="14"/>
      <c r="K592" s="14"/>
      <c r="L592" s="213"/>
      <c r="M592" s="218"/>
      <c r="N592" s="219"/>
      <c r="O592" s="219"/>
      <c r="P592" s="219"/>
      <c r="Q592" s="219"/>
      <c r="R592" s="219"/>
      <c r="S592" s="219"/>
      <c r="T592" s="220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14" t="s">
        <v>175</v>
      </c>
      <c r="AU592" s="214" t="s">
        <v>90</v>
      </c>
      <c r="AV592" s="14" t="s">
        <v>111</v>
      </c>
      <c r="AW592" s="14" t="s">
        <v>33</v>
      </c>
      <c r="AX592" s="14" t="s">
        <v>85</v>
      </c>
      <c r="AY592" s="214" t="s">
        <v>168</v>
      </c>
    </row>
    <row r="593" s="2" customFormat="1" ht="24.15" customHeight="1">
      <c r="A593" s="38"/>
      <c r="B593" s="189"/>
      <c r="C593" s="190" t="s">
        <v>529</v>
      </c>
      <c r="D593" s="190" t="s">
        <v>171</v>
      </c>
      <c r="E593" s="191" t="s">
        <v>2315</v>
      </c>
      <c r="F593" s="192" t="s">
        <v>2316</v>
      </c>
      <c r="G593" s="193" t="s">
        <v>324</v>
      </c>
      <c r="H593" s="194">
        <v>46.399999999999999</v>
      </c>
      <c r="I593" s="195"/>
      <c r="J593" s="194">
        <f>ROUND(I593*H593,3)</f>
        <v>0</v>
      </c>
      <c r="K593" s="196"/>
      <c r="L593" s="39"/>
      <c r="M593" s="197" t="s">
        <v>1</v>
      </c>
      <c r="N593" s="198" t="s">
        <v>44</v>
      </c>
      <c r="O593" s="82"/>
      <c r="P593" s="199">
        <f>O593*H593</f>
        <v>0</v>
      </c>
      <c r="Q593" s="199">
        <v>0</v>
      </c>
      <c r="R593" s="199">
        <f>Q593*H593</f>
        <v>0</v>
      </c>
      <c r="S593" s="199">
        <v>0</v>
      </c>
      <c r="T593" s="200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01" t="s">
        <v>212</v>
      </c>
      <c r="AT593" s="201" t="s">
        <v>171</v>
      </c>
      <c r="AU593" s="201" t="s">
        <v>90</v>
      </c>
      <c r="AY593" s="19" t="s">
        <v>168</v>
      </c>
      <c r="BE593" s="202">
        <f>IF(N593="základná",J593,0)</f>
        <v>0</v>
      </c>
      <c r="BF593" s="202">
        <f>IF(N593="znížená",J593,0)</f>
        <v>0</v>
      </c>
      <c r="BG593" s="202">
        <f>IF(N593="zákl. prenesená",J593,0)</f>
        <v>0</v>
      </c>
      <c r="BH593" s="202">
        <f>IF(N593="zníž. prenesená",J593,0)</f>
        <v>0</v>
      </c>
      <c r="BI593" s="202">
        <f>IF(N593="nulová",J593,0)</f>
        <v>0</v>
      </c>
      <c r="BJ593" s="19" t="s">
        <v>90</v>
      </c>
      <c r="BK593" s="203">
        <f>ROUND(I593*H593,3)</f>
        <v>0</v>
      </c>
      <c r="BL593" s="19" t="s">
        <v>212</v>
      </c>
      <c r="BM593" s="201" t="s">
        <v>1268</v>
      </c>
    </row>
    <row r="594" s="15" customFormat="1">
      <c r="A594" s="15"/>
      <c r="B594" s="221"/>
      <c r="C594" s="15"/>
      <c r="D594" s="205" t="s">
        <v>175</v>
      </c>
      <c r="E594" s="222" t="s">
        <v>1</v>
      </c>
      <c r="F594" s="223" t="s">
        <v>2312</v>
      </c>
      <c r="G594" s="15"/>
      <c r="H594" s="222" t="s">
        <v>1</v>
      </c>
      <c r="I594" s="224"/>
      <c r="J594" s="15"/>
      <c r="K594" s="15"/>
      <c r="L594" s="221"/>
      <c r="M594" s="225"/>
      <c r="N594" s="226"/>
      <c r="O594" s="226"/>
      <c r="P594" s="226"/>
      <c r="Q594" s="226"/>
      <c r="R594" s="226"/>
      <c r="S594" s="226"/>
      <c r="T594" s="227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22" t="s">
        <v>175</v>
      </c>
      <c r="AU594" s="222" t="s">
        <v>90</v>
      </c>
      <c r="AV594" s="15" t="s">
        <v>85</v>
      </c>
      <c r="AW594" s="15" t="s">
        <v>33</v>
      </c>
      <c r="AX594" s="15" t="s">
        <v>78</v>
      </c>
      <c r="AY594" s="222" t="s">
        <v>168</v>
      </c>
    </row>
    <row r="595" s="13" customFormat="1">
      <c r="A595" s="13"/>
      <c r="B595" s="204"/>
      <c r="C595" s="13"/>
      <c r="D595" s="205" t="s">
        <v>175</v>
      </c>
      <c r="E595" s="206" t="s">
        <v>1</v>
      </c>
      <c r="F595" s="207" t="s">
        <v>2317</v>
      </c>
      <c r="G595" s="13"/>
      <c r="H595" s="208">
        <v>46.399999999999999</v>
      </c>
      <c r="I595" s="209"/>
      <c r="J595" s="13"/>
      <c r="K595" s="13"/>
      <c r="L595" s="204"/>
      <c r="M595" s="210"/>
      <c r="N595" s="211"/>
      <c r="O595" s="211"/>
      <c r="P595" s="211"/>
      <c r="Q595" s="211"/>
      <c r="R595" s="211"/>
      <c r="S595" s="211"/>
      <c r="T595" s="21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06" t="s">
        <v>175</v>
      </c>
      <c r="AU595" s="206" t="s">
        <v>90</v>
      </c>
      <c r="AV595" s="13" t="s">
        <v>90</v>
      </c>
      <c r="AW595" s="13" t="s">
        <v>33</v>
      </c>
      <c r="AX595" s="13" t="s">
        <v>78</v>
      </c>
      <c r="AY595" s="206" t="s">
        <v>168</v>
      </c>
    </row>
    <row r="596" s="14" customFormat="1">
      <c r="A596" s="14"/>
      <c r="B596" s="213"/>
      <c r="C596" s="14"/>
      <c r="D596" s="205" t="s">
        <v>175</v>
      </c>
      <c r="E596" s="214" t="s">
        <v>1</v>
      </c>
      <c r="F596" s="215" t="s">
        <v>180</v>
      </c>
      <c r="G596" s="14"/>
      <c r="H596" s="216">
        <v>46.399999999999999</v>
      </c>
      <c r="I596" s="217"/>
      <c r="J596" s="14"/>
      <c r="K596" s="14"/>
      <c r="L596" s="213"/>
      <c r="M596" s="218"/>
      <c r="N596" s="219"/>
      <c r="O596" s="219"/>
      <c r="P596" s="219"/>
      <c r="Q596" s="219"/>
      <c r="R596" s="219"/>
      <c r="S596" s="219"/>
      <c r="T596" s="22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14" t="s">
        <v>175</v>
      </c>
      <c r="AU596" s="214" t="s">
        <v>90</v>
      </c>
      <c r="AV596" s="14" t="s">
        <v>111</v>
      </c>
      <c r="AW596" s="14" t="s">
        <v>33</v>
      </c>
      <c r="AX596" s="14" t="s">
        <v>85</v>
      </c>
      <c r="AY596" s="214" t="s">
        <v>168</v>
      </c>
    </row>
    <row r="597" s="2" customFormat="1" ht="33" customHeight="1">
      <c r="A597" s="38"/>
      <c r="B597" s="189"/>
      <c r="C597" s="236" t="s">
        <v>1270</v>
      </c>
      <c r="D597" s="236" t="s">
        <v>357</v>
      </c>
      <c r="E597" s="237" t="s">
        <v>2318</v>
      </c>
      <c r="F597" s="238" t="s">
        <v>2319</v>
      </c>
      <c r="G597" s="239" t="s">
        <v>618</v>
      </c>
      <c r="H597" s="240">
        <v>11.656000000000001</v>
      </c>
      <c r="I597" s="241"/>
      <c r="J597" s="240">
        <f>ROUND(I597*H597,3)</f>
        <v>0</v>
      </c>
      <c r="K597" s="242"/>
      <c r="L597" s="243"/>
      <c r="M597" s="244" t="s">
        <v>1</v>
      </c>
      <c r="N597" s="245" t="s">
        <v>44</v>
      </c>
      <c r="O597" s="82"/>
      <c r="P597" s="199">
        <f>O597*H597</f>
        <v>0</v>
      </c>
      <c r="Q597" s="199">
        <v>0</v>
      </c>
      <c r="R597" s="199">
        <f>Q597*H597</f>
        <v>0</v>
      </c>
      <c r="S597" s="199">
        <v>0</v>
      </c>
      <c r="T597" s="200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01" t="s">
        <v>259</v>
      </c>
      <c r="AT597" s="201" t="s">
        <v>357</v>
      </c>
      <c r="AU597" s="201" t="s">
        <v>90</v>
      </c>
      <c r="AY597" s="19" t="s">
        <v>168</v>
      </c>
      <c r="BE597" s="202">
        <f>IF(N597="základná",J597,0)</f>
        <v>0</v>
      </c>
      <c r="BF597" s="202">
        <f>IF(N597="znížená",J597,0)</f>
        <v>0</v>
      </c>
      <c r="BG597" s="202">
        <f>IF(N597="zákl. prenesená",J597,0)</f>
        <v>0</v>
      </c>
      <c r="BH597" s="202">
        <f>IF(N597="zníž. prenesená",J597,0)</f>
        <v>0</v>
      </c>
      <c r="BI597" s="202">
        <f>IF(N597="nulová",J597,0)</f>
        <v>0</v>
      </c>
      <c r="BJ597" s="19" t="s">
        <v>90</v>
      </c>
      <c r="BK597" s="203">
        <f>ROUND(I597*H597,3)</f>
        <v>0</v>
      </c>
      <c r="BL597" s="19" t="s">
        <v>212</v>
      </c>
      <c r="BM597" s="201" t="s">
        <v>1273</v>
      </c>
    </row>
    <row r="598" s="13" customFormat="1">
      <c r="A598" s="13"/>
      <c r="B598" s="204"/>
      <c r="C598" s="13"/>
      <c r="D598" s="205" t="s">
        <v>175</v>
      </c>
      <c r="E598" s="206" t="s">
        <v>1</v>
      </c>
      <c r="F598" s="207" t="s">
        <v>2320</v>
      </c>
      <c r="G598" s="13"/>
      <c r="H598" s="208">
        <v>8.2400000000000002</v>
      </c>
      <c r="I598" s="209"/>
      <c r="J598" s="13"/>
      <c r="K598" s="13"/>
      <c r="L598" s="204"/>
      <c r="M598" s="210"/>
      <c r="N598" s="211"/>
      <c r="O598" s="211"/>
      <c r="P598" s="211"/>
      <c r="Q598" s="211"/>
      <c r="R598" s="211"/>
      <c r="S598" s="211"/>
      <c r="T598" s="21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06" t="s">
        <v>175</v>
      </c>
      <c r="AU598" s="206" t="s">
        <v>90</v>
      </c>
      <c r="AV598" s="13" t="s">
        <v>90</v>
      </c>
      <c r="AW598" s="13" t="s">
        <v>33</v>
      </c>
      <c r="AX598" s="13" t="s">
        <v>78</v>
      </c>
      <c r="AY598" s="206" t="s">
        <v>168</v>
      </c>
    </row>
    <row r="599" s="13" customFormat="1">
      <c r="A599" s="13"/>
      <c r="B599" s="204"/>
      <c r="C599" s="13"/>
      <c r="D599" s="205" t="s">
        <v>175</v>
      </c>
      <c r="E599" s="206" t="s">
        <v>1</v>
      </c>
      <c r="F599" s="207" t="s">
        <v>2321</v>
      </c>
      <c r="G599" s="13"/>
      <c r="H599" s="208">
        <v>0.73699999999999999</v>
      </c>
      <c r="I599" s="209"/>
      <c r="J599" s="13"/>
      <c r="K599" s="13"/>
      <c r="L599" s="204"/>
      <c r="M599" s="210"/>
      <c r="N599" s="211"/>
      <c r="O599" s="211"/>
      <c r="P599" s="211"/>
      <c r="Q599" s="211"/>
      <c r="R599" s="211"/>
      <c r="S599" s="211"/>
      <c r="T599" s="21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06" t="s">
        <v>175</v>
      </c>
      <c r="AU599" s="206" t="s">
        <v>90</v>
      </c>
      <c r="AV599" s="13" t="s">
        <v>90</v>
      </c>
      <c r="AW599" s="13" t="s">
        <v>33</v>
      </c>
      <c r="AX599" s="13" t="s">
        <v>78</v>
      </c>
      <c r="AY599" s="206" t="s">
        <v>168</v>
      </c>
    </row>
    <row r="600" s="13" customFormat="1">
      <c r="A600" s="13"/>
      <c r="B600" s="204"/>
      <c r="C600" s="13"/>
      <c r="D600" s="205" t="s">
        <v>175</v>
      </c>
      <c r="E600" s="206" t="s">
        <v>1</v>
      </c>
      <c r="F600" s="207" t="s">
        <v>2322</v>
      </c>
      <c r="G600" s="13"/>
      <c r="H600" s="208">
        <v>1.169</v>
      </c>
      <c r="I600" s="209"/>
      <c r="J600" s="13"/>
      <c r="K600" s="13"/>
      <c r="L600" s="204"/>
      <c r="M600" s="210"/>
      <c r="N600" s="211"/>
      <c r="O600" s="211"/>
      <c r="P600" s="211"/>
      <c r="Q600" s="211"/>
      <c r="R600" s="211"/>
      <c r="S600" s="211"/>
      <c r="T600" s="21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06" t="s">
        <v>175</v>
      </c>
      <c r="AU600" s="206" t="s">
        <v>90</v>
      </c>
      <c r="AV600" s="13" t="s">
        <v>90</v>
      </c>
      <c r="AW600" s="13" t="s">
        <v>33</v>
      </c>
      <c r="AX600" s="13" t="s">
        <v>78</v>
      </c>
      <c r="AY600" s="206" t="s">
        <v>168</v>
      </c>
    </row>
    <row r="601" s="13" customFormat="1">
      <c r="A601" s="13"/>
      <c r="B601" s="204"/>
      <c r="C601" s="13"/>
      <c r="D601" s="205" t="s">
        <v>175</v>
      </c>
      <c r="E601" s="206" t="s">
        <v>1</v>
      </c>
      <c r="F601" s="207" t="s">
        <v>2323</v>
      </c>
      <c r="G601" s="13"/>
      <c r="H601" s="208">
        <v>0.45000000000000001</v>
      </c>
      <c r="I601" s="209"/>
      <c r="J601" s="13"/>
      <c r="K601" s="13"/>
      <c r="L601" s="204"/>
      <c r="M601" s="210"/>
      <c r="N601" s="211"/>
      <c r="O601" s="211"/>
      <c r="P601" s="211"/>
      <c r="Q601" s="211"/>
      <c r="R601" s="211"/>
      <c r="S601" s="211"/>
      <c r="T601" s="21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06" t="s">
        <v>175</v>
      </c>
      <c r="AU601" s="206" t="s">
        <v>90</v>
      </c>
      <c r="AV601" s="13" t="s">
        <v>90</v>
      </c>
      <c r="AW601" s="13" t="s">
        <v>33</v>
      </c>
      <c r="AX601" s="13" t="s">
        <v>78</v>
      </c>
      <c r="AY601" s="206" t="s">
        <v>168</v>
      </c>
    </row>
    <row r="602" s="14" customFormat="1">
      <c r="A602" s="14"/>
      <c r="B602" s="213"/>
      <c r="C602" s="14"/>
      <c r="D602" s="205" t="s">
        <v>175</v>
      </c>
      <c r="E602" s="214" t="s">
        <v>1</v>
      </c>
      <c r="F602" s="215" t="s">
        <v>180</v>
      </c>
      <c r="G602" s="14"/>
      <c r="H602" s="216">
        <v>10.596</v>
      </c>
      <c r="I602" s="217"/>
      <c r="J602" s="14"/>
      <c r="K602" s="14"/>
      <c r="L602" s="213"/>
      <c r="M602" s="218"/>
      <c r="N602" s="219"/>
      <c r="O602" s="219"/>
      <c r="P602" s="219"/>
      <c r="Q602" s="219"/>
      <c r="R602" s="219"/>
      <c r="S602" s="219"/>
      <c r="T602" s="22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14" t="s">
        <v>175</v>
      </c>
      <c r="AU602" s="214" t="s">
        <v>90</v>
      </c>
      <c r="AV602" s="14" t="s">
        <v>111</v>
      </c>
      <c r="AW602" s="14" t="s">
        <v>33</v>
      </c>
      <c r="AX602" s="14" t="s">
        <v>78</v>
      </c>
      <c r="AY602" s="214" t="s">
        <v>168</v>
      </c>
    </row>
    <row r="603" s="13" customFormat="1">
      <c r="A603" s="13"/>
      <c r="B603" s="204"/>
      <c r="C603" s="13"/>
      <c r="D603" s="205" t="s">
        <v>175</v>
      </c>
      <c r="E603" s="206" t="s">
        <v>1</v>
      </c>
      <c r="F603" s="207" t="s">
        <v>2324</v>
      </c>
      <c r="G603" s="13"/>
      <c r="H603" s="208">
        <v>11.656000000000001</v>
      </c>
      <c r="I603" s="209"/>
      <c r="J603" s="13"/>
      <c r="K603" s="13"/>
      <c r="L603" s="204"/>
      <c r="M603" s="210"/>
      <c r="N603" s="211"/>
      <c r="O603" s="211"/>
      <c r="P603" s="211"/>
      <c r="Q603" s="211"/>
      <c r="R603" s="211"/>
      <c r="S603" s="211"/>
      <c r="T603" s="21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06" t="s">
        <v>175</v>
      </c>
      <c r="AU603" s="206" t="s">
        <v>90</v>
      </c>
      <c r="AV603" s="13" t="s">
        <v>90</v>
      </c>
      <c r="AW603" s="13" t="s">
        <v>33</v>
      </c>
      <c r="AX603" s="13" t="s">
        <v>78</v>
      </c>
      <c r="AY603" s="206" t="s">
        <v>168</v>
      </c>
    </row>
    <row r="604" s="14" customFormat="1">
      <c r="A604" s="14"/>
      <c r="B604" s="213"/>
      <c r="C604" s="14"/>
      <c r="D604" s="205" t="s">
        <v>175</v>
      </c>
      <c r="E604" s="214" t="s">
        <v>1</v>
      </c>
      <c r="F604" s="215" t="s">
        <v>180</v>
      </c>
      <c r="G604" s="14"/>
      <c r="H604" s="216">
        <v>11.656000000000001</v>
      </c>
      <c r="I604" s="217"/>
      <c r="J604" s="14"/>
      <c r="K604" s="14"/>
      <c r="L604" s="213"/>
      <c r="M604" s="218"/>
      <c r="N604" s="219"/>
      <c r="O604" s="219"/>
      <c r="P604" s="219"/>
      <c r="Q604" s="219"/>
      <c r="R604" s="219"/>
      <c r="S604" s="219"/>
      <c r="T604" s="22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14" t="s">
        <v>175</v>
      </c>
      <c r="AU604" s="214" t="s">
        <v>90</v>
      </c>
      <c r="AV604" s="14" t="s">
        <v>111</v>
      </c>
      <c r="AW604" s="14" t="s">
        <v>33</v>
      </c>
      <c r="AX604" s="14" t="s">
        <v>85</v>
      </c>
      <c r="AY604" s="214" t="s">
        <v>168</v>
      </c>
    </row>
    <row r="605" s="2" customFormat="1" ht="21.75" customHeight="1">
      <c r="A605" s="38"/>
      <c r="B605" s="189"/>
      <c r="C605" s="190" t="s">
        <v>534</v>
      </c>
      <c r="D605" s="190" t="s">
        <v>171</v>
      </c>
      <c r="E605" s="191" t="s">
        <v>2325</v>
      </c>
      <c r="F605" s="192" t="s">
        <v>2326</v>
      </c>
      <c r="G605" s="193" t="s">
        <v>324</v>
      </c>
      <c r="H605" s="194">
        <v>1322</v>
      </c>
      <c r="I605" s="195"/>
      <c r="J605" s="194">
        <f>ROUND(I605*H605,3)</f>
        <v>0</v>
      </c>
      <c r="K605" s="196"/>
      <c r="L605" s="39"/>
      <c r="M605" s="197" t="s">
        <v>1</v>
      </c>
      <c r="N605" s="198" t="s">
        <v>44</v>
      </c>
      <c r="O605" s="82"/>
      <c r="P605" s="199">
        <f>O605*H605</f>
        <v>0</v>
      </c>
      <c r="Q605" s="199">
        <v>0</v>
      </c>
      <c r="R605" s="199">
        <f>Q605*H605</f>
        <v>0</v>
      </c>
      <c r="S605" s="199">
        <v>0</v>
      </c>
      <c r="T605" s="200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01" t="s">
        <v>212</v>
      </c>
      <c r="AT605" s="201" t="s">
        <v>171</v>
      </c>
      <c r="AU605" s="201" t="s">
        <v>90</v>
      </c>
      <c r="AY605" s="19" t="s">
        <v>168</v>
      </c>
      <c r="BE605" s="202">
        <f>IF(N605="základná",J605,0)</f>
        <v>0</v>
      </c>
      <c r="BF605" s="202">
        <f>IF(N605="znížená",J605,0)</f>
        <v>0</v>
      </c>
      <c r="BG605" s="202">
        <f>IF(N605="zákl. prenesená",J605,0)</f>
        <v>0</v>
      </c>
      <c r="BH605" s="202">
        <f>IF(N605="zníž. prenesená",J605,0)</f>
        <v>0</v>
      </c>
      <c r="BI605" s="202">
        <f>IF(N605="nulová",J605,0)</f>
        <v>0</v>
      </c>
      <c r="BJ605" s="19" t="s">
        <v>90</v>
      </c>
      <c r="BK605" s="203">
        <f>ROUND(I605*H605,3)</f>
        <v>0</v>
      </c>
      <c r="BL605" s="19" t="s">
        <v>212</v>
      </c>
      <c r="BM605" s="201" t="s">
        <v>1277</v>
      </c>
    </row>
    <row r="606" s="13" customFormat="1">
      <c r="A606" s="13"/>
      <c r="B606" s="204"/>
      <c r="C606" s="13"/>
      <c r="D606" s="205" t="s">
        <v>175</v>
      </c>
      <c r="E606" s="206" t="s">
        <v>1</v>
      </c>
      <c r="F606" s="207" t="s">
        <v>2327</v>
      </c>
      <c r="G606" s="13"/>
      <c r="H606" s="208">
        <v>1322</v>
      </c>
      <c r="I606" s="209"/>
      <c r="J606" s="13"/>
      <c r="K606" s="13"/>
      <c r="L606" s="204"/>
      <c r="M606" s="210"/>
      <c r="N606" s="211"/>
      <c r="O606" s="211"/>
      <c r="P606" s="211"/>
      <c r="Q606" s="211"/>
      <c r="R606" s="211"/>
      <c r="S606" s="211"/>
      <c r="T606" s="21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06" t="s">
        <v>175</v>
      </c>
      <c r="AU606" s="206" t="s">
        <v>90</v>
      </c>
      <c r="AV606" s="13" t="s">
        <v>90</v>
      </c>
      <c r="AW606" s="13" t="s">
        <v>33</v>
      </c>
      <c r="AX606" s="13" t="s">
        <v>78</v>
      </c>
      <c r="AY606" s="206" t="s">
        <v>168</v>
      </c>
    </row>
    <row r="607" s="14" customFormat="1">
      <c r="A607" s="14"/>
      <c r="B607" s="213"/>
      <c r="C607" s="14"/>
      <c r="D607" s="205" t="s">
        <v>175</v>
      </c>
      <c r="E607" s="214" t="s">
        <v>1</v>
      </c>
      <c r="F607" s="215" t="s">
        <v>180</v>
      </c>
      <c r="G607" s="14"/>
      <c r="H607" s="216">
        <v>1322</v>
      </c>
      <c r="I607" s="217"/>
      <c r="J607" s="14"/>
      <c r="K607" s="14"/>
      <c r="L607" s="213"/>
      <c r="M607" s="218"/>
      <c r="N607" s="219"/>
      <c r="O607" s="219"/>
      <c r="P607" s="219"/>
      <c r="Q607" s="219"/>
      <c r="R607" s="219"/>
      <c r="S607" s="219"/>
      <c r="T607" s="220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14" t="s">
        <v>175</v>
      </c>
      <c r="AU607" s="214" t="s">
        <v>90</v>
      </c>
      <c r="AV607" s="14" t="s">
        <v>111</v>
      </c>
      <c r="AW607" s="14" t="s">
        <v>33</v>
      </c>
      <c r="AX607" s="14" t="s">
        <v>85</v>
      </c>
      <c r="AY607" s="214" t="s">
        <v>168</v>
      </c>
    </row>
    <row r="608" s="2" customFormat="1" ht="16.5" customHeight="1">
      <c r="A608" s="38"/>
      <c r="B608" s="189"/>
      <c r="C608" s="190" t="s">
        <v>1280</v>
      </c>
      <c r="D608" s="190" t="s">
        <v>171</v>
      </c>
      <c r="E608" s="191" t="s">
        <v>2328</v>
      </c>
      <c r="F608" s="192" t="s">
        <v>2329</v>
      </c>
      <c r="G608" s="193" t="s">
        <v>324</v>
      </c>
      <c r="H608" s="194">
        <v>484.39999999999998</v>
      </c>
      <c r="I608" s="195"/>
      <c r="J608" s="194">
        <f>ROUND(I608*H608,3)</f>
        <v>0</v>
      </c>
      <c r="K608" s="196"/>
      <c r="L608" s="39"/>
      <c r="M608" s="197" t="s">
        <v>1</v>
      </c>
      <c r="N608" s="198" t="s">
        <v>44</v>
      </c>
      <c r="O608" s="82"/>
      <c r="P608" s="199">
        <f>O608*H608</f>
        <v>0</v>
      </c>
      <c r="Q608" s="199">
        <v>0</v>
      </c>
      <c r="R608" s="199">
        <f>Q608*H608</f>
        <v>0</v>
      </c>
      <c r="S608" s="199">
        <v>0</v>
      </c>
      <c r="T608" s="200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01" t="s">
        <v>212</v>
      </c>
      <c r="AT608" s="201" t="s">
        <v>171</v>
      </c>
      <c r="AU608" s="201" t="s">
        <v>90</v>
      </c>
      <c r="AY608" s="19" t="s">
        <v>168</v>
      </c>
      <c r="BE608" s="202">
        <f>IF(N608="základná",J608,0)</f>
        <v>0</v>
      </c>
      <c r="BF608" s="202">
        <f>IF(N608="znížená",J608,0)</f>
        <v>0</v>
      </c>
      <c r="BG608" s="202">
        <f>IF(N608="zákl. prenesená",J608,0)</f>
        <v>0</v>
      </c>
      <c r="BH608" s="202">
        <f>IF(N608="zníž. prenesená",J608,0)</f>
        <v>0</v>
      </c>
      <c r="BI608" s="202">
        <f>IF(N608="nulová",J608,0)</f>
        <v>0</v>
      </c>
      <c r="BJ608" s="19" t="s">
        <v>90</v>
      </c>
      <c r="BK608" s="203">
        <f>ROUND(I608*H608,3)</f>
        <v>0</v>
      </c>
      <c r="BL608" s="19" t="s">
        <v>212</v>
      </c>
      <c r="BM608" s="201" t="s">
        <v>1283</v>
      </c>
    </row>
    <row r="609" s="15" customFormat="1">
      <c r="A609" s="15"/>
      <c r="B609" s="221"/>
      <c r="C609" s="15"/>
      <c r="D609" s="205" t="s">
        <v>175</v>
      </c>
      <c r="E609" s="222" t="s">
        <v>1</v>
      </c>
      <c r="F609" s="223" t="s">
        <v>2330</v>
      </c>
      <c r="G609" s="15"/>
      <c r="H609" s="222" t="s">
        <v>1</v>
      </c>
      <c r="I609" s="224"/>
      <c r="J609" s="15"/>
      <c r="K609" s="15"/>
      <c r="L609" s="221"/>
      <c r="M609" s="225"/>
      <c r="N609" s="226"/>
      <c r="O609" s="226"/>
      <c r="P609" s="226"/>
      <c r="Q609" s="226"/>
      <c r="R609" s="226"/>
      <c r="S609" s="226"/>
      <c r="T609" s="227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22" t="s">
        <v>175</v>
      </c>
      <c r="AU609" s="222" t="s">
        <v>90</v>
      </c>
      <c r="AV609" s="15" t="s">
        <v>85</v>
      </c>
      <c r="AW609" s="15" t="s">
        <v>33</v>
      </c>
      <c r="AX609" s="15" t="s">
        <v>78</v>
      </c>
      <c r="AY609" s="222" t="s">
        <v>168</v>
      </c>
    </row>
    <row r="610" s="13" customFormat="1">
      <c r="A610" s="13"/>
      <c r="B610" s="204"/>
      <c r="C610" s="13"/>
      <c r="D610" s="205" t="s">
        <v>175</v>
      </c>
      <c r="E610" s="206" t="s">
        <v>1</v>
      </c>
      <c r="F610" s="207" t="s">
        <v>2331</v>
      </c>
      <c r="G610" s="13"/>
      <c r="H610" s="208">
        <v>426.39999999999998</v>
      </c>
      <c r="I610" s="209"/>
      <c r="J610" s="13"/>
      <c r="K610" s="13"/>
      <c r="L610" s="204"/>
      <c r="M610" s="210"/>
      <c r="N610" s="211"/>
      <c r="O610" s="211"/>
      <c r="P610" s="211"/>
      <c r="Q610" s="211"/>
      <c r="R610" s="211"/>
      <c r="S610" s="211"/>
      <c r="T610" s="21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06" t="s">
        <v>175</v>
      </c>
      <c r="AU610" s="206" t="s">
        <v>90</v>
      </c>
      <c r="AV610" s="13" t="s">
        <v>90</v>
      </c>
      <c r="AW610" s="13" t="s">
        <v>33</v>
      </c>
      <c r="AX610" s="13" t="s">
        <v>78</v>
      </c>
      <c r="AY610" s="206" t="s">
        <v>168</v>
      </c>
    </row>
    <row r="611" s="13" customFormat="1">
      <c r="A611" s="13"/>
      <c r="B611" s="204"/>
      <c r="C611" s="13"/>
      <c r="D611" s="205" t="s">
        <v>175</v>
      </c>
      <c r="E611" s="206" t="s">
        <v>1</v>
      </c>
      <c r="F611" s="207" t="s">
        <v>2332</v>
      </c>
      <c r="G611" s="13"/>
      <c r="H611" s="208">
        <v>58</v>
      </c>
      <c r="I611" s="209"/>
      <c r="J611" s="13"/>
      <c r="K611" s="13"/>
      <c r="L611" s="204"/>
      <c r="M611" s="210"/>
      <c r="N611" s="211"/>
      <c r="O611" s="211"/>
      <c r="P611" s="211"/>
      <c r="Q611" s="211"/>
      <c r="R611" s="211"/>
      <c r="S611" s="211"/>
      <c r="T611" s="21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06" t="s">
        <v>175</v>
      </c>
      <c r="AU611" s="206" t="s">
        <v>90</v>
      </c>
      <c r="AV611" s="13" t="s">
        <v>90</v>
      </c>
      <c r="AW611" s="13" t="s">
        <v>33</v>
      </c>
      <c r="AX611" s="13" t="s">
        <v>78</v>
      </c>
      <c r="AY611" s="206" t="s">
        <v>168</v>
      </c>
    </row>
    <row r="612" s="14" customFormat="1">
      <c r="A612" s="14"/>
      <c r="B612" s="213"/>
      <c r="C612" s="14"/>
      <c r="D612" s="205" t="s">
        <v>175</v>
      </c>
      <c r="E612" s="214" t="s">
        <v>1</v>
      </c>
      <c r="F612" s="215" t="s">
        <v>180</v>
      </c>
      <c r="G612" s="14"/>
      <c r="H612" s="216">
        <v>484.39999999999998</v>
      </c>
      <c r="I612" s="217"/>
      <c r="J612" s="14"/>
      <c r="K612" s="14"/>
      <c r="L612" s="213"/>
      <c r="M612" s="218"/>
      <c r="N612" s="219"/>
      <c r="O612" s="219"/>
      <c r="P612" s="219"/>
      <c r="Q612" s="219"/>
      <c r="R612" s="219"/>
      <c r="S612" s="219"/>
      <c r="T612" s="22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14" t="s">
        <v>175</v>
      </c>
      <c r="AU612" s="214" t="s">
        <v>90</v>
      </c>
      <c r="AV612" s="14" t="s">
        <v>111</v>
      </c>
      <c r="AW612" s="14" t="s">
        <v>33</v>
      </c>
      <c r="AX612" s="14" t="s">
        <v>85</v>
      </c>
      <c r="AY612" s="214" t="s">
        <v>168</v>
      </c>
    </row>
    <row r="613" s="2" customFormat="1" ht="37.8" customHeight="1">
      <c r="A613" s="38"/>
      <c r="B613" s="189"/>
      <c r="C613" s="236" t="s">
        <v>539</v>
      </c>
      <c r="D613" s="236" t="s">
        <v>357</v>
      </c>
      <c r="E613" s="237" t="s">
        <v>2333</v>
      </c>
      <c r="F613" s="238" t="s">
        <v>2334</v>
      </c>
      <c r="G613" s="239" t="s">
        <v>618</v>
      </c>
      <c r="H613" s="240">
        <v>2.9079999999999999</v>
      </c>
      <c r="I613" s="241"/>
      <c r="J613" s="240">
        <f>ROUND(I613*H613,3)</f>
        <v>0</v>
      </c>
      <c r="K613" s="242"/>
      <c r="L613" s="243"/>
      <c r="M613" s="244" t="s">
        <v>1</v>
      </c>
      <c r="N613" s="245" t="s">
        <v>44</v>
      </c>
      <c r="O613" s="82"/>
      <c r="P613" s="199">
        <f>O613*H613</f>
        <v>0</v>
      </c>
      <c r="Q613" s="199">
        <v>0</v>
      </c>
      <c r="R613" s="199">
        <f>Q613*H613</f>
        <v>0</v>
      </c>
      <c r="S613" s="199">
        <v>0</v>
      </c>
      <c r="T613" s="200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01" t="s">
        <v>259</v>
      </c>
      <c r="AT613" s="201" t="s">
        <v>357</v>
      </c>
      <c r="AU613" s="201" t="s">
        <v>90</v>
      </c>
      <c r="AY613" s="19" t="s">
        <v>168</v>
      </c>
      <c r="BE613" s="202">
        <f>IF(N613="základná",J613,0)</f>
        <v>0</v>
      </c>
      <c r="BF613" s="202">
        <f>IF(N613="znížená",J613,0)</f>
        <v>0</v>
      </c>
      <c r="BG613" s="202">
        <f>IF(N613="zákl. prenesená",J613,0)</f>
        <v>0</v>
      </c>
      <c r="BH613" s="202">
        <f>IF(N613="zníž. prenesená",J613,0)</f>
        <v>0</v>
      </c>
      <c r="BI613" s="202">
        <f>IF(N613="nulová",J613,0)</f>
        <v>0</v>
      </c>
      <c r="BJ613" s="19" t="s">
        <v>90</v>
      </c>
      <c r="BK613" s="203">
        <f>ROUND(I613*H613,3)</f>
        <v>0</v>
      </c>
      <c r="BL613" s="19" t="s">
        <v>212</v>
      </c>
      <c r="BM613" s="201" t="s">
        <v>1286</v>
      </c>
    </row>
    <row r="614" s="2" customFormat="1" ht="24.15" customHeight="1">
      <c r="A614" s="38"/>
      <c r="B614" s="189"/>
      <c r="C614" s="236" t="s">
        <v>1287</v>
      </c>
      <c r="D614" s="236" t="s">
        <v>357</v>
      </c>
      <c r="E614" s="237" t="s">
        <v>2335</v>
      </c>
      <c r="F614" s="238" t="s">
        <v>2336</v>
      </c>
      <c r="G614" s="239" t="s">
        <v>618</v>
      </c>
      <c r="H614" s="240">
        <v>2.552</v>
      </c>
      <c r="I614" s="241"/>
      <c r="J614" s="240">
        <f>ROUND(I614*H614,3)</f>
        <v>0</v>
      </c>
      <c r="K614" s="242"/>
      <c r="L614" s="243"/>
      <c r="M614" s="244" t="s">
        <v>1</v>
      </c>
      <c r="N614" s="245" t="s">
        <v>44</v>
      </c>
      <c r="O614" s="82"/>
      <c r="P614" s="199">
        <f>O614*H614</f>
        <v>0</v>
      </c>
      <c r="Q614" s="199">
        <v>0</v>
      </c>
      <c r="R614" s="199">
        <f>Q614*H614</f>
        <v>0</v>
      </c>
      <c r="S614" s="199">
        <v>0</v>
      </c>
      <c r="T614" s="200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01" t="s">
        <v>259</v>
      </c>
      <c r="AT614" s="201" t="s">
        <v>357</v>
      </c>
      <c r="AU614" s="201" t="s">
        <v>90</v>
      </c>
      <c r="AY614" s="19" t="s">
        <v>168</v>
      </c>
      <c r="BE614" s="202">
        <f>IF(N614="základná",J614,0)</f>
        <v>0</v>
      </c>
      <c r="BF614" s="202">
        <f>IF(N614="znížená",J614,0)</f>
        <v>0</v>
      </c>
      <c r="BG614" s="202">
        <f>IF(N614="zákl. prenesená",J614,0)</f>
        <v>0</v>
      </c>
      <c r="BH614" s="202">
        <f>IF(N614="zníž. prenesená",J614,0)</f>
        <v>0</v>
      </c>
      <c r="BI614" s="202">
        <f>IF(N614="nulová",J614,0)</f>
        <v>0</v>
      </c>
      <c r="BJ614" s="19" t="s">
        <v>90</v>
      </c>
      <c r="BK614" s="203">
        <f>ROUND(I614*H614,3)</f>
        <v>0</v>
      </c>
      <c r="BL614" s="19" t="s">
        <v>212</v>
      </c>
      <c r="BM614" s="201" t="s">
        <v>1290</v>
      </c>
    </row>
    <row r="615" s="13" customFormat="1">
      <c r="A615" s="13"/>
      <c r="B615" s="204"/>
      <c r="C615" s="13"/>
      <c r="D615" s="205" t="s">
        <v>175</v>
      </c>
      <c r="E615" s="206" t="s">
        <v>1</v>
      </c>
      <c r="F615" s="207" t="s">
        <v>2337</v>
      </c>
      <c r="G615" s="13"/>
      <c r="H615" s="208">
        <v>1.706</v>
      </c>
      <c r="I615" s="209"/>
      <c r="J615" s="13"/>
      <c r="K615" s="13"/>
      <c r="L615" s="204"/>
      <c r="M615" s="210"/>
      <c r="N615" s="211"/>
      <c r="O615" s="211"/>
      <c r="P615" s="211"/>
      <c r="Q615" s="211"/>
      <c r="R615" s="211"/>
      <c r="S615" s="211"/>
      <c r="T615" s="21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06" t="s">
        <v>175</v>
      </c>
      <c r="AU615" s="206" t="s">
        <v>90</v>
      </c>
      <c r="AV615" s="13" t="s">
        <v>90</v>
      </c>
      <c r="AW615" s="13" t="s">
        <v>33</v>
      </c>
      <c r="AX615" s="13" t="s">
        <v>78</v>
      </c>
      <c r="AY615" s="206" t="s">
        <v>168</v>
      </c>
    </row>
    <row r="616" s="13" customFormat="1">
      <c r="A616" s="13"/>
      <c r="B616" s="204"/>
      <c r="C616" s="13"/>
      <c r="D616" s="205" t="s">
        <v>175</v>
      </c>
      <c r="E616" s="206" t="s">
        <v>1</v>
      </c>
      <c r="F616" s="207" t="s">
        <v>2338</v>
      </c>
      <c r="G616" s="13"/>
      <c r="H616" s="208">
        <v>0.17399999999999999</v>
      </c>
      <c r="I616" s="209"/>
      <c r="J616" s="13"/>
      <c r="K616" s="13"/>
      <c r="L616" s="204"/>
      <c r="M616" s="210"/>
      <c r="N616" s="211"/>
      <c r="O616" s="211"/>
      <c r="P616" s="211"/>
      <c r="Q616" s="211"/>
      <c r="R616" s="211"/>
      <c r="S616" s="211"/>
      <c r="T616" s="21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06" t="s">
        <v>175</v>
      </c>
      <c r="AU616" s="206" t="s">
        <v>90</v>
      </c>
      <c r="AV616" s="13" t="s">
        <v>90</v>
      </c>
      <c r="AW616" s="13" t="s">
        <v>33</v>
      </c>
      <c r="AX616" s="13" t="s">
        <v>78</v>
      </c>
      <c r="AY616" s="206" t="s">
        <v>168</v>
      </c>
    </row>
    <row r="617" s="13" customFormat="1">
      <c r="A617" s="13"/>
      <c r="B617" s="204"/>
      <c r="C617" s="13"/>
      <c r="D617" s="205" t="s">
        <v>175</v>
      </c>
      <c r="E617" s="206" t="s">
        <v>1</v>
      </c>
      <c r="F617" s="207" t="s">
        <v>2339</v>
      </c>
      <c r="G617" s="13"/>
      <c r="H617" s="208">
        <v>0.44</v>
      </c>
      <c r="I617" s="209"/>
      <c r="J617" s="13"/>
      <c r="K617" s="13"/>
      <c r="L617" s="204"/>
      <c r="M617" s="210"/>
      <c r="N617" s="211"/>
      <c r="O617" s="211"/>
      <c r="P617" s="211"/>
      <c r="Q617" s="211"/>
      <c r="R617" s="211"/>
      <c r="S617" s="211"/>
      <c r="T617" s="21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06" t="s">
        <v>175</v>
      </c>
      <c r="AU617" s="206" t="s">
        <v>90</v>
      </c>
      <c r="AV617" s="13" t="s">
        <v>90</v>
      </c>
      <c r="AW617" s="13" t="s">
        <v>33</v>
      </c>
      <c r="AX617" s="13" t="s">
        <v>78</v>
      </c>
      <c r="AY617" s="206" t="s">
        <v>168</v>
      </c>
    </row>
    <row r="618" s="14" customFormat="1">
      <c r="A618" s="14"/>
      <c r="B618" s="213"/>
      <c r="C618" s="14"/>
      <c r="D618" s="205" t="s">
        <v>175</v>
      </c>
      <c r="E618" s="214" t="s">
        <v>1</v>
      </c>
      <c r="F618" s="215" t="s">
        <v>180</v>
      </c>
      <c r="G618" s="14"/>
      <c r="H618" s="216">
        <v>2.3199999999999998</v>
      </c>
      <c r="I618" s="217"/>
      <c r="J618" s="14"/>
      <c r="K618" s="14"/>
      <c r="L618" s="213"/>
      <c r="M618" s="218"/>
      <c r="N618" s="219"/>
      <c r="O618" s="219"/>
      <c r="P618" s="219"/>
      <c r="Q618" s="219"/>
      <c r="R618" s="219"/>
      <c r="S618" s="219"/>
      <c r="T618" s="22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14" t="s">
        <v>175</v>
      </c>
      <c r="AU618" s="214" t="s">
        <v>90</v>
      </c>
      <c r="AV618" s="14" t="s">
        <v>111</v>
      </c>
      <c r="AW618" s="14" t="s">
        <v>33</v>
      </c>
      <c r="AX618" s="14" t="s">
        <v>78</v>
      </c>
      <c r="AY618" s="214" t="s">
        <v>168</v>
      </c>
    </row>
    <row r="619" s="13" customFormat="1">
      <c r="A619" s="13"/>
      <c r="B619" s="204"/>
      <c r="C619" s="13"/>
      <c r="D619" s="205" t="s">
        <v>175</v>
      </c>
      <c r="E619" s="206" t="s">
        <v>1</v>
      </c>
      <c r="F619" s="207" t="s">
        <v>2340</v>
      </c>
      <c r="G619" s="13"/>
      <c r="H619" s="208">
        <v>2.552</v>
      </c>
      <c r="I619" s="209"/>
      <c r="J619" s="13"/>
      <c r="K619" s="13"/>
      <c r="L619" s="204"/>
      <c r="M619" s="210"/>
      <c r="N619" s="211"/>
      <c r="O619" s="211"/>
      <c r="P619" s="211"/>
      <c r="Q619" s="211"/>
      <c r="R619" s="211"/>
      <c r="S619" s="211"/>
      <c r="T619" s="21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06" t="s">
        <v>175</v>
      </c>
      <c r="AU619" s="206" t="s">
        <v>90</v>
      </c>
      <c r="AV619" s="13" t="s">
        <v>90</v>
      </c>
      <c r="AW619" s="13" t="s">
        <v>33</v>
      </c>
      <c r="AX619" s="13" t="s">
        <v>78</v>
      </c>
      <c r="AY619" s="206" t="s">
        <v>168</v>
      </c>
    </row>
    <row r="620" s="14" customFormat="1">
      <c r="A620" s="14"/>
      <c r="B620" s="213"/>
      <c r="C620" s="14"/>
      <c r="D620" s="205" t="s">
        <v>175</v>
      </c>
      <c r="E620" s="214" t="s">
        <v>1</v>
      </c>
      <c r="F620" s="215" t="s">
        <v>180</v>
      </c>
      <c r="G620" s="14"/>
      <c r="H620" s="216">
        <v>2.552</v>
      </c>
      <c r="I620" s="217"/>
      <c r="J620" s="14"/>
      <c r="K620" s="14"/>
      <c r="L620" s="213"/>
      <c r="M620" s="218"/>
      <c r="N620" s="219"/>
      <c r="O620" s="219"/>
      <c r="P620" s="219"/>
      <c r="Q620" s="219"/>
      <c r="R620" s="219"/>
      <c r="S620" s="219"/>
      <c r="T620" s="220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14" t="s">
        <v>175</v>
      </c>
      <c r="AU620" s="214" t="s">
        <v>90</v>
      </c>
      <c r="AV620" s="14" t="s">
        <v>111</v>
      </c>
      <c r="AW620" s="14" t="s">
        <v>33</v>
      </c>
      <c r="AX620" s="14" t="s">
        <v>85</v>
      </c>
      <c r="AY620" s="214" t="s">
        <v>168</v>
      </c>
    </row>
    <row r="621" s="2" customFormat="1" ht="33" customHeight="1">
      <c r="A621" s="38"/>
      <c r="B621" s="189"/>
      <c r="C621" s="190" t="s">
        <v>545</v>
      </c>
      <c r="D621" s="190" t="s">
        <v>171</v>
      </c>
      <c r="E621" s="191" t="s">
        <v>2341</v>
      </c>
      <c r="F621" s="192" t="s">
        <v>2342</v>
      </c>
      <c r="G621" s="193" t="s">
        <v>174</v>
      </c>
      <c r="H621" s="194">
        <v>370</v>
      </c>
      <c r="I621" s="195"/>
      <c r="J621" s="194">
        <f>ROUND(I621*H621,3)</f>
        <v>0</v>
      </c>
      <c r="K621" s="196"/>
      <c r="L621" s="39"/>
      <c r="M621" s="197" t="s">
        <v>1</v>
      </c>
      <c r="N621" s="198" t="s">
        <v>44</v>
      </c>
      <c r="O621" s="82"/>
      <c r="P621" s="199">
        <f>O621*H621</f>
        <v>0</v>
      </c>
      <c r="Q621" s="199">
        <v>0</v>
      </c>
      <c r="R621" s="199">
        <f>Q621*H621</f>
        <v>0</v>
      </c>
      <c r="S621" s="199">
        <v>0</v>
      </c>
      <c r="T621" s="200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01" t="s">
        <v>212</v>
      </c>
      <c r="AT621" s="201" t="s">
        <v>171</v>
      </c>
      <c r="AU621" s="201" t="s">
        <v>90</v>
      </c>
      <c r="AY621" s="19" t="s">
        <v>168</v>
      </c>
      <c r="BE621" s="202">
        <f>IF(N621="základná",J621,0)</f>
        <v>0</v>
      </c>
      <c r="BF621" s="202">
        <f>IF(N621="znížená",J621,0)</f>
        <v>0</v>
      </c>
      <c r="BG621" s="202">
        <f>IF(N621="zákl. prenesená",J621,0)</f>
        <v>0</v>
      </c>
      <c r="BH621" s="202">
        <f>IF(N621="zníž. prenesená",J621,0)</f>
        <v>0</v>
      </c>
      <c r="BI621" s="202">
        <f>IF(N621="nulová",J621,0)</f>
        <v>0</v>
      </c>
      <c r="BJ621" s="19" t="s">
        <v>90</v>
      </c>
      <c r="BK621" s="203">
        <f>ROUND(I621*H621,3)</f>
        <v>0</v>
      </c>
      <c r="BL621" s="19" t="s">
        <v>212</v>
      </c>
      <c r="BM621" s="201" t="s">
        <v>1294</v>
      </c>
    </row>
    <row r="622" s="13" customFormat="1">
      <c r="A622" s="13"/>
      <c r="B622" s="204"/>
      <c r="C622" s="13"/>
      <c r="D622" s="205" t="s">
        <v>175</v>
      </c>
      <c r="E622" s="206" t="s">
        <v>1</v>
      </c>
      <c r="F622" s="207" t="s">
        <v>2343</v>
      </c>
      <c r="G622" s="13"/>
      <c r="H622" s="208">
        <v>370</v>
      </c>
      <c r="I622" s="209"/>
      <c r="J622" s="13"/>
      <c r="K622" s="13"/>
      <c r="L622" s="204"/>
      <c r="M622" s="210"/>
      <c r="N622" s="211"/>
      <c r="O622" s="211"/>
      <c r="P622" s="211"/>
      <c r="Q622" s="211"/>
      <c r="R622" s="211"/>
      <c r="S622" s="211"/>
      <c r="T622" s="21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06" t="s">
        <v>175</v>
      </c>
      <c r="AU622" s="206" t="s">
        <v>90</v>
      </c>
      <c r="AV622" s="13" t="s">
        <v>90</v>
      </c>
      <c r="AW622" s="13" t="s">
        <v>33</v>
      </c>
      <c r="AX622" s="13" t="s">
        <v>78</v>
      </c>
      <c r="AY622" s="206" t="s">
        <v>168</v>
      </c>
    </row>
    <row r="623" s="14" customFormat="1">
      <c r="A623" s="14"/>
      <c r="B623" s="213"/>
      <c r="C623" s="14"/>
      <c r="D623" s="205" t="s">
        <v>175</v>
      </c>
      <c r="E623" s="214" t="s">
        <v>1</v>
      </c>
      <c r="F623" s="215" t="s">
        <v>180</v>
      </c>
      <c r="G623" s="14"/>
      <c r="H623" s="216">
        <v>370</v>
      </c>
      <c r="I623" s="217"/>
      <c r="J623" s="14"/>
      <c r="K623" s="14"/>
      <c r="L623" s="213"/>
      <c r="M623" s="218"/>
      <c r="N623" s="219"/>
      <c r="O623" s="219"/>
      <c r="P623" s="219"/>
      <c r="Q623" s="219"/>
      <c r="R623" s="219"/>
      <c r="S623" s="219"/>
      <c r="T623" s="22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14" t="s">
        <v>175</v>
      </c>
      <c r="AU623" s="214" t="s">
        <v>90</v>
      </c>
      <c r="AV623" s="14" t="s">
        <v>111</v>
      </c>
      <c r="AW623" s="14" t="s">
        <v>33</v>
      </c>
      <c r="AX623" s="14" t="s">
        <v>85</v>
      </c>
      <c r="AY623" s="214" t="s">
        <v>168</v>
      </c>
    </row>
    <row r="624" s="2" customFormat="1" ht="44.25" customHeight="1">
      <c r="A624" s="38"/>
      <c r="B624" s="189"/>
      <c r="C624" s="190" t="s">
        <v>1296</v>
      </c>
      <c r="D624" s="190" t="s">
        <v>171</v>
      </c>
      <c r="E624" s="191" t="s">
        <v>2344</v>
      </c>
      <c r="F624" s="192" t="s">
        <v>2345</v>
      </c>
      <c r="G624" s="193" t="s">
        <v>618</v>
      </c>
      <c r="H624" s="194">
        <v>15.58</v>
      </c>
      <c r="I624" s="195"/>
      <c r="J624" s="194">
        <f>ROUND(I624*H624,3)</f>
        <v>0</v>
      </c>
      <c r="K624" s="196"/>
      <c r="L624" s="39"/>
      <c r="M624" s="197" t="s">
        <v>1</v>
      </c>
      <c r="N624" s="198" t="s">
        <v>44</v>
      </c>
      <c r="O624" s="82"/>
      <c r="P624" s="199">
        <f>O624*H624</f>
        <v>0</v>
      </c>
      <c r="Q624" s="199">
        <v>0</v>
      </c>
      <c r="R624" s="199">
        <f>Q624*H624</f>
        <v>0</v>
      </c>
      <c r="S624" s="199">
        <v>0</v>
      </c>
      <c r="T624" s="200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01" t="s">
        <v>212</v>
      </c>
      <c r="AT624" s="201" t="s">
        <v>171</v>
      </c>
      <c r="AU624" s="201" t="s">
        <v>90</v>
      </c>
      <c r="AY624" s="19" t="s">
        <v>168</v>
      </c>
      <c r="BE624" s="202">
        <f>IF(N624="základná",J624,0)</f>
        <v>0</v>
      </c>
      <c r="BF624" s="202">
        <f>IF(N624="znížená",J624,0)</f>
        <v>0</v>
      </c>
      <c r="BG624" s="202">
        <f>IF(N624="zákl. prenesená",J624,0)</f>
        <v>0</v>
      </c>
      <c r="BH624" s="202">
        <f>IF(N624="zníž. prenesená",J624,0)</f>
        <v>0</v>
      </c>
      <c r="BI624" s="202">
        <f>IF(N624="nulová",J624,0)</f>
        <v>0</v>
      </c>
      <c r="BJ624" s="19" t="s">
        <v>90</v>
      </c>
      <c r="BK624" s="203">
        <f>ROUND(I624*H624,3)</f>
        <v>0</v>
      </c>
      <c r="BL624" s="19" t="s">
        <v>212</v>
      </c>
      <c r="BM624" s="201" t="s">
        <v>1299</v>
      </c>
    </row>
    <row r="625" s="13" customFormat="1">
      <c r="A625" s="13"/>
      <c r="B625" s="204"/>
      <c r="C625" s="13"/>
      <c r="D625" s="205" t="s">
        <v>175</v>
      </c>
      <c r="E625" s="206" t="s">
        <v>1</v>
      </c>
      <c r="F625" s="207" t="s">
        <v>2346</v>
      </c>
      <c r="G625" s="13"/>
      <c r="H625" s="208">
        <v>15.58</v>
      </c>
      <c r="I625" s="209"/>
      <c r="J625" s="13"/>
      <c r="K625" s="13"/>
      <c r="L625" s="204"/>
      <c r="M625" s="210"/>
      <c r="N625" s="211"/>
      <c r="O625" s="211"/>
      <c r="P625" s="211"/>
      <c r="Q625" s="211"/>
      <c r="R625" s="211"/>
      <c r="S625" s="211"/>
      <c r="T625" s="21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06" t="s">
        <v>175</v>
      </c>
      <c r="AU625" s="206" t="s">
        <v>90</v>
      </c>
      <c r="AV625" s="13" t="s">
        <v>90</v>
      </c>
      <c r="AW625" s="13" t="s">
        <v>33</v>
      </c>
      <c r="AX625" s="13" t="s">
        <v>78</v>
      </c>
      <c r="AY625" s="206" t="s">
        <v>168</v>
      </c>
    </row>
    <row r="626" s="14" customFormat="1">
      <c r="A626" s="14"/>
      <c r="B626" s="213"/>
      <c r="C626" s="14"/>
      <c r="D626" s="205" t="s">
        <v>175</v>
      </c>
      <c r="E626" s="214" t="s">
        <v>1</v>
      </c>
      <c r="F626" s="215" t="s">
        <v>180</v>
      </c>
      <c r="G626" s="14"/>
      <c r="H626" s="216">
        <v>15.58</v>
      </c>
      <c r="I626" s="217"/>
      <c r="J626" s="14"/>
      <c r="K626" s="14"/>
      <c r="L626" s="213"/>
      <c r="M626" s="218"/>
      <c r="N626" s="219"/>
      <c r="O626" s="219"/>
      <c r="P626" s="219"/>
      <c r="Q626" s="219"/>
      <c r="R626" s="219"/>
      <c r="S626" s="219"/>
      <c r="T626" s="220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14" t="s">
        <v>175</v>
      </c>
      <c r="AU626" s="214" t="s">
        <v>90</v>
      </c>
      <c r="AV626" s="14" t="s">
        <v>111</v>
      </c>
      <c r="AW626" s="14" t="s">
        <v>33</v>
      </c>
      <c r="AX626" s="14" t="s">
        <v>85</v>
      </c>
      <c r="AY626" s="214" t="s">
        <v>168</v>
      </c>
    </row>
    <row r="627" s="2" customFormat="1" ht="24.15" customHeight="1">
      <c r="A627" s="38"/>
      <c r="B627" s="189"/>
      <c r="C627" s="190" t="s">
        <v>552</v>
      </c>
      <c r="D627" s="190" t="s">
        <v>171</v>
      </c>
      <c r="E627" s="191" t="s">
        <v>630</v>
      </c>
      <c r="F627" s="192" t="s">
        <v>631</v>
      </c>
      <c r="G627" s="193" t="s">
        <v>538</v>
      </c>
      <c r="H627" s="195"/>
      <c r="I627" s="195"/>
      <c r="J627" s="194">
        <f>ROUND(I627*H627,3)</f>
        <v>0</v>
      </c>
      <c r="K627" s="196"/>
      <c r="L627" s="39"/>
      <c r="M627" s="197" t="s">
        <v>1</v>
      </c>
      <c r="N627" s="198" t="s">
        <v>44</v>
      </c>
      <c r="O627" s="82"/>
      <c r="P627" s="199">
        <f>O627*H627</f>
        <v>0</v>
      </c>
      <c r="Q627" s="199">
        <v>0</v>
      </c>
      <c r="R627" s="199">
        <f>Q627*H627</f>
        <v>0</v>
      </c>
      <c r="S627" s="199">
        <v>0</v>
      </c>
      <c r="T627" s="200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01" t="s">
        <v>212</v>
      </c>
      <c r="AT627" s="201" t="s">
        <v>171</v>
      </c>
      <c r="AU627" s="201" t="s">
        <v>90</v>
      </c>
      <c r="AY627" s="19" t="s">
        <v>168</v>
      </c>
      <c r="BE627" s="202">
        <f>IF(N627="základná",J627,0)</f>
        <v>0</v>
      </c>
      <c r="BF627" s="202">
        <f>IF(N627="znížená",J627,0)</f>
        <v>0</v>
      </c>
      <c r="BG627" s="202">
        <f>IF(N627="zákl. prenesená",J627,0)</f>
        <v>0</v>
      </c>
      <c r="BH627" s="202">
        <f>IF(N627="zníž. prenesená",J627,0)</f>
        <v>0</v>
      </c>
      <c r="BI627" s="202">
        <f>IF(N627="nulová",J627,0)</f>
        <v>0</v>
      </c>
      <c r="BJ627" s="19" t="s">
        <v>90</v>
      </c>
      <c r="BK627" s="203">
        <f>ROUND(I627*H627,3)</f>
        <v>0</v>
      </c>
      <c r="BL627" s="19" t="s">
        <v>212</v>
      </c>
      <c r="BM627" s="201" t="s">
        <v>1303</v>
      </c>
    </row>
    <row r="628" s="12" customFormat="1" ht="22.8" customHeight="1">
      <c r="A628" s="12"/>
      <c r="B628" s="176"/>
      <c r="C628" s="12"/>
      <c r="D628" s="177" t="s">
        <v>77</v>
      </c>
      <c r="E628" s="187" t="s">
        <v>1229</v>
      </c>
      <c r="F628" s="187" t="s">
        <v>1230</v>
      </c>
      <c r="G628" s="12"/>
      <c r="H628" s="12"/>
      <c r="I628" s="179"/>
      <c r="J628" s="188">
        <f>BK628</f>
        <v>0</v>
      </c>
      <c r="K628" s="12"/>
      <c r="L628" s="176"/>
      <c r="M628" s="181"/>
      <c r="N628" s="182"/>
      <c r="O628" s="182"/>
      <c r="P628" s="183">
        <f>SUM(P629:P664)</f>
        <v>0</v>
      </c>
      <c r="Q628" s="182"/>
      <c r="R628" s="183">
        <f>SUM(R629:R664)</f>
        <v>0</v>
      </c>
      <c r="S628" s="182"/>
      <c r="T628" s="184">
        <f>SUM(T629:T664)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177" t="s">
        <v>90</v>
      </c>
      <c r="AT628" s="185" t="s">
        <v>77</v>
      </c>
      <c r="AU628" s="185" t="s">
        <v>85</v>
      </c>
      <c r="AY628" s="177" t="s">
        <v>168</v>
      </c>
      <c r="BK628" s="186">
        <f>SUM(BK629:BK664)</f>
        <v>0</v>
      </c>
    </row>
    <row r="629" s="2" customFormat="1" ht="33" customHeight="1">
      <c r="A629" s="38"/>
      <c r="B629" s="189"/>
      <c r="C629" s="190" t="s">
        <v>1304</v>
      </c>
      <c r="D629" s="190" t="s">
        <v>171</v>
      </c>
      <c r="E629" s="191" t="s">
        <v>2347</v>
      </c>
      <c r="F629" s="192" t="s">
        <v>2348</v>
      </c>
      <c r="G629" s="193" t="s">
        <v>324</v>
      </c>
      <c r="H629" s="194">
        <v>62.600000000000001</v>
      </c>
      <c r="I629" s="195"/>
      <c r="J629" s="194">
        <f>ROUND(I629*H629,3)</f>
        <v>0</v>
      </c>
      <c r="K629" s="196"/>
      <c r="L629" s="39"/>
      <c r="M629" s="197" t="s">
        <v>1</v>
      </c>
      <c r="N629" s="198" t="s">
        <v>44</v>
      </c>
      <c r="O629" s="82"/>
      <c r="P629" s="199">
        <f>O629*H629</f>
        <v>0</v>
      </c>
      <c r="Q629" s="199">
        <v>0</v>
      </c>
      <c r="R629" s="199">
        <f>Q629*H629</f>
        <v>0</v>
      </c>
      <c r="S629" s="199">
        <v>0</v>
      </c>
      <c r="T629" s="200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01" t="s">
        <v>212</v>
      </c>
      <c r="AT629" s="201" t="s">
        <v>171</v>
      </c>
      <c r="AU629" s="201" t="s">
        <v>90</v>
      </c>
      <c r="AY629" s="19" t="s">
        <v>168</v>
      </c>
      <c r="BE629" s="202">
        <f>IF(N629="základná",J629,0)</f>
        <v>0</v>
      </c>
      <c r="BF629" s="202">
        <f>IF(N629="znížená",J629,0)</f>
        <v>0</v>
      </c>
      <c r="BG629" s="202">
        <f>IF(N629="zákl. prenesená",J629,0)</f>
        <v>0</v>
      </c>
      <c r="BH629" s="202">
        <f>IF(N629="zníž. prenesená",J629,0)</f>
        <v>0</v>
      </c>
      <c r="BI629" s="202">
        <f>IF(N629="nulová",J629,0)</f>
        <v>0</v>
      </c>
      <c r="BJ629" s="19" t="s">
        <v>90</v>
      </c>
      <c r="BK629" s="203">
        <f>ROUND(I629*H629,3)</f>
        <v>0</v>
      </c>
      <c r="BL629" s="19" t="s">
        <v>212</v>
      </c>
      <c r="BM629" s="201" t="s">
        <v>1307</v>
      </c>
    </row>
    <row r="630" s="13" customFormat="1">
      <c r="A630" s="13"/>
      <c r="B630" s="204"/>
      <c r="C630" s="13"/>
      <c r="D630" s="205" t="s">
        <v>175</v>
      </c>
      <c r="E630" s="206" t="s">
        <v>1</v>
      </c>
      <c r="F630" s="207" t="s">
        <v>2349</v>
      </c>
      <c r="G630" s="13"/>
      <c r="H630" s="208">
        <v>62.600000000000001</v>
      </c>
      <c r="I630" s="209"/>
      <c r="J630" s="13"/>
      <c r="K630" s="13"/>
      <c r="L630" s="204"/>
      <c r="M630" s="210"/>
      <c r="N630" s="211"/>
      <c r="O630" s="211"/>
      <c r="P630" s="211"/>
      <c r="Q630" s="211"/>
      <c r="R630" s="211"/>
      <c r="S630" s="211"/>
      <c r="T630" s="21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06" t="s">
        <v>175</v>
      </c>
      <c r="AU630" s="206" t="s">
        <v>90</v>
      </c>
      <c r="AV630" s="13" t="s">
        <v>90</v>
      </c>
      <c r="AW630" s="13" t="s">
        <v>33</v>
      </c>
      <c r="AX630" s="13" t="s">
        <v>78</v>
      </c>
      <c r="AY630" s="206" t="s">
        <v>168</v>
      </c>
    </row>
    <row r="631" s="14" customFormat="1">
      <c r="A631" s="14"/>
      <c r="B631" s="213"/>
      <c r="C631" s="14"/>
      <c r="D631" s="205" t="s">
        <v>175</v>
      </c>
      <c r="E631" s="214" t="s">
        <v>1</v>
      </c>
      <c r="F631" s="215" t="s">
        <v>180</v>
      </c>
      <c r="G631" s="14"/>
      <c r="H631" s="216">
        <v>62.600000000000001</v>
      </c>
      <c r="I631" s="217"/>
      <c r="J631" s="14"/>
      <c r="K631" s="14"/>
      <c r="L631" s="213"/>
      <c r="M631" s="218"/>
      <c r="N631" s="219"/>
      <c r="O631" s="219"/>
      <c r="P631" s="219"/>
      <c r="Q631" s="219"/>
      <c r="R631" s="219"/>
      <c r="S631" s="219"/>
      <c r="T631" s="22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14" t="s">
        <v>175</v>
      </c>
      <c r="AU631" s="214" t="s">
        <v>90</v>
      </c>
      <c r="AV631" s="14" t="s">
        <v>111</v>
      </c>
      <c r="AW631" s="14" t="s">
        <v>33</v>
      </c>
      <c r="AX631" s="14" t="s">
        <v>85</v>
      </c>
      <c r="AY631" s="214" t="s">
        <v>168</v>
      </c>
    </row>
    <row r="632" s="2" customFormat="1" ht="24.15" customHeight="1">
      <c r="A632" s="38"/>
      <c r="B632" s="189"/>
      <c r="C632" s="190" t="s">
        <v>557</v>
      </c>
      <c r="D632" s="190" t="s">
        <v>171</v>
      </c>
      <c r="E632" s="191" t="s">
        <v>2350</v>
      </c>
      <c r="F632" s="192" t="s">
        <v>2351</v>
      </c>
      <c r="G632" s="193" t="s">
        <v>324</v>
      </c>
      <c r="H632" s="194">
        <v>17</v>
      </c>
      <c r="I632" s="195"/>
      <c r="J632" s="194">
        <f>ROUND(I632*H632,3)</f>
        <v>0</v>
      </c>
      <c r="K632" s="196"/>
      <c r="L632" s="39"/>
      <c r="M632" s="197" t="s">
        <v>1</v>
      </c>
      <c r="N632" s="198" t="s">
        <v>44</v>
      </c>
      <c r="O632" s="82"/>
      <c r="P632" s="199">
        <f>O632*H632</f>
        <v>0</v>
      </c>
      <c r="Q632" s="199">
        <v>0</v>
      </c>
      <c r="R632" s="199">
        <f>Q632*H632</f>
        <v>0</v>
      </c>
      <c r="S632" s="199">
        <v>0</v>
      </c>
      <c r="T632" s="200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01" t="s">
        <v>212</v>
      </c>
      <c r="AT632" s="201" t="s">
        <v>171</v>
      </c>
      <c r="AU632" s="201" t="s">
        <v>90</v>
      </c>
      <c r="AY632" s="19" t="s">
        <v>168</v>
      </c>
      <c r="BE632" s="202">
        <f>IF(N632="základná",J632,0)</f>
        <v>0</v>
      </c>
      <c r="BF632" s="202">
        <f>IF(N632="znížená",J632,0)</f>
        <v>0</v>
      </c>
      <c r="BG632" s="202">
        <f>IF(N632="zákl. prenesená",J632,0)</f>
        <v>0</v>
      </c>
      <c r="BH632" s="202">
        <f>IF(N632="zníž. prenesená",J632,0)</f>
        <v>0</v>
      </c>
      <c r="BI632" s="202">
        <f>IF(N632="nulová",J632,0)</f>
        <v>0</v>
      </c>
      <c r="BJ632" s="19" t="s">
        <v>90</v>
      </c>
      <c r="BK632" s="203">
        <f>ROUND(I632*H632,3)</f>
        <v>0</v>
      </c>
      <c r="BL632" s="19" t="s">
        <v>212</v>
      </c>
      <c r="BM632" s="201" t="s">
        <v>1310</v>
      </c>
    </row>
    <row r="633" s="13" customFormat="1">
      <c r="A633" s="13"/>
      <c r="B633" s="204"/>
      <c r="C633" s="13"/>
      <c r="D633" s="205" t="s">
        <v>175</v>
      </c>
      <c r="E633" s="206" t="s">
        <v>1</v>
      </c>
      <c r="F633" s="207" t="s">
        <v>2352</v>
      </c>
      <c r="G633" s="13"/>
      <c r="H633" s="208">
        <v>17</v>
      </c>
      <c r="I633" s="209"/>
      <c r="J633" s="13"/>
      <c r="K633" s="13"/>
      <c r="L633" s="204"/>
      <c r="M633" s="210"/>
      <c r="N633" s="211"/>
      <c r="O633" s="211"/>
      <c r="P633" s="211"/>
      <c r="Q633" s="211"/>
      <c r="R633" s="211"/>
      <c r="S633" s="211"/>
      <c r="T633" s="21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06" t="s">
        <v>175</v>
      </c>
      <c r="AU633" s="206" t="s">
        <v>90</v>
      </c>
      <c r="AV633" s="13" t="s">
        <v>90</v>
      </c>
      <c r="AW633" s="13" t="s">
        <v>33</v>
      </c>
      <c r="AX633" s="13" t="s">
        <v>78</v>
      </c>
      <c r="AY633" s="206" t="s">
        <v>168</v>
      </c>
    </row>
    <row r="634" s="14" customFormat="1">
      <c r="A634" s="14"/>
      <c r="B634" s="213"/>
      <c r="C634" s="14"/>
      <c r="D634" s="205" t="s">
        <v>175</v>
      </c>
      <c r="E634" s="214" t="s">
        <v>1</v>
      </c>
      <c r="F634" s="215" t="s">
        <v>180</v>
      </c>
      <c r="G634" s="14"/>
      <c r="H634" s="216">
        <v>17</v>
      </c>
      <c r="I634" s="217"/>
      <c r="J634" s="14"/>
      <c r="K634" s="14"/>
      <c r="L634" s="213"/>
      <c r="M634" s="218"/>
      <c r="N634" s="219"/>
      <c r="O634" s="219"/>
      <c r="P634" s="219"/>
      <c r="Q634" s="219"/>
      <c r="R634" s="219"/>
      <c r="S634" s="219"/>
      <c r="T634" s="22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14" t="s">
        <v>175</v>
      </c>
      <c r="AU634" s="214" t="s">
        <v>90</v>
      </c>
      <c r="AV634" s="14" t="s">
        <v>111</v>
      </c>
      <c r="AW634" s="14" t="s">
        <v>33</v>
      </c>
      <c r="AX634" s="14" t="s">
        <v>85</v>
      </c>
      <c r="AY634" s="214" t="s">
        <v>168</v>
      </c>
    </row>
    <row r="635" s="2" customFormat="1" ht="16.5" customHeight="1">
      <c r="A635" s="38"/>
      <c r="B635" s="189"/>
      <c r="C635" s="236" t="s">
        <v>1317</v>
      </c>
      <c r="D635" s="236" t="s">
        <v>357</v>
      </c>
      <c r="E635" s="237" t="s">
        <v>2353</v>
      </c>
      <c r="F635" s="238" t="s">
        <v>2354</v>
      </c>
      <c r="G635" s="239" t="s">
        <v>174</v>
      </c>
      <c r="H635" s="240">
        <v>7.6840000000000002</v>
      </c>
      <c r="I635" s="241"/>
      <c r="J635" s="240">
        <f>ROUND(I635*H635,3)</f>
        <v>0</v>
      </c>
      <c r="K635" s="242"/>
      <c r="L635" s="243"/>
      <c r="M635" s="244" t="s">
        <v>1</v>
      </c>
      <c r="N635" s="245" t="s">
        <v>44</v>
      </c>
      <c r="O635" s="82"/>
      <c r="P635" s="199">
        <f>O635*H635</f>
        <v>0</v>
      </c>
      <c r="Q635" s="199">
        <v>0</v>
      </c>
      <c r="R635" s="199">
        <f>Q635*H635</f>
        <v>0</v>
      </c>
      <c r="S635" s="199">
        <v>0</v>
      </c>
      <c r="T635" s="200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01" t="s">
        <v>259</v>
      </c>
      <c r="AT635" s="201" t="s">
        <v>357</v>
      </c>
      <c r="AU635" s="201" t="s">
        <v>90</v>
      </c>
      <c r="AY635" s="19" t="s">
        <v>168</v>
      </c>
      <c r="BE635" s="202">
        <f>IF(N635="základná",J635,0)</f>
        <v>0</v>
      </c>
      <c r="BF635" s="202">
        <f>IF(N635="znížená",J635,0)</f>
        <v>0</v>
      </c>
      <c r="BG635" s="202">
        <f>IF(N635="zákl. prenesená",J635,0)</f>
        <v>0</v>
      </c>
      <c r="BH635" s="202">
        <f>IF(N635="zníž. prenesená",J635,0)</f>
        <v>0</v>
      </c>
      <c r="BI635" s="202">
        <f>IF(N635="nulová",J635,0)</f>
        <v>0</v>
      </c>
      <c r="BJ635" s="19" t="s">
        <v>90</v>
      </c>
      <c r="BK635" s="203">
        <f>ROUND(I635*H635,3)</f>
        <v>0</v>
      </c>
      <c r="BL635" s="19" t="s">
        <v>212</v>
      </c>
      <c r="BM635" s="201" t="s">
        <v>1318</v>
      </c>
    </row>
    <row r="636" s="2" customFormat="1" ht="24.15" customHeight="1">
      <c r="A636" s="38"/>
      <c r="B636" s="189"/>
      <c r="C636" s="190" t="s">
        <v>563</v>
      </c>
      <c r="D636" s="190" t="s">
        <v>171</v>
      </c>
      <c r="E636" s="191" t="s">
        <v>2355</v>
      </c>
      <c r="F636" s="192" t="s">
        <v>2356</v>
      </c>
      <c r="G636" s="193" t="s">
        <v>324</v>
      </c>
      <c r="H636" s="194">
        <v>34</v>
      </c>
      <c r="I636" s="195"/>
      <c r="J636" s="194">
        <f>ROUND(I636*H636,3)</f>
        <v>0</v>
      </c>
      <c r="K636" s="196"/>
      <c r="L636" s="39"/>
      <c r="M636" s="197" t="s">
        <v>1</v>
      </c>
      <c r="N636" s="198" t="s">
        <v>44</v>
      </c>
      <c r="O636" s="82"/>
      <c r="P636" s="199">
        <f>O636*H636</f>
        <v>0</v>
      </c>
      <c r="Q636" s="199">
        <v>0</v>
      </c>
      <c r="R636" s="199">
        <f>Q636*H636</f>
        <v>0</v>
      </c>
      <c r="S636" s="199">
        <v>0</v>
      </c>
      <c r="T636" s="200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01" t="s">
        <v>212</v>
      </c>
      <c r="AT636" s="201" t="s">
        <v>171</v>
      </c>
      <c r="AU636" s="201" t="s">
        <v>90</v>
      </c>
      <c r="AY636" s="19" t="s">
        <v>168</v>
      </c>
      <c r="BE636" s="202">
        <f>IF(N636="základná",J636,0)</f>
        <v>0</v>
      </c>
      <c r="BF636" s="202">
        <f>IF(N636="znížená",J636,0)</f>
        <v>0</v>
      </c>
      <c r="BG636" s="202">
        <f>IF(N636="zákl. prenesená",J636,0)</f>
        <v>0</v>
      </c>
      <c r="BH636" s="202">
        <f>IF(N636="zníž. prenesená",J636,0)</f>
        <v>0</v>
      </c>
      <c r="BI636" s="202">
        <f>IF(N636="nulová",J636,0)</f>
        <v>0</v>
      </c>
      <c r="BJ636" s="19" t="s">
        <v>90</v>
      </c>
      <c r="BK636" s="203">
        <f>ROUND(I636*H636,3)</f>
        <v>0</v>
      </c>
      <c r="BL636" s="19" t="s">
        <v>212</v>
      </c>
      <c r="BM636" s="201" t="s">
        <v>1322</v>
      </c>
    </row>
    <row r="637" s="13" customFormat="1">
      <c r="A637" s="13"/>
      <c r="B637" s="204"/>
      <c r="C637" s="13"/>
      <c r="D637" s="205" t="s">
        <v>175</v>
      </c>
      <c r="E637" s="206" t="s">
        <v>1</v>
      </c>
      <c r="F637" s="207" t="s">
        <v>2296</v>
      </c>
      <c r="G637" s="13"/>
      <c r="H637" s="208">
        <v>34</v>
      </c>
      <c r="I637" s="209"/>
      <c r="J637" s="13"/>
      <c r="K637" s="13"/>
      <c r="L637" s="204"/>
      <c r="M637" s="210"/>
      <c r="N637" s="211"/>
      <c r="O637" s="211"/>
      <c r="P637" s="211"/>
      <c r="Q637" s="211"/>
      <c r="R637" s="211"/>
      <c r="S637" s="211"/>
      <c r="T637" s="21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06" t="s">
        <v>175</v>
      </c>
      <c r="AU637" s="206" t="s">
        <v>90</v>
      </c>
      <c r="AV637" s="13" t="s">
        <v>90</v>
      </c>
      <c r="AW637" s="13" t="s">
        <v>33</v>
      </c>
      <c r="AX637" s="13" t="s">
        <v>78</v>
      </c>
      <c r="AY637" s="206" t="s">
        <v>168</v>
      </c>
    </row>
    <row r="638" s="14" customFormat="1">
      <c r="A638" s="14"/>
      <c r="B638" s="213"/>
      <c r="C638" s="14"/>
      <c r="D638" s="205" t="s">
        <v>175</v>
      </c>
      <c r="E638" s="214" t="s">
        <v>1</v>
      </c>
      <c r="F638" s="215" t="s">
        <v>180</v>
      </c>
      <c r="G638" s="14"/>
      <c r="H638" s="216">
        <v>34</v>
      </c>
      <c r="I638" s="217"/>
      <c r="J638" s="14"/>
      <c r="K638" s="14"/>
      <c r="L638" s="213"/>
      <c r="M638" s="218"/>
      <c r="N638" s="219"/>
      <c r="O638" s="219"/>
      <c r="P638" s="219"/>
      <c r="Q638" s="219"/>
      <c r="R638" s="219"/>
      <c r="S638" s="219"/>
      <c r="T638" s="22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14" t="s">
        <v>175</v>
      </c>
      <c r="AU638" s="214" t="s">
        <v>90</v>
      </c>
      <c r="AV638" s="14" t="s">
        <v>111</v>
      </c>
      <c r="AW638" s="14" t="s">
        <v>33</v>
      </c>
      <c r="AX638" s="14" t="s">
        <v>85</v>
      </c>
      <c r="AY638" s="214" t="s">
        <v>168</v>
      </c>
    </row>
    <row r="639" s="2" customFormat="1" ht="37.8" customHeight="1">
      <c r="A639" s="38"/>
      <c r="B639" s="189"/>
      <c r="C639" s="190" t="s">
        <v>1325</v>
      </c>
      <c r="D639" s="190" t="s">
        <v>171</v>
      </c>
      <c r="E639" s="191" t="s">
        <v>2357</v>
      </c>
      <c r="F639" s="192" t="s">
        <v>2358</v>
      </c>
      <c r="G639" s="193" t="s">
        <v>324</v>
      </c>
      <c r="H639" s="194">
        <v>15</v>
      </c>
      <c r="I639" s="195"/>
      <c r="J639" s="194">
        <f>ROUND(I639*H639,3)</f>
        <v>0</v>
      </c>
      <c r="K639" s="196"/>
      <c r="L639" s="39"/>
      <c r="M639" s="197" t="s">
        <v>1</v>
      </c>
      <c r="N639" s="198" t="s">
        <v>44</v>
      </c>
      <c r="O639" s="82"/>
      <c r="P639" s="199">
        <f>O639*H639</f>
        <v>0</v>
      </c>
      <c r="Q639" s="199">
        <v>0</v>
      </c>
      <c r="R639" s="199">
        <f>Q639*H639</f>
        <v>0</v>
      </c>
      <c r="S639" s="199">
        <v>0</v>
      </c>
      <c r="T639" s="200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01" t="s">
        <v>212</v>
      </c>
      <c r="AT639" s="201" t="s">
        <v>171</v>
      </c>
      <c r="AU639" s="201" t="s">
        <v>90</v>
      </c>
      <c r="AY639" s="19" t="s">
        <v>168</v>
      </c>
      <c r="BE639" s="202">
        <f>IF(N639="základná",J639,0)</f>
        <v>0</v>
      </c>
      <c r="BF639" s="202">
        <f>IF(N639="znížená",J639,0)</f>
        <v>0</v>
      </c>
      <c r="BG639" s="202">
        <f>IF(N639="zákl. prenesená",J639,0)</f>
        <v>0</v>
      </c>
      <c r="BH639" s="202">
        <f>IF(N639="zníž. prenesená",J639,0)</f>
        <v>0</v>
      </c>
      <c r="BI639" s="202">
        <f>IF(N639="nulová",J639,0)</f>
        <v>0</v>
      </c>
      <c r="BJ639" s="19" t="s">
        <v>90</v>
      </c>
      <c r="BK639" s="203">
        <f>ROUND(I639*H639,3)</f>
        <v>0</v>
      </c>
      <c r="BL639" s="19" t="s">
        <v>212</v>
      </c>
      <c r="BM639" s="201" t="s">
        <v>1326</v>
      </c>
    </row>
    <row r="640" s="13" customFormat="1">
      <c r="A640" s="13"/>
      <c r="B640" s="204"/>
      <c r="C640" s="13"/>
      <c r="D640" s="205" t="s">
        <v>175</v>
      </c>
      <c r="E640" s="206" t="s">
        <v>1</v>
      </c>
      <c r="F640" s="207" t="s">
        <v>2359</v>
      </c>
      <c r="G640" s="13"/>
      <c r="H640" s="208">
        <v>12</v>
      </c>
      <c r="I640" s="209"/>
      <c r="J640" s="13"/>
      <c r="K640" s="13"/>
      <c r="L640" s="204"/>
      <c r="M640" s="210"/>
      <c r="N640" s="211"/>
      <c r="O640" s="211"/>
      <c r="P640" s="211"/>
      <c r="Q640" s="211"/>
      <c r="R640" s="211"/>
      <c r="S640" s="211"/>
      <c r="T640" s="21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06" t="s">
        <v>175</v>
      </c>
      <c r="AU640" s="206" t="s">
        <v>90</v>
      </c>
      <c r="AV640" s="13" t="s">
        <v>90</v>
      </c>
      <c r="AW640" s="13" t="s">
        <v>33</v>
      </c>
      <c r="AX640" s="13" t="s">
        <v>78</v>
      </c>
      <c r="AY640" s="206" t="s">
        <v>168</v>
      </c>
    </row>
    <row r="641" s="13" customFormat="1">
      <c r="A641" s="13"/>
      <c r="B641" s="204"/>
      <c r="C641" s="13"/>
      <c r="D641" s="205" t="s">
        <v>175</v>
      </c>
      <c r="E641" s="206" t="s">
        <v>1</v>
      </c>
      <c r="F641" s="207" t="s">
        <v>2360</v>
      </c>
      <c r="G641" s="13"/>
      <c r="H641" s="208">
        <v>3</v>
      </c>
      <c r="I641" s="209"/>
      <c r="J641" s="13"/>
      <c r="K641" s="13"/>
      <c r="L641" s="204"/>
      <c r="M641" s="210"/>
      <c r="N641" s="211"/>
      <c r="O641" s="211"/>
      <c r="P641" s="211"/>
      <c r="Q641" s="211"/>
      <c r="R641" s="211"/>
      <c r="S641" s="211"/>
      <c r="T641" s="21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06" t="s">
        <v>175</v>
      </c>
      <c r="AU641" s="206" t="s">
        <v>90</v>
      </c>
      <c r="AV641" s="13" t="s">
        <v>90</v>
      </c>
      <c r="AW641" s="13" t="s">
        <v>33</v>
      </c>
      <c r="AX641" s="13" t="s">
        <v>78</v>
      </c>
      <c r="AY641" s="206" t="s">
        <v>168</v>
      </c>
    </row>
    <row r="642" s="14" customFormat="1">
      <c r="A642" s="14"/>
      <c r="B642" s="213"/>
      <c r="C642" s="14"/>
      <c r="D642" s="205" t="s">
        <v>175</v>
      </c>
      <c r="E642" s="214" t="s">
        <v>1</v>
      </c>
      <c r="F642" s="215" t="s">
        <v>180</v>
      </c>
      <c r="G642" s="14"/>
      <c r="H642" s="216">
        <v>15</v>
      </c>
      <c r="I642" s="217"/>
      <c r="J642" s="14"/>
      <c r="K642" s="14"/>
      <c r="L642" s="213"/>
      <c r="M642" s="218"/>
      <c r="N642" s="219"/>
      <c r="O642" s="219"/>
      <c r="P642" s="219"/>
      <c r="Q642" s="219"/>
      <c r="R642" s="219"/>
      <c r="S642" s="219"/>
      <c r="T642" s="220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14" t="s">
        <v>175</v>
      </c>
      <c r="AU642" s="214" t="s">
        <v>90</v>
      </c>
      <c r="AV642" s="14" t="s">
        <v>111</v>
      </c>
      <c r="AW642" s="14" t="s">
        <v>33</v>
      </c>
      <c r="AX642" s="14" t="s">
        <v>85</v>
      </c>
      <c r="AY642" s="214" t="s">
        <v>168</v>
      </c>
    </row>
    <row r="643" s="2" customFormat="1" ht="37.8" customHeight="1">
      <c r="A643" s="38"/>
      <c r="B643" s="189"/>
      <c r="C643" s="190" t="s">
        <v>569</v>
      </c>
      <c r="D643" s="190" t="s">
        <v>171</v>
      </c>
      <c r="E643" s="191" t="s">
        <v>2361</v>
      </c>
      <c r="F643" s="192" t="s">
        <v>2362</v>
      </c>
      <c r="G643" s="193" t="s">
        <v>353</v>
      </c>
      <c r="H643" s="194">
        <v>2</v>
      </c>
      <c r="I643" s="195"/>
      <c r="J643" s="194">
        <f>ROUND(I643*H643,3)</f>
        <v>0</v>
      </c>
      <c r="K643" s="196"/>
      <c r="L643" s="39"/>
      <c r="M643" s="197" t="s">
        <v>1</v>
      </c>
      <c r="N643" s="198" t="s">
        <v>44</v>
      </c>
      <c r="O643" s="82"/>
      <c r="P643" s="199">
        <f>O643*H643</f>
        <v>0</v>
      </c>
      <c r="Q643" s="199">
        <v>0</v>
      </c>
      <c r="R643" s="199">
        <f>Q643*H643</f>
        <v>0</v>
      </c>
      <c r="S643" s="199">
        <v>0</v>
      </c>
      <c r="T643" s="200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01" t="s">
        <v>212</v>
      </c>
      <c r="AT643" s="201" t="s">
        <v>171</v>
      </c>
      <c r="AU643" s="201" t="s">
        <v>90</v>
      </c>
      <c r="AY643" s="19" t="s">
        <v>168</v>
      </c>
      <c r="BE643" s="202">
        <f>IF(N643="základná",J643,0)</f>
        <v>0</v>
      </c>
      <c r="BF643" s="202">
        <f>IF(N643="znížená",J643,0)</f>
        <v>0</v>
      </c>
      <c r="BG643" s="202">
        <f>IF(N643="zákl. prenesená",J643,0)</f>
        <v>0</v>
      </c>
      <c r="BH643" s="202">
        <f>IF(N643="zníž. prenesená",J643,0)</f>
        <v>0</v>
      </c>
      <c r="BI643" s="202">
        <f>IF(N643="nulová",J643,0)</f>
        <v>0</v>
      </c>
      <c r="BJ643" s="19" t="s">
        <v>90</v>
      </c>
      <c r="BK643" s="203">
        <f>ROUND(I643*H643,3)</f>
        <v>0</v>
      </c>
      <c r="BL643" s="19" t="s">
        <v>212</v>
      </c>
      <c r="BM643" s="201" t="s">
        <v>1334</v>
      </c>
    </row>
    <row r="644" s="13" customFormat="1">
      <c r="A644" s="13"/>
      <c r="B644" s="204"/>
      <c r="C644" s="13"/>
      <c r="D644" s="205" t="s">
        <v>175</v>
      </c>
      <c r="E644" s="206" t="s">
        <v>1</v>
      </c>
      <c r="F644" s="207" t="s">
        <v>2363</v>
      </c>
      <c r="G644" s="13"/>
      <c r="H644" s="208">
        <v>2</v>
      </c>
      <c r="I644" s="209"/>
      <c r="J644" s="13"/>
      <c r="K644" s="13"/>
      <c r="L644" s="204"/>
      <c r="M644" s="210"/>
      <c r="N644" s="211"/>
      <c r="O644" s="211"/>
      <c r="P644" s="211"/>
      <c r="Q644" s="211"/>
      <c r="R644" s="211"/>
      <c r="S644" s="211"/>
      <c r="T644" s="21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06" t="s">
        <v>175</v>
      </c>
      <c r="AU644" s="206" t="s">
        <v>90</v>
      </c>
      <c r="AV644" s="13" t="s">
        <v>90</v>
      </c>
      <c r="AW644" s="13" t="s">
        <v>33</v>
      </c>
      <c r="AX644" s="13" t="s">
        <v>78</v>
      </c>
      <c r="AY644" s="206" t="s">
        <v>168</v>
      </c>
    </row>
    <row r="645" s="14" customFormat="1">
      <c r="A645" s="14"/>
      <c r="B645" s="213"/>
      <c r="C645" s="14"/>
      <c r="D645" s="205" t="s">
        <v>175</v>
      </c>
      <c r="E645" s="214" t="s">
        <v>1</v>
      </c>
      <c r="F645" s="215" t="s">
        <v>180</v>
      </c>
      <c r="G645" s="14"/>
      <c r="H645" s="216">
        <v>2</v>
      </c>
      <c r="I645" s="217"/>
      <c r="J645" s="14"/>
      <c r="K645" s="14"/>
      <c r="L645" s="213"/>
      <c r="M645" s="218"/>
      <c r="N645" s="219"/>
      <c r="O645" s="219"/>
      <c r="P645" s="219"/>
      <c r="Q645" s="219"/>
      <c r="R645" s="219"/>
      <c r="S645" s="219"/>
      <c r="T645" s="22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14" t="s">
        <v>175</v>
      </c>
      <c r="AU645" s="214" t="s">
        <v>90</v>
      </c>
      <c r="AV645" s="14" t="s">
        <v>111</v>
      </c>
      <c r="AW645" s="14" t="s">
        <v>33</v>
      </c>
      <c r="AX645" s="14" t="s">
        <v>85</v>
      </c>
      <c r="AY645" s="214" t="s">
        <v>168</v>
      </c>
    </row>
    <row r="646" s="2" customFormat="1" ht="33" customHeight="1">
      <c r="A646" s="38"/>
      <c r="B646" s="189"/>
      <c r="C646" s="190" t="s">
        <v>1336</v>
      </c>
      <c r="D646" s="190" t="s">
        <v>171</v>
      </c>
      <c r="E646" s="191" t="s">
        <v>2364</v>
      </c>
      <c r="F646" s="192" t="s">
        <v>2365</v>
      </c>
      <c r="G646" s="193" t="s">
        <v>353</v>
      </c>
      <c r="H646" s="194">
        <v>7</v>
      </c>
      <c r="I646" s="195"/>
      <c r="J646" s="194">
        <f>ROUND(I646*H646,3)</f>
        <v>0</v>
      </c>
      <c r="K646" s="196"/>
      <c r="L646" s="39"/>
      <c r="M646" s="197" t="s">
        <v>1</v>
      </c>
      <c r="N646" s="198" t="s">
        <v>44</v>
      </c>
      <c r="O646" s="82"/>
      <c r="P646" s="199">
        <f>O646*H646</f>
        <v>0</v>
      </c>
      <c r="Q646" s="199">
        <v>0</v>
      </c>
      <c r="R646" s="199">
        <f>Q646*H646</f>
        <v>0</v>
      </c>
      <c r="S646" s="199">
        <v>0</v>
      </c>
      <c r="T646" s="200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01" t="s">
        <v>212</v>
      </c>
      <c r="AT646" s="201" t="s">
        <v>171</v>
      </c>
      <c r="AU646" s="201" t="s">
        <v>90</v>
      </c>
      <c r="AY646" s="19" t="s">
        <v>168</v>
      </c>
      <c r="BE646" s="202">
        <f>IF(N646="základná",J646,0)</f>
        <v>0</v>
      </c>
      <c r="BF646" s="202">
        <f>IF(N646="znížená",J646,0)</f>
        <v>0</v>
      </c>
      <c r="BG646" s="202">
        <f>IF(N646="zákl. prenesená",J646,0)</f>
        <v>0</v>
      </c>
      <c r="BH646" s="202">
        <f>IF(N646="zníž. prenesená",J646,0)</f>
        <v>0</v>
      </c>
      <c r="BI646" s="202">
        <f>IF(N646="nulová",J646,0)</f>
        <v>0</v>
      </c>
      <c r="BJ646" s="19" t="s">
        <v>90</v>
      </c>
      <c r="BK646" s="203">
        <f>ROUND(I646*H646,3)</f>
        <v>0</v>
      </c>
      <c r="BL646" s="19" t="s">
        <v>212</v>
      </c>
      <c r="BM646" s="201" t="s">
        <v>1337</v>
      </c>
    </row>
    <row r="647" s="13" customFormat="1">
      <c r="A647" s="13"/>
      <c r="B647" s="204"/>
      <c r="C647" s="13"/>
      <c r="D647" s="205" t="s">
        <v>175</v>
      </c>
      <c r="E647" s="206" t="s">
        <v>1</v>
      </c>
      <c r="F647" s="207" t="s">
        <v>2366</v>
      </c>
      <c r="G647" s="13"/>
      <c r="H647" s="208">
        <v>7</v>
      </c>
      <c r="I647" s="209"/>
      <c r="J647" s="13"/>
      <c r="K647" s="13"/>
      <c r="L647" s="204"/>
      <c r="M647" s="210"/>
      <c r="N647" s="211"/>
      <c r="O647" s="211"/>
      <c r="P647" s="211"/>
      <c r="Q647" s="211"/>
      <c r="R647" s="211"/>
      <c r="S647" s="211"/>
      <c r="T647" s="21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06" t="s">
        <v>175</v>
      </c>
      <c r="AU647" s="206" t="s">
        <v>90</v>
      </c>
      <c r="AV647" s="13" t="s">
        <v>90</v>
      </c>
      <c r="AW647" s="13" t="s">
        <v>33</v>
      </c>
      <c r="AX647" s="13" t="s">
        <v>78</v>
      </c>
      <c r="AY647" s="206" t="s">
        <v>168</v>
      </c>
    </row>
    <row r="648" s="14" customFormat="1">
      <c r="A648" s="14"/>
      <c r="B648" s="213"/>
      <c r="C648" s="14"/>
      <c r="D648" s="205" t="s">
        <v>175</v>
      </c>
      <c r="E648" s="214" t="s">
        <v>1</v>
      </c>
      <c r="F648" s="215" t="s">
        <v>180</v>
      </c>
      <c r="G648" s="14"/>
      <c r="H648" s="216">
        <v>7</v>
      </c>
      <c r="I648" s="217"/>
      <c r="J648" s="14"/>
      <c r="K648" s="14"/>
      <c r="L648" s="213"/>
      <c r="M648" s="218"/>
      <c r="N648" s="219"/>
      <c r="O648" s="219"/>
      <c r="P648" s="219"/>
      <c r="Q648" s="219"/>
      <c r="R648" s="219"/>
      <c r="S648" s="219"/>
      <c r="T648" s="22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14" t="s">
        <v>175</v>
      </c>
      <c r="AU648" s="214" t="s">
        <v>90</v>
      </c>
      <c r="AV648" s="14" t="s">
        <v>111</v>
      </c>
      <c r="AW648" s="14" t="s">
        <v>33</v>
      </c>
      <c r="AX648" s="14" t="s">
        <v>85</v>
      </c>
      <c r="AY648" s="214" t="s">
        <v>168</v>
      </c>
    </row>
    <row r="649" s="2" customFormat="1" ht="33" customHeight="1">
      <c r="A649" s="38"/>
      <c r="B649" s="189"/>
      <c r="C649" s="190" t="s">
        <v>574</v>
      </c>
      <c r="D649" s="190" t="s">
        <v>171</v>
      </c>
      <c r="E649" s="191" t="s">
        <v>2367</v>
      </c>
      <c r="F649" s="192" t="s">
        <v>2368</v>
      </c>
      <c r="G649" s="193" t="s">
        <v>353</v>
      </c>
      <c r="H649" s="194">
        <v>2</v>
      </c>
      <c r="I649" s="195"/>
      <c r="J649" s="194">
        <f>ROUND(I649*H649,3)</f>
        <v>0</v>
      </c>
      <c r="K649" s="196"/>
      <c r="L649" s="39"/>
      <c r="M649" s="197" t="s">
        <v>1</v>
      </c>
      <c r="N649" s="198" t="s">
        <v>44</v>
      </c>
      <c r="O649" s="82"/>
      <c r="P649" s="199">
        <f>O649*H649</f>
        <v>0</v>
      </c>
      <c r="Q649" s="199">
        <v>0</v>
      </c>
      <c r="R649" s="199">
        <f>Q649*H649</f>
        <v>0</v>
      </c>
      <c r="S649" s="199">
        <v>0</v>
      </c>
      <c r="T649" s="200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01" t="s">
        <v>212</v>
      </c>
      <c r="AT649" s="201" t="s">
        <v>171</v>
      </c>
      <c r="AU649" s="201" t="s">
        <v>90</v>
      </c>
      <c r="AY649" s="19" t="s">
        <v>168</v>
      </c>
      <c r="BE649" s="202">
        <f>IF(N649="základná",J649,0)</f>
        <v>0</v>
      </c>
      <c r="BF649" s="202">
        <f>IF(N649="znížená",J649,0)</f>
        <v>0</v>
      </c>
      <c r="BG649" s="202">
        <f>IF(N649="zákl. prenesená",J649,0)</f>
        <v>0</v>
      </c>
      <c r="BH649" s="202">
        <f>IF(N649="zníž. prenesená",J649,0)</f>
        <v>0</v>
      </c>
      <c r="BI649" s="202">
        <f>IF(N649="nulová",J649,0)</f>
        <v>0</v>
      </c>
      <c r="BJ649" s="19" t="s">
        <v>90</v>
      </c>
      <c r="BK649" s="203">
        <f>ROUND(I649*H649,3)</f>
        <v>0</v>
      </c>
      <c r="BL649" s="19" t="s">
        <v>212</v>
      </c>
      <c r="BM649" s="201" t="s">
        <v>1338</v>
      </c>
    </row>
    <row r="650" s="13" customFormat="1">
      <c r="A650" s="13"/>
      <c r="B650" s="204"/>
      <c r="C650" s="13"/>
      <c r="D650" s="205" t="s">
        <v>175</v>
      </c>
      <c r="E650" s="206" t="s">
        <v>1</v>
      </c>
      <c r="F650" s="207" t="s">
        <v>2369</v>
      </c>
      <c r="G650" s="13"/>
      <c r="H650" s="208">
        <v>2</v>
      </c>
      <c r="I650" s="209"/>
      <c r="J650" s="13"/>
      <c r="K650" s="13"/>
      <c r="L650" s="204"/>
      <c r="M650" s="210"/>
      <c r="N650" s="211"/>
      <c r="O650" s="211"/>
      <c r="P650" s="211"/>
      <c r="Q650" s="211"/>
      <c r="R650" s="211"/>
      <c r="S650" s="211"/>
      <c r="T650" s="21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06" t="s">
        <v>175</v>
      </c>
      <c r="AU650" s="206" t="s">
        <v>90</v>
      </c>
      <c r="AV650" s="13" t="s">
        <v>90</v>
      </c>
      <c r="AW650" s="13" t="s">
        <v>33</v>
      </c>
      <c r="AX650" s="13" t="s">
        <v>78</v>
      </c>
      <c r="AY650" s="206" t="s">
        <v>168</v>
      </c>
    </row>
    <row r="651" s="14" customFormat="1">
      <c r="A651" s="14"/>
      <c r="B651" s="213"/>
      <c r="C651" s="14"/>
      <c r="D651" s="205" t="s">
        <v>175</v>
      </c>
      <c r="E651" s="214" t="s">
        <v>1</v>
      </c>
      <c r="F651" s="215" t="s">
        <v>180</v>
      </c>
      <c r="G651" s="14"/>
      <c r="H651" s="216">
        <v>2</v>
      </c>
      <c r="I651" s="217"/>
      <c r="J651" s="14"/>
      <c r="K651" s="14"/>
      <c r="L651" s="213"/>
      <c r="M651" s="218"/>
      <c r="N651" s="219"/>
      <c r="O651" s="219"/>
      <c r="P651" s="219"/>
      <c r="Q651" s="219"/>
      <c r="R651" s="219"/>
      <c r="S651" s="219"/>
      <c r="T651" s="220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14" t="s">
        <v>175</v>
      </c>
      <c r="AU651" s="214" t="s">
        <v>90</v>
      </c>
      <c r="AV651" s="14" t="s">
        <v>111</v>
      </c>
      <c r="AW651" s="14" t="s">
        <v>33</v>
      </c>
      <c r="AX651" s="14" t="s">
        <v>85</v>
      </c>
      <c r="AY651" s="214" t="s">
        <v>168</v>
      </c>
    </row>
    <row r="652" s="2" customFormat="1" ht="33" customHeight="1">
      <c r="A652" s="38"/>
      <c r="B652" s="189"/>
      <c r="C652" s="190" t="s">
        <v>1339</v>
      </c>
      <c r="D652" s="190" t="s">
        <v>171</v>
      </c>
      <c r="E652" s="191" t="s">
        <v>2370</v>
      </c>
      <c r="F652" s="192" t="s">
        <v>2371</v>
      </c>
      <c r="G652" s="193" t="s">
        <v>324</v>
      </c>
      <c r="H652" s="194">
        <v>62.600000000000001</v>
      </c>
      <c r="I652" s="195"/>
      <c r="J652" s="194">
        <f>ROUND(I652*H652,3)</f>
        <v>0</v>
      </c>
      <c r="K652" s="196"/>
      <c r="L652" s="39"/>
      <c r="M652" s="197" t="s">
        <v>1</v>
      </c>
      <c r="N652" s="198" t="s">
        <v>44</v>
      </c>
      <c r="O652" s="82"/>
      <c r="P652" s="199">
        <f>O652*H652</f>
        <v>0</v>
      </c>
      <c r="Q652" s="199">
        <v>0</v>
      </c>
      <c r="R652" s="199">
        <f>Q652*H652</f>
        <v>0</v>
      </c>
      <c r="S652" s="199">
        <v>0</v>
      </c>
      <c r="T652" s="200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01" t="s">
        <v>212</v>
      </c>
      <c r="AT652" s="201" t="s">
        <v>171</v>
      </c>
      <c r="AU652" s="201" t="s">
        <v>90</v>
      </c>
      <c r="AY652" s="19" t="s">
        <v>168</v>
      </c>
      <c r="BE652" s="202">
        <f>IF(N652="základná",J652,0)</f>
        <v>0</v>
      </c>
      <c r="BF652" s="202">
        <f>IF(N652="znížená",J652,0)</f>
        <v>0</v>
      </c>
      <c r="BG652" s="202">
        <f>IF(N652="zákl. prenesená",J652,0)</f>
        <v>0</v>
      </c>
      <c r="BH652" s="202">
        <f>IF(N652="zníž. prenesená",J652,0)</f>
        <v>0</v>
      </c>
      <c r="BI652" s="202">
        <f>IF(N652="nulová",J652,0)</f>
        <v>0</v>
      </c>
      <c r="BJ652" s="19" t="s">
        <v>90</v>
      </c>
      <c r="BK652" s="203">
        <f>ROUND(I652*H652,3)</f>
        <v>0</v>
      </c>
      <c r="BL652" s="19" t="s">
        <v>212</v>
      </c>
      <c r="BM652" s="201" t="s">
        <v>1340</v>
      </c>
    </row>
    <row r="653" s="13" customFormat="1">
      <c r="A653" s="13"/>
      <c r="B653" s="204"/>
      <c r="C653" s="13"/>
      <c r="D653" s="205" t="s">
        <v>175</v>
      </c>
      <c r="E653" s="206" t="s">
        <v>1</v>
      </c>
      <c r="F653" s="207" t="s">
        <v>2372</v>
      </c>
      <c r="G653" s="13"/>
      <c r="H653" s="208">
        <v>62.600000000000001</v>
      </c>
      <c r="I653" s="209"/>
      <c r="J653" s="13"/>
      <c r="K653" s="13"/>
      <c r="L653" s="204"/>
      <c r="M653" s="210"/>
      <c r="N653" s="211"/>
      <c r="O653" s="211"/>
      <c r="P653" s="211"/>
      <c r="Q653" s="211"/>
      <c r="R653" s="211"/>
      <c r="S653" s="211"/>
      <c r="T653" s="21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06" t="s">
        <v>175</v>
      </c>
      <c r="AU653" s="206" t="s">
        <v>90</v>
      </c>
      <c r="AV653" s="13" t="s">
        <v>90</v>
      </c>
      <c r="AW653" s="13" t="s">
        <v>33</v>
      </c>
      <c r="AX653" s="13" t="s">
        <v>78</v>
      </c>
      <c r="AY653" s="206" t="s">
        <v>168</v>
      </c>
    </row>
    <row r="654" s="14" customFormat="1">
      <c r="A654" s="14"/>
      <c r="B654" s="213"/>
      <c r="C654" s="14"/>
      <c r="D654" s="205" t="s">
        <v>175</v>
      </c>
      <c r="E654" s="214" t="s">
        <v>1</v>
      </c>
      <c r="F654" s="215" t="s">
        <v>180</v>
      </c>
      <c r="G654" s="14"/>
      <c r="H654" s="216">
        <v>62.600000000000001</v>
      </c>
      <c r="I654" s="217"/>
      <c r="J654" s="14"/>
      <c r="K654" s="14"/>
      <c r="L654" s="213"/>
      <c r="M654" s="218"/>
      <c r="N654" s="219"/>
      <c r="O654" s="219"/>
      <c r="P654" s="219"/>
      <c r="Q654" s="219"/>
      <c r="R654" s="219"/>
      <c r="S654" s="219"/>
      <c r="T654" s="22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14" t="s">
        <v>175</v>
      </c>
      <c r="AU654" s="214" t="s">
        <v>90</v>
      </c>
      <c r="AV654" s="14" t="s">
        <v>111</v>
      </c>
      <c r="AW654" s="14" t="s">
        <v>33</v>
      </c>
      <c r="AX654" s="14" t="s">
        <v>85</v>
      </c>
      <c r="AY654" s="214" t="s">
        <v>168</v>
      </c>
    </row>
    <row r="655" s="2" customFormat="1" ht="24.15" customHeight="1">
      <c r="A655" s="38"/>
      <c r="B655" s="189"/>
      <c r="C655" s="190" t="s">
        <v>578</v>
      </c>
      <c r="D655" s="190" t="s">
        <v>171</v>
      </c>
      <c r="E655" s="191" t="s">
        <v>2373</v>
      </c>
      <c r="F655" s="192" t="s">
        <v>2374</v>
      </c>
      <c r="G655" s="193" t="s">
        <v>353</v>
      </c>
      <c r="H655" s="194">
        <v>6</v>
      </c>
      <c r="I655" s="195"/>
      <c r="J655" s="194">
        <f>ROUND(I655*H655,3)</f>
        <v>0</v>
      </c>
      <c r="K655" s="196"/>
      <c r="L655" s="39"/>
      <c r="M655" s="197" t="s">
        <v>1</v>
      </c>
      <c r="N655" s="198" t="s">
        <v>44</v>
      </c>
      <c r="O655" s="82"/>
      <c r="P655" s="199">
        <f>O655*H655</f>
        <v>0</v>
      </c>
      <c r="Q655" s="199">
        <v>0</v>
      </c>
      <c r="R655" s="199">
        <f>Q655*H655</f>
        <v>0</v>
      </c>
      <c r="S655" s="199">
        <v>0</v>
      </c>
      <c r="T655" s="200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01" t="s">
        <v>212</v>
      </c>
      <c r="AT655" s="201" t="s">
        <v>171</v>
      </c>
      <c r="AU655" s="201" t="s">
        <v>90</v>
      </c>
      <c r="AY655" s="19" t="s">
        <v>168</v>
      </c>
      <c r="BE655" s="202">
        <f>IF(N655="základná",J655,0)</f>
        <v>0</v>
      </c>
      <c r="BF655" s="202">
        <f>IF(N655="znížená",J655,0)</f>
        <v>0</v>
      </c>
      <c r="BG655" s="202">
        <f>IF(N655="zákl. prenesená",J655,0)</f>
        <v>0</v>
      </c>
      <c r="BH655" s="202">
        <f>IF(N655="zníž. prenesená",J655,0)</f>
        <v>0</v>
      </c>
      <c r="BI655" s="202">
        <f>IF(N655="nulová",J655,0)</f>
        <v>0</v>
      </c>
      <c r="BJ655" s="19" t="s">
        <v>90</v>
      </c>
      <c r="BK655" s="203">
        <f>ROUND(I655*H655,3)</f>
        <v>0</v>
      </c>
      <c r="BL655" s="19" t="s">
        <v>212</v>
      </c>
      <c r="BM655" s="201" t="s">
        <v>1345</v>
      </c>
    </row>
    <row r="656" s="13" customFormat="1">
      <c r="A656" s="13"/>
      <c r="B656" s="204"/>
      <c r="C656" s="13"/>
      <c r="D656" s="205" t="s">
        <v>175</v>
      </c>
      <c r="E656" s="206" t="s">
        <v>1</v>
      </c>
      <c r="F656" s="207" t="s">
        <v>2375</v>
      </c>
      <c r="G656" s="13"/>
      <c r="H656" s="208">
        <v>6</v>
      </c>
      <c r="I656" s="209"/>
      <c r="J656" s="13"/>
      <c r="K656" s="13"/>
      <c r="L656" s="204"/>
      <c r="M656" s="210"/>
      <c r="N656" s="211"/>
      <c r="O656" s="211"/>
      <c r="P656" s="211"/>
      <c r="Q656" s="211"/>
      <c r="R656" s="211"/>
      <c r="S656" s="211"/>
      <c r="T656" s="21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06" t="s">
        <v>175</v>
      </c>
      <c r="AU656" s="206" t="s">
        <v>90</v>
      </c>
      <c r="AV656" s="13" t="s">
        <v>90</v>
      </c>
      <c r="AW656" s="13" t="s">
        <v>33</v>
      </c>
      <c r="AX656" s="13" t="s">
        <v>78</v>
      </c>
      <c r="AY656" s="206" t="s">
        <v>168</v>
      </c>
    </row>
    <row r="657" s="14" customFormat="1">
      <c r="A657" s="14"/>
      <c r="B657" s="213"/>
      <c r="C657" s="14"/>
      <c r="D657" s="205" t="s">
        <v>175</v>
      </c>
      <c r="E657" s="214" t="s">
        <v>1</v>
      </c>
      <c r="F657" s="215" t="s">
        <v>180</v>
      </c>
      <c r="G657" s="14"/>
      <c r="H657" s="216">
        <v>6</v>
      </c>
      <c r="I657" s="217"/>
      <c r="J657" s="14"/>
      <c r="K657" s="14"/>
      <c r="L657" s="213"/>
      <c r="M657" s="218"/>
      <c r="N657" s="219"/>
      <c r="O657" s="219"/>
      <c r="P657" s="219"/>
      <c r="Q657" s="219"/>
      <c r="R657" s="219"/>
      <c r="S657" s="219"/>
      <c r="T657" s="22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14" t="s">
        <v>175</v>
      </c>
      <c r="AU657" s="214" t="s">
        <v>90</v>
      </c>
      <c r="AV657" s="14" t="s">
        <v>111</v>
      </c>
      <c r="AW657" s="14" t="s">
        <v>33</v>
      </c>
      <c r="AX657" s="14" t="s">
        <v>85</v>
      </c>
      <c r="AY657" s="214" t="s">
        <v>168</v>
      </c>
    </row>
    <row r="658" s="2" customFormat="1" ht="24.15" customHeight="1">
      <c r="A658" s="38"/>
      <c r="B658" s="189"/>
      <c r="C658" s="190" t="s">
        <v>1348</v>
      </c>
      <c r="D658" s="190" t="s">
        <v>171</v>
      </c>
      <c r="E658" s="191" t="s">
        <v>2376</v>
      </c>
      <c r="F658" s="192" t="s">
        <v>2377</v>
      </c>
      <c r="G658" s="193" t="s">
        <v>324</v>
      </c>
      <c r="H658" s="194">
        <v>12</v>
      </c>
      <c r="I658" s="195"/>
      <c r="J658" s="194">
        <f>ROUND(I658*H658,3)</f>
        <v>0</v>
      </c>
      <c r="K658" s="196"/>
      <c r="L658" s="39"/>
      <c r="M658" s="197" t="s">
        <v>1</v>
      </c>
      <c r="N658" s="198" t="s">
        <v>44</v>
      </c>
      <c r="O658" s="82"/>
      <c r="P658" s="199">
        <f>O658*H658</f>
        <v>0</v>
      </c>
      <c r="Q658" s="199">
        <v>0</v>
      </c>
      <c r="R658" s="199">
        <f>Q658*H658</f>
        <v>0</v>
      </c>
      <c r="S658" s="199">
        <v>0</v>
      </c>
      <c r="T658" s="200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01" t="s">
        <v>212</v>
      </c>
      <c r="AT658" s="201" t="s">
        <v>171</v>
      </c>
      <c r="AU658" s="201" t="s">
        <v>90</v>
      </c>
      <c r="AY658" s="19" t="s">
        <v>168</v>
      </c>
      <c r="BE658" s="202">
        <f>IF(N658="základná",J658,0)</f>
        <v>0</v>
      </c>
      <c r="BF658" s="202">
        <f>IF(N658="znížená",J658,0)</f>
        <v>0</v>
      </c>
      <c r="BG658" s="202">
        <f>IF(N658="zákl. prenesená",J658,0)</f>
        <v>0</v>
      </c>
      <c r="BH658" s="202">
        <f>IF(N658="zníž. prenesená",J658,0)</f>
        <v>0</v>
      </c>
      <c r="BI658" s="202">
        <f>IF(N658="nulová",J658,0)</f>
        <v>0</v>
      </c>
      <c r="BJ658" s="19" t="s">
        <v>90</v>
      </c>
      <c r="BK658" s="203">
        <f>ROUND(I658*H658,3)</f>
        <v>0</v>
      </c>
      <c r="BL658" s="19" t="s">
        <v>212</v>
      </c>
      <c r="BM658" s="201" t="s">
        <v>1351</v>
      </c>
    </row>
    <row r="659" s="13" customFormat="1">
      <c r="A659" s="13"/>
      <c r="B659" s="204"/>
      <c r="C659" s="13"/>
      <c r="D659" s="205" t="s">
        <v>175</v>
      </c>
      <c r="E659" s="206" t="s">
        <v>1</v>
      </c>
      <c r="F659" s="207" t="s">
        <v>2378</v>
      </c>
      <c r="G659" s="13"/>
      <c r="H659" s="208">
        <v>12</v>
      </c>
      <c r="I659" s="209"/>
      <c r="J659" s="13"/>
      <c r="K659" s="13"/>
      <c r="L659" s="204"/>
      <c r="M659" s="210"/>
      <c r="N659" s="211"/>
      <c r="O659" s="211"/>
      <c r="P659" s="211"/>
      <c r="Q659" s="211"/>
      <c r="R659" s="211"/>
      <c r="S659" s="211"/>
      <c r="T659" s="21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06" t="s">
        <v>175</v>
      </c>
      <c r="AU659" s="206" t="s">
        <v>90</v>
      </c>
      <c r="AV659" s="13" t="s">
        <v>90</v>
      </c>
      <c r="AW659" s="13" t="s">
        <v>33</v>
      </c>
      <c r="AX659" s="13" t="s">
        <v>78</v>
      </c>
      <c r="AY659" s="206" t="s">
        <v>168</v>
      </c>
    </row>
    <row r="660" s="14" customFormat="1">
      <c r="A660" s="14"/>
      <c r="B660" s="213"/>
      <c r="C660" s="14"/>
      <c r="D660" s="205" t="s">
        <v>175</v>
      </c>
      <c r="E660" s="214" t="s">
        <v>1</v>
      </c>
      <c r="F660" s="215" t="s">
        <v>180</v>
      </c>
      <c r="G660" s="14"/>
      <c r="H660" s="216">
        <v>12</v>
      </c>
      <c r="I660" s="217"/>
      <c r="J660" s="14"/>
      <c r="K660" s="14"/>
      <c r="L660" s="213"/>
      <c r="M660" s="218"/>
      <c r="N660" s="219"/>
      <c r="O660" s="219"/>
      <c r="P660" s="219"/>
      <c r="Q660" s="219"/>
      <c r="R660" s="219"/>
      <c r="S660" s="219"/>
      <c r="T660" s="220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14" t="s">
        <v>175</v>
      </c>
      <c r="AU660" s="214" t="s">
        <v>90</v>
      </c>
      <c r="AV660" s="14" t="s">
        <v>111</v>
      </c>
      <c r="AW660" s="14" t="s">
        <v>33</v>
      </c>
      <c r="AX660" s="14" t="s">
        <v>85</v>
      </c>
      <c r="AY660" s="214" t="s">
        <v>168</v>
      </c>
    </row>
    <row r="661" s="2" customFormat="1" ht="24.15" customHeight="1">
      <c r="A661" s="38"/>
      <c r="B661" s="189"/>
      <c r="C661" s="190" t="s">
        <v>581</v>
      </c>
      <c r="D661" s="190" t="s">
        <v>171</v>
      </c>
      <c r="E661" s="191" t="s">
        <v>2379</v>
      </c>
      <c r="F661" s="192" t="s">
        <v>2380</v>
      </c>
      <c r="G661" s="193" t="s">
        <v>324</v>
      </c>
      <c r="H661" s="194">
        <v>28</v>
      </c>
      <c r="I661" s="195"/>
      <c r="J661" s="194">
        <f>ROUND(I661*H661,3)</f>
        <v>0</v>
      </c>
      <c r="K661" s="196"/>
      <c r="L661" s="39"/>
      <c r="M661" s="197" t="s">
        <v>1</v>
      </c>
      <c r="N661" s="198" t="s">
        <v>44</v>
      </c>
      <c r="O661" s="82"/>
      <c r="P661" s="199">
        <f>O661*H661</f>
        <v>0</v>
      </c>
      <c r="Q661" s="199">
        <v>0</v>
      </c>
      <c r="R661" s="199">
        <f>Q661*H661</f>
        <v>0</v>
      </c>
      <c r="S661" s="199">
        <v>0</v>
      </c>
      <c r="T661" s="200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01" t="s">
        <v>212</v>
      </c>
      <c r="AT661" s="201" t="s">
        <v>171</v>
      </c>
      <c r="AU661" s="201" t="s">
        <v>90</v>
      </c>
      <c r="AY661" s="19" t="s">
        <v>168</v>
      </c>
      <c r="BE661" s="202">
        <f>IF(N661="základná",J661,0)</f>
        <v>0</v>
      </c>
      <c r="BF661" s="202">
        <f>IF(N661="znížená",J661,0)</f>
        <v>0</v>
      </c>
      <c r="BG661" s="202">
        <f>IF(N661="zákl. prenesená",J661,0)</f>
        <v>0</v>
      </c>
      <c r="BH661" s="202">
        <f>IF(N661="zníž. prenesená",J661,0)</f>
        <v>0</v>
      </c>
      <c r="BI661" s="202">
        <f>IF(N661="nulová",J661,0)</f>
        <v>0</v>
      </c>
      <c r="BJ661" s="19" t="s">
        <v>90</v>
      </c>
      <c r="BK661" s="203">
        <f>ROUND(I661*H661,3)</f>
        <v>0</v>
      </c>
      <c r="BL661" s="19" t="s">
        <v>212</v>
      </c>
      <c r="BM661" s="201" t="s">
        <v>1356</v>
      </c>
    </row>
    <row r="662" s="13" customFormat="1">
      <c r="A662" s="13"/>
      <c r="B662" s="204"/>
      <c r="C662" s="13"/>
      <c r="D662" s="205" t="s">
        <v>175</v>
      </c>
      <c r="E662" s="206" t="s">
        <v>1</v>
      </c>
      <c r="F662" s="207" t="s">
        <v>2381</v>
      </c>
      <c r="G662" s="13"/>
      <c r="H662" s="208">
        <v>28</v>
      </c>
      <c r="I662" s="209"/>
      <c r="J662" s="13"/>
      <c r="K662" s="13"/>
      <c r="L662" s="204"/>
      <c r="M662" s="210"/>
      <c r="N662" s="211"/>
      <c r="O662" s="211"/>
      <c r="P662" s="211"/>
      <c r="Q662" s="211"/>
      <c r="R662" s="211"/>
      <c r="S662" s="211"/>
      <c r="T662" s="21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06" t="s">
        <v>175</v>
      </c>
      <c r="AU662" s="206" t="s">
        <v>90</v>
      </c>
      <c r="AV662" s="13" t="s">
        <v>90</v>
      </c>
      <c r="AW662" s="13" t="s">
        <v>33</v>
      </c>
      <c r="AX662" s="13" t="s">
        <v>78</v>
      </c>
      <c r="AY662" s="206" t="s">
        <v>168</v>
      </c>
    </row>
    <row r="663" s="14" customFormat="1">
      <c r="A663" s="14"/>
      <c r="B663" s="213"/>
      <c r="C663" s="14"/>
      <c r="D663" s="205" t="s">
        <v>175</v>
      </c>
      <c r="E663" s="214" t="s">
        <v>1</v>
      </c>
      <c r="F663" s="215" t="s">
        <v>180</v>
      </c>
      <c r="G663" s="14"/>
      <c r="H663" s="216">
        <v>28</v>
      </c>
      <c r="I663" s="217"/>
      <c r="J663" s="14"/>
      <c r="K663" s="14"/>
      <c r="L663" s="213"/>
      <c r="M663" s="218"/>
      <c r="N663" s="219"/>
      <c r="O663" s="219"/>
      <c r="P663" s="219"/>
      <c r="Q663" s="219"/>
      <c r="R663" s="219"/>
      <c r="S663" s="219"/>
      <c r="T663" s="220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14" t="s">
        <v>175</v>
      </c>
      <c r="AU663" s="214" t="s">
        <v>90</v>
      </c>
      <c r="AV663" s="14" t="s">
        <v>111</v>
      </c>
      <c r="AW663" s="14" t="s">
        <v>33</v>
      </c>
      <c r="AX663" s="14" t="s">
        <v>85</v>
      </c>
      <c r="AY663" s="214" t="s">
        <v>168</v>
      </c>
    </row>
    <row r="664" s="2" customFormat="1" ht="24.15" customHeight="1">
      <c r="A664" s="38"/>
      <c r="B664" s="189"/>
      <c r="C664" s="190" t="s">
        <v>1357</v>
      </c>
      <c r="D664" s="190" t="s">
        <v>171</v>
      </c>
      <c r="E664" s="191" t="s">
        <v>2382</v>
      </c>
      <c r="F664" s="192" t="s">
        <v>2383</v>
      </c>
      <c r="G664" s="193" t="s">
        <v>538</v>
      </c>
      <c r="H664" s="195"/>
      <c r="I664" s="195"/>
      <c r="J664" s="194">
        <f>ROUND(I664*H664,3)</f>
        <v>0</v>
      </c>
      <c r="K664" s="196"/>
      <c r="L664" s="39"/>
      <c r="M664" s="197" t="s">
        <v>1</v>
      </c>
      <c r="N664" s="198" t="s">
        <v>44</v>
      </c>
      <c r="O664" s="82"/>
      <c r="P664" s="199">
        <f>O664*H664</f>
        <v>0</v>
      </c>
      <c r="Q664" s="199">
        <v>0</v>
      </c>
      <c r="R664" s="199">
        <f>Q664*H664</f>
        <v>0</v>
      </c>
      <c r="S664" s="199">
        <v>0</v>
      </c>
      <c r="T664" s="200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01" t="s">
        <v>212</v>
      </c>
      <c r="AT664" s="201" t="s">
        <v>171</v>
      </c>
      <c r="AU664" s="201" t="s">
        <v>90</v>
      </c>
      <c r="AY664" s="19" t="s">
        <v>168</v>
      </c>
      <c r="BE664" s="202">
        <f>IF(N664="základná",J664,0)</f>
        <v>0</v>
      </c>
      <c r="BF664" s="202">
        <f>IF(N664="znížená",J664,0)</f>
        <v>0</v>
      </c>
      <c r="BG664" s="202">
        <f>IF(N664="zákl. prenesená",J664,0)</f>
        <v>0</v>
      </c>
      <c r="BH664" s="202">
        <f>IF(N664="zníž. prenesená",J664,0)</f>
        <v>0</v>
      </c>
      <c r="BI664" s="202">
        <f>IF(N664="nulová",J664,0)</f>
        <v>0</v>
      </c>
      <c r="BJ664" s="19" t="s">
        <v>90</v>
      </c>
      <c r="BK664" s="203">
        <f>ROUND(I664*H664,3)</f>
        <v>0</v>
      </c>
      <c r="BL664" s="19" t="s">
        <v>212</v>
      </c>
      <c r="BM664" s="201" t="s">
        <v>1360</v>
      </c>
    </row>
    <row r="665" s="12" customFormat="1" ht="22.8" customHeight="1">
      <c r="A665" s="12"/>
      <c r="B665" s="176"/>
      <c r="C665" s="12"/>
      <c r="D665" s="177" t="s">
        <v>77</v>
      </c>
      <c r="E665" s="187" t="s">
        <v>2384</v>
      </c>
      <c r="F665" s="187" t="s">
        <v>2385</v>
      </c>
      <c r="G665" s="12"/>
      <c r="H665" s="12"/>
      <c r="I665" s="179"/>
      <c r="J665" s="188">
        <f>BK665</f>
        <v>0</v>
      </c>
      <c r="K665" s="12"/>
      <c r="L665" s="176"/>
      <c r="M665" s="181"/>
      <c r="N665" s="182"/>
      <c r="O665" s="182"/>
      <c r="P665" s="183">
        <f>SUM(P666:P723)</f>
        <v>0</v>
      </c>
      <c r="Q665" s="182"/>
      <c r="R665" s="183">
        <f>SUM(R666:R723)</f>
        <v>0</v>
      </c>
      <c r="S665" s="182"/>
      <c r="T665" s="184">
        <f>SUM(T666:T723)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177" t="s">
        <v>90</v>
      </c>
      <c r="AT665" s="185" t="s">
        <v>77</v>
      </c>
      <c r="AU665" s="185" t="s">
        <v>85</v>
      </c>
      <c r="AY665" s="177" t="s">
        <v>168</v>
      </c>
      <c r="BK665" s="186">
        <f>SUM(BK666:BK723)</f>
        <v>0</v>
      </c>
    </row>
    <row r="666" s="2" customFormat="1" ht="24.15" customHeight="1">
      <c r="A666" s="38"/>
      <c r="B666" s="189"/>
      <c r="C666" s="190" t="s">
        <v>1035</v>
      </c>
      <c r="D666" s="190" t="s">
        <v>171</v>
      </c>
      <c r="E666" s="191" t="s">
        <v>2386</v>
      </c>
      <c r="F666" s="192" t="s">
        <v>2387</v>
      </c>
      <c r="G666" s="193" t="s">
        <v>174</v>
      </c>
      <c r="H666" s="194">
        <v>390</v>
      </c>
      <c r="I666" s="195"/>
      <c r="J666" s="194">
        <f>ROUND(I666*H666,3)</f>
        <v>0</v>
      </c>
      <c r="K666" s="196"/>
      <c r="L666" s="39"/>
      <c r="M666" s="197" t="s">
        <v>1</v>
      </c>
      <c r="N666" s="198" t="s">
        <v>44</v>
      </c>
      <c r="O666" s="82"/>
      <c r="P666" s="199">
        <f>O666*H666</f>
        <v>0</v>
      </c>
      <c r="Q666" s="199">
        <v>0</v>
      </c>
      <c r="R666" s="199">
        <f>Q666*H666</f>
        <v>0</v>
      </c>
      <c r="S666" s="199">
        <v>0</v>
      </c>
      <c r="T666" s="200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01" t="s">
        <v>212</v>
      </c>
      <c r="AT666" s="201" t="s">
        <v>171</v>
      </c>
      <c r="AU666" s="201" t="s">
        <v>90</v>
      </c>
      <c r="AY666" s="19" t="s">
        <v>168</v>
      </c>
      <c r="BE666" s="202">
        <f>IF(N666="základná",J666,0)</f>
        <v>0</v>
      </c>
      <c r="BF666" s="202">
        <f>IF(N666="znížená",J666,0)</f>
        <v>0</v>
      </c>
      <c r="BG666" s="202">
        <f>IF(N666="zákl. prenesená",J666,0)</f>
        <v>0</v>
      </c>
      <c r="BH666" s="202">
        <f>IF(N666="zníž. prenesená",J666,0)</f>
        <v>0</v>
      </c>
      <c r="BI666" s="202">
        <f>IF(N666="nulová",J666,0)</f>
        <v>0</v>
      </c>
      <c r="BJ666" s="19" t="s">
        <v>90</v>
      </c>
      <c r="BK666" s="203">
        <f>ROUND(I666*H666,3)</f>
        <v>0</v>
      </c>
      <c r="BL666" s="19" t="s">
        <v>212</v>
      </c>
      <c r="BM666" s="201" t="s">
        <v>1364</v>
      </c>
    </row>
    <row r="667" s="13" customFormat="1">
      <c r="A667" s="13"/>
      <c r="B667" s="204"/>
      <c r="C667" s="13"/>
      <c r="D667" s="205" t="s">
        <v>175</v>
      </c>
      <c r="E667" s="206" t="s">
        <v>1</v>
      </c>
      <c r="F667" s="207" t="s">
        <v>2388</v>
      </c>
      <c r="G667" s="13"/>
      <c r="H667" s="208">
        <v>20</v>
      </c>
      <c r="I667" s="209"/>
      <c r="J667" s="13"/>
      <c r="K667" s="13"/>
      <c r="L667" s="204"/>
      <c r="M667" s="210"/>
      <c r="N667" s="211"/>
      <c r="O667" s="211"/>
      <c r="P667" s="211"/>
      <c r="Q667" s="211"/>
      <c r="R667" s="211"/>
      <c r="S667" s="211"/>
      <c r="T667" s="21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06" t="s">
        <v>175</v>
      </c>
      <c r="AU667" s="206" t="s">
        <v>90</v>
      </c>
      <c r="AV667" s="13" t="s">
        <v>90</v>
      </c>
      <c r="AW667" s="13" t="s">
        <v>33</v>
      </c>
      <c r="AX667" s="13" t="s">
        <v>78</v>
      </c>
      <c r="AY667" s="206" t="s">
        <v>168</v>
      </c>
    </row>
    <row r="668" s="13" customFormat="1">
      <c r="A668" s="13"/>
      <c r="B668" s="204"/>
      <c r="C668" s="13"/>
      <c r="D668" s="205" t="s">
        <v>175</v>
      </c>
      <c r="E668" s="206" t="s">
        <v>1</v>
      </c>
      <c r="F668" s="207" t="s">
        <v>2389</v>
      </c>
      <c r="G668" s="13"/>
      <c r="H668" s="208">
        <v>370</v>
      </c>
      <c r="I668" s="209"/>
      <c r="J668" s="13"/>
      <c r="K668" s="13"/>
      <c r="L668" s="204"/>
      <c r="M668" s="210"/>
      <c r="N668" s="211"/>
      <c r="O668" s="211"/>
      <c r="P668" s="211"/>
      <c r="Q668" s="211"/>
      <c r="R668" s="211"/>
      <c r="S668" s="211"/>
      <c r="T668" s="21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06" t="s">
        <v>175</v>
      </c>
      <c r="AU668" s="206" t="s">
        <v>90</v>
      </c>
      <c r="AV668" s="13" t="s">
        <v>90</v>
      </c>
      <c r="AW668" s="13" t="s">
        <v>33</v>
      </c>
      <c r="AX668" s="13" t="s">
        <v>78</v>
      </c>
      <c r="AY668" s="206" t="s">
        <v>168</v>
      </c>
    </row>
    <row r="669" s="14" customFormat="1">
      <c r="A669" s="14"/>
      <c r="B669" s="213"/>
      <c r="C669" s="14"/>
      <c r="D669" s="205" t="s">
        <v>175</v>
      </c>
      <c r="E669" s="214" t="s">
        <v>1</v>
      </c>
      <c r="F669" s="215" t="s">
        <v>180</v>
      </c>
      <c r="G669" s="14"/>
      <c r="H669" s="216">
        <v>390</v>
      </c>
      <c r="I669" s="217"/>
      <c r="J669" s="14"/>
      <c r="K669" s="14"/>
      <c r="L669" s="213"/>
      <c r="M669" s="218"/>
      <c r="N669" s="219"/>
      <c r="O669" s="219"/>
      <c r="P669" s="219"/>
      <c r="Q669" s="219"/>
      <c r="R669" s="219"/>
      <c r="S669" s="219"/>
      <c r="T669" s="220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14" t="s">
        <v>175</v>
      </c>
      <c r="AU669" s="214" t="s">
        <v>90</v>
      </c>
      <c r="AV669" s="14" t="s">
        <v>111</v>
      </c>
      <c r="AW669" s="14" t="s">
        <v>33</v>
      </c>
      <c r="AX669" s="14" t="s">
        <v>85</v>
      </c>
      <c r="AY669" s="214" t="s">
        <v>168</v>
      </c>
    </row>
    <row r="670" s="2" customFormat="1" ht="24.15" customHeight="1">
      <c r="A670" s="38"/>
      <c r="B670" s="189"/>
      <c r="C670" s="190" t="s">
        <v>1365</v>
      </c>
      <c r="D670" s="190" t="s">
        <v>171</v>
      </c>
      <c r="E670" s="191" t="s">
        <v>2390</v>
      </c>
      <c r="F670" s="192" t="s">
        <v>2391</v>
      </c>
      <c r="G670" s="193" t="s">
        <v>324</v>
      </c>
      <c r="H670" s="194">
        <v>60.799999999999997</v>
      </c>
      <c r="I670" s="195"/>
      <c r="J670" s="194">
        <f>ROUND(I670*H670,3)</f>
        <v>0</v>
      </c>
      <c r="K670" s="196"/>
      <c r="L670" s="39"/>
      <c r="M670" s="197" t="s">
        <v>1</v>
      </c>
      <c r="N670" s="198" t="s">
        <v>44</v>
      </c>
      <c r="O670" s="82"/>
      <c r="P670" s="199">
        <f>O670*H670</f>
        <v>0</v>
      </c>
      <c r="Q670" s="199">
        <v>0</v>
      </c>
      <c r="R670" s="199">
        <f>Q670*H670</f>
        <v>0</v>
      </c>
      <c r="S670" s="199">
        <v>0</v>
      </c>
      <c r="T670" s="200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01" t="s">
        <v>212</v>
      </c>
      <c r="AT670" s="201" t="s">
        <v>171</v>
      </c>
      <c r="AU670" s="201" t="s">
        <v>90</v>
      </c>
      <c r="AY670" s="19" t="s">
        <v>168</v>
      </c>
      <c r="BE670" s="202">
        <f>IF(N670="základná",J670,0)</f>
        <v>0</v>
      </c>
      <c r="BF670" s="202">
        <f>IF(N670="znížená",J670,0)</f>
        <v>0</v>
      </c>
      <c r="BG670" s="202">
        <f>IF(N670="zákl. prenesená",J670,0)</f>
        <v>0</v>
      </c>
      <c r="BH670" s="202">
        <f>IF(N670="zníž. prenesená",J670,0)</f>
        <v>0</v>
      </c>
      <c r="BI670" s="202">
        <f>IF(N670="nulová",J670,0)</f>
        <v>0</v>
      </c>
      <c r="BJ670" s="19" t="s">
        <v>90</v>
      </c>
      <c r="BK670" s="203">
        <f>ROUND(I670*H670,3)</f>
        <v>0</v>
      </c>
      <c r="BL670" s="19" t="s">
        <v>212</v>
      </c>
      <c r="BM670" s="201" t="s">
        <v>1368</v>
      </c>
    </row>
    <row r="671" s="13" customFormat="1">
      <c r="A671" s="13"/>
      <c r="B671" s="204"/>
      <c r="C671" s="13"/>
      <c r="D671" s="205" t="s">
        <v>175</v>
      </c>
      <c r="E671" s="206" t="s">
        <v>1</v>
      </c>
      <c r="F671" s="207" t="s">
        <v>2392</v>
      </c>
      <c r="G671" s="13"/>
      <c r="H671" s="208">
        <v>59.799999999999997</v>
      </c>
      <c r="I671" s="209"/>
      <c r="J671" s="13"/>
      <c r="K671" s="13"/>
      <c r="L671" s="204"/>
      <c r="M671" s="210"/>
      <c r="N671" s="211"/>
      <c r="O671" s="211"/>
      <c r="P671" s="211"/>
      <c r="Q671" s="211"/>
      <c r="R671" s="211"/>
      <c r="S671" s="211"/>
      <c r="T671" s="21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06" t="s">
        <v>175</v>
      </c>
      <c r="AU671" s="206" t="s">
        <v>90</v>
      </c>
      <c r="AV671" s="13" t="s">
        <v>90</v>
      </c>
      <c r="AW671" s="13" t="s">
        <v>33</v>
      </c>
      <c r="AX671" s="13" t="s">
        <v>78</v>
      </c>
      <c r="AY671" s="206" t="s">
        <v>168</v>
      </c>
    </row>
    <row r="672" s="13" customFormat="1">
      <c r="A672" s="13"/>
      <c r="B672" s="204"/>
      <c r="C672" s="13"/>
      <c r="D672" s="205" t="s">
        <v>175</v>
      </c>
      <c r="E672" s="206" t="s">
        <v>1</v>
      </c>
      <c r="F672" s="207" t="s">
        <v>2393</v>
      </c>
      <c r="G672" s="13"/>
      <c r="H672" s="208">
        <v>1</v>
      </c>
      <c r="I672" s="209"/>
      <c r="J672" s="13"/>
      <c r="K672" s="13"/>
      <c r="L672" s="204"/>
      <c r="M672" s="210"/>
      <c r="N672" s="211"/>
      <c r="O672" s="211"/>
      <c r="P672" s="211"/>
      <c r="Q672" s="211"/>
      <c r="R672" s="211"/>
      <c r="S672" s="211"/>
      <c r="T672" s="21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06" t="s">
        <v>175</v>
      </c>
      <c r="AU672" s="206" t="s">
        <v>90</v>
      </c>
      <c r="AV672" s="13" t="s">
        <v>90</v>
      </c>
      <c r="AW672" s="13" t="s">
        <v>33</v>
      </c>
      <c r="AX672" s="13" t="s">
        <v>78</v>
      </c>
      <c r="AY672" s="206" t="s">
        <v>168</v>
      </c>
    </row>
    <row r="673" s="14" customFormat="1">
      <c r="A673" s="14"/>
      <c r="B673" s="213"/>
      <c r="C673" s="14"/>
      <c r="D673" s="205" t="s">
        <v>175</v>
      </c>
      <c r="E673" s="214" t="s">
        <v>1</v>
      </c>
      <c r="F673" s="215" t="s">
        <v>180</v>
      </c>
      <c r="G673" s="14"/>
      <c r="H673" s="216">
        <v>60.799999999999997</v>
      </c>
      <c r="I673" s="217"/>
      <c r="J673" s="14"/>
      <c r="K673" s="14"/>
      <c r="L673" s="213"/>
      <c r="M673" s="218"/>
      <c r="N673" s="219"/>
      <c r="O673" s="219"/>
      <c r="P673" s="219"/>
      <c r="Q673" s="219"/>
      <c r="R673" s="219"/>
      <c r="S673" s="219"/>
      <c r="T673" s="220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14" t="s">
        <v>175</v>
      </c>
      <c r="AU673" s="214" t="s">
        <v>90</v>
      </c>
      <c r="AV673" s="14" t="s">
        <v>111</v>
      </c>
      <c r="AW673" s="14" t="s">
        <v>33</v>
      </c>
      <c r="AX673" s="14" t="s">
        <v>85</v>
      </c>
      <c r="AY673" s="214" t="s">
        <v>168</v>
      </c>
    </row>
    <row r="674" s="2" customFormat="1" ht="21.75" customHeight="1">
      <c r="A674" s="38"/>
      <c r="B674" s="189"/>
      <c r="C674" s="190" t="s">
        <v>1040</v>
      </c>
      <c r="D674" s="190" t="s">
        <v>171</v>
      </c>
      <c r="E674" s="191" t="s">
        <v>2394</v>
      </c>
      <c r="F674" s="192" t="s">
        <v>2395</v>
      </c>
      <c r="G674" s="193" t="s">
        <v>353</v>
      </c>
      <c r="H674" s="194">
        <v>6</v>
      </c>
      <c r="I674" s="195"/>
      <c r="J674" s="194">
        <f>ROUND(I674*H674,3)</f>
        <v>0</v>
      </c>
      <c r="K674" s="196"/>
      <c r="L674" s="39"/>
      <c r="M674" s="197" t="s">
        <v>1</v>
      </c>
      <c r="N674" s="198" t="s">
        <v>44</v>
      </c>
      <c r="O674" s="82"/>
      <c r="P674" s="199">
        <f>O674*H674</f>
        <v>0</v>
      </c>
      <c r="Q674" s="199">
        <v>0</v>
      </c>
      <c r="R674" s="199">
        <f>Q674*H674</f>
        <v>0</v>
      </c>
      <c r="S674" s="199">
        <v>0</v>
      </c>
      <c r="T674" s="200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01" t="s">
        <v>212</v>
      </c>
      <c r="AT674" s="201" t="s">
        <v>171</v>
      </c>
      <c r="AU674" s="201" t="s">
        <v>90</v>
      </c>
      <c r="AY674" s="19" t="s">
        <v>168</v>
      </c>
      <c r="BE674" s="202">
        <f>IF(N674="základná",J674,0)</f>
        <v>0</v>
      </c>
      <c r="BF674" s="202">
        <f>IF(N674="znížená",J674,0)</f>
        <v>0</v>
      </c>
      <c r="BG674" s="202">
        <f>IF(N674="zákl. prenesená",J674,0)</f>
        <v>0</v>
      </c>
      <c r="BH674" s="202">
        <f>IF(N674="zníž. prenesená",J674,0)</f>
        <v>0</v>
      </c>
      <c r="BI674" s="202">
        <f>IF(N674="nulová",J674,0)</f>
        <v>0</v>
      </c>
      <c r="BJ674" s="19" t="s">
        <v>90</v>
      </c>
      <c r="BK674" s="203">
        <f>ROUND(I674*H674,3)</f>
        <v>0</v>
      </c>
      <c r="BL674" s="19" t="s">
        <v>212</v>
      </c>
      <c r="BM674" s="201" t="s">
        <v>1371</v>
      </c>
    </row>
    <row r="675" s="13" customFormat="1">
      <c r="A675" s="13"/>
      <c r="B675" s="204"/>
      <c r="C675" s="13"/>
      <c r="D675" s="205" t="s">
        <v>175</v>
      </c>
      <c r="E675" s="206" t="s">
        <v>1</v>
      </c>
      <c r="F675" s="207" t="s">
        <v>2396</v>
      </c>
      <c r="G675" s="13"/>
      <c r="H675" s="208">
        <v>6</v>
      </c>
      <c r="I675" s="209"/>
      <c r="J675" s="13"/>
      <c r="K675" s="13"/>
      <c r="L675" s="204"/>
      <c r="M675" s="210"/>
      <c r="N675" s="211"/>
      <c r="O675" s="211"/>
      <c r="P675" s="211"/>
      <c r="Q675" s="211"/>
      <c r="R675" s="211"/>
      <c r="S675" s="211"/>
      <c r="T675" s="21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06" t="s">
        <v>175</v>
      </c>
      <c r="AU675" s="206" t="s">
        <v>90</v>
      </c>
      <c r="AV675" s="13" t="s">
        <v>90</v>
      </c>
      <c r="AW675" s="13" t="s">
        <v>33</v>
      </c>
      <c r="AX675" s="13" t="s">
        <v>78</v>
      </c>
      <c r="AY675" s="206" t="s">
        <v>168</v>
      </c>
    </row>
    <row r="676" s="14" customFormat="1">
      <c r="A676" s="14"/>
      <c r="B676" s="213"/>
      <c r="C676" s="14"/>
      <c r="D676" s="205" t="s">
        <v>175</v>
      </c>
      <c r="E676" s="214" t="s">
        <v>1</v>
      </c>
      <c r="F676" s="215" t="s">
        <v>180</v>
      </c>
      <c r="G676" s="14"/>
      <c r="H676" s="216">
        <v>6</v>
      </c>
      <c r="I676" s="217"/>
      <c r="J676" s="14"/>
      <c r="K676" s="14"/>
      <c r="L676" s="213"/>
      <c r="M676" s="218"/>
      <c r="N676" s="219"/>
      <c r="O676" s="219"/>
      <c r="P676" s="219"/>
      <c r="Q676" s="219"/>
      <c r="R676" s="219"/>
      <c r="S676" s="219"/>
      <c r="T676" s="220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14" t="s">
        <v>175</v>
      </c>
      <c r="AU676" s="214" t="s">
        <v>90</v>
      </c>
      <c r="AV676" s="14" t="s">
        <v>111</v>
      </c>
      <c r="AW676" s="14" t="s">
        <v>33</v>
      </c>
      <c r="AX676" s="14" t="s">
        <v>85</v>
      </c>
      <c r="AY676" s="214" t="s">
        <v>168</v>
      </c>
    </row>
    <row r="677" s="2" customFormat="1" ht="37.8" customHeight="1">
      <c r="A677" s="38"/>
      <c r="B677" s="189"/>
      <c r="C677" s="190" t="s">
        <v>1375</v>
      </c>
      <c r="D677" s="190" t="s">
        <v>171</v>
      </c>
      <c r="E677" s="191" t="s">
        <v>2397</v>
      </c>
      <c r="F677" s="192" t="s">
        <v>2398</v>
      </c>
      <c r="G677" s="193" t="s">
        <v>174</v>
      </c>
      <c r="H677" s="194">
        <v>370</v>
      </c>
      <c r="I677" s="195"/>
      <c r="J677" s="194">
        <f>ROUND(I677*H677,3)</f>
        <v>0</v>
      </c>
      <c r="K677" s="196"/>
      <c r="L677" s="39"/>
      <c r="M677" s="197" t="s">
        <v>1</v>
      </c>
      <c r="N677" s="198" t="s">
        <v>44</v>
      </c>
      <c r="O677" s="82"/>
      <c r="P677" s="199">
        <f>O677*H677</f>
        <v>0</v>
      </c>
      <c r="Q677" s="199">
        <v>0</v>
      </c>
      <c r="R677" s="199">
        <f>Q677*H677</f>
        <v>0</v>
      </c>
      <c r="S677" s="199">
        <v>0</v>
      </c>
      <c r="T677" s="200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01" t="s">
        <v>212</v>
      </c>
      <c r="AT677" s="201" t="s">
        <v>171</v>
      </c>
      <c r="AU677" s="201" t="s">
        <v>90</v>
      </c>
      <c r="AY677" s="19" t="s">
        <v>168</v>
      </c>
      <c r="BE677" s="202">
        <f>IF(N677="základná",J677,0)</f>
        <v>0</v>
      </c>
      <c r="BF677" s="202">
        <f>IF(N677="znížená",J677,0)</f>
        <v>0</v>
      </c>
      <c r="BG677" s="202">
        <f>IF(N677="zákl. prenesená",J677,0)</f>
        <v>0</v>
      </c>
      <c r="BH677" s="202">
        <f>IF(N677="zníž. prenesená",J677,0)</f>
        <v>0</v>
      </c>
      <c r="BI677" s="202">
        <f>IF(N677="nulová",J677,0)</f>
        <v>0</v>
      </c>
      <c r="BJ677" s="19" t="s">
        <v>90</v>
      </c>
      <c r="BK677" s="203">
        <f>ROUND(I677*H677,3)</f>
        <v>0</v>
      </c>
      <c r="BL677" s="19" t="s">
        <v>212</v>
      </c>
      <c r="BM677" s="201" t="s">
        <v>1376</v>
      </c>
    </row>
    <row r="678" s="13" customFormat="1">
      <c r="A678" s="13"/>
      <c r="B678" s="204"/>
      <c r="C678" s="13"/>
      <c r="D678" s="205" t="s">
        <v>175</v>
      </c>
      <c r="E678" s="206" t="s">
        <v>1</v>
      </c>
      <c r="F678" s="207" t="s">
        <v>2343</v>
      </c>
      <c r="G678" s="13"/>
      <c r="H678" s="208">
        <v>370</v>
      </c>
      <c r="I678" s="209"/>
      <c r="J678" s="13"/>
      <c r="K678" s="13"/>
      <c r="L678" s="204"/>
      <c r="M678" s="210"/>
      <c r="N678" s="211"/>
      <c r="O678" s="211"/>
      <c r="P678" s="211"/>
      <c r="Q678" s="211"/>
      <c r="R678" s="211"/>
      <c r="S678" s="211"/>
      <c r="T678" s="21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06" t="s">
        <v>175</v>
      </c>
      <c r="AU678" s="206" t="s">
        <v>90</v>
      </c>
      <c r="AV678" s="13" t="s">
        <v>90</v>
      </c>
      <c r="AW678" s="13" t="s">
        <v>33</v>
      </c>
      <c r="AX678" s="13" t="s">
        <v>78</v>
      </c>
      <c r="AY678" s="206" t="s">
        <v>168</v>
      </c>
    </row>
    <row r="679" s="14" customFormat="1">
      <c r="A679" s="14"/>
      <c r="B679" s="213"/>
      <c r="C679" s="14"/>
      <c r="D679" s="205" t="s">
        <v>175</v>
      </c>
      <c r="E679" s="214" t="s">
        <v>1</v>
      </c>
      <c r="F679" s="215" t="s">
        <v>180</v>
      </c>
      <c r="G679" s="14"/>
      <c r="H679" s="216">
        <v>370</v>
      </c>
      <c r="I679" s="217"/>
      <c r="J679" s="14"/>
      <c r="K679" s="14"/>
      <c r="L679" s="213"/>
      <c r="M679" s="218"/>
      <c r="N679" s="219"/>
      <c r="O679" s="219"/>
      <c r="P679" s="219"/>
      <c r="Q679" s="219"/>
      <c r="R679" s="219"/>
      <c r="S679" s="219"/>
      <c r="T679" s="220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14" t="s">
        <v>175</v>
      </c>
      <c r="AU679" s="214" t="s">
        <v>90</v>
      </c>
      <c r="AV679" s="14" t="s">
        <v>111</v>
      </c>
      <c r="AW679" s="14" t="s">
        <v>33</v>
      </c>
      <c r="AX679" s="14" t="s">
        <v>85</v>
      </c>
      <c r="AY679" s="214" t="s">
        <v>168</v>
      </c>
    </row>
    <row r="680" s="2" customFormat="1" ht="33" customHeight="1">
      <c r="A680" s="38"/>
      <c r="B680" s="189"/>
      <c r="C680" s="190" t="s">
        <v>1045</v>
      </c>
      <c r="D680" s="190" t="s">
        <v>171</v>
      </c>
      <c r="E680" s="191" t="s">
        <v>2399</v>
      </c>
      <c r="F680" s="192" t="s">
        <v>2400</v>
      </c>
      <c r="G680" s="193" t="s">
        <v>174</v>
      </c>
      <c r="H680" s="194">
        <v>20</v>
      </c>
      <c r="I680" s="195"/>
      <c r="J680" s="194">
        <f>ROUND(I680*H680,3)</f>
        <v>0</v>
      </c>
      <c r="K680" s="196"/>
      <c r="L680" s="39"/>
      <c r="M680" s="197" t="s">
        <v>1</v>
      </c>
      <c r="N680" s="198" t="s">
        <v>44</v>
      </c>
      <c r="O680" s="82"/>
      <c r="P680" s="199">
        <f>O680*H680</f>
        <v>0</v>
      </c>
      <c r="Q680" s="199">
        <v>0</v>
      </c>
      <c r="R680" s="199">
        <f>Q680*H680</f>
        <v>0</v>
      </c>
      <c r="S680" s="199">
        <v>0</v>
      </c>
      <c r="T680" s="200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01" t="s">
        <v>212</v>
      </c>
      <c r="AT680" s="201" t="s">
        <v>171</v>
      </c>
      <c r="AU680" s="201" t="s">
        <v>90</v>
      </c>
      <c r="AY680" s="19" t="s">
        <v>168</v>
      </c>
      <c r="BE680" s="202">
        <f>IF(N680="základná",J680,0)</f>
        <v>0</v>
      </c>
      <c r="BF680" s="202">
        <f>IF(N680="znížená",J680,0)</f>
        <v>0</v>
      </c>
      <c r="BG680" s="202">
        <f>IF(N680="zákl. prenesená",J680,0)</f>
        <v>0</v>
      </c>
      <c r="BH680" s="202">
        <f>IF(N680="zníž. prenesená",J680,0)</f>
        <v>0</v>
      </c>
      <c r="BI680" s="202">
        <f>IF(N680="nulová",J680,0)</f>
        <v>0</v>
      </c>
      <c r="BJ680" s="19" t="s">
        <v>90</v>
      </c>
      <c r="BK680" s="203">
        <f>ROUND(I680*H680,3)</f>
        <v>0</v>
      </c>
      <c r="BL680" s="19" t="s">
        <v>212</v>
      </c>
      <c r="BM680" s="201" t="s">
        <v>1382</v>
      </c>
    </row>
    <row r="681" s="13" customFormat="1">
      <c r="A681" s="13"/>
      <c r="B681" s="204"/>
      <c r="C681" s="13"/>
      <c r="D681" s="205" t="s">
        <v>175</v>
      </c>
      <c r="E681" s="206" t="s">
        <v>1</v>
      </c>
      <c r="F681" s="207" t="s">
        <v>2401</v>
      </c>
      <c r="G681" s="13"/>
      <c r="H681" s="208">
        <v>20</v>
      </c>
      <c r="I681" s="209"/>
      <c r="J681" s="13"/>
      <c r="K681" s="13"/>
      <c r="L681" s="204"/>
      <c r="M681" s="210"/>
      <c r="N681" s="211"/>
      <c r="O681" s="211"/>
      <c r="P681" s="211"/>
      <c r="Q681" s="211"/>
      <c r="R681" s="211"/>
      <c r="S681" s="211"/>
      <c r="T681" s="21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06" t="s">
        <v>175</v>
      </c>
      <c r="AU681" s="206" t="s">
        <v>90</v>
      </c>
      <c r="AV681" s="13" t="s">
        <v>90</v>
      </c>
      <c r="AW681" s="13" t="s">
        <v>33</v>
      </c>
      <c r="AX681" s="13" t="s">
        <v>78</v>
      </c>
      <c r="AY681" s="206" t="s">
        <v>168</v>
      </c>
    </row>
    <row r="682" s="14" customFormat="1">
      <c r="A682" s="14"/>
      <c r="B682" s="213"/>
      <c r="C682" s="14"/>
      <c r="D682" s="205" t="s">
        <v>175</v>
      </c>
      <c r="E682" s="214" t="s">
        <v>1</v>
      </c>
      <c r="F682" s="215" t="s">
        <v>180</v>
      </c>
      <c r="G682" s="14"/>
      <c r="H682" s="216">
        <v>20</v>
      </c>
      <c r="I682" s="217"/>
      <c r="J682" s="14"/>
      <c r="K682" s="14"/>
      <c r="L682" s="213"/>
      <c r="M682" s="218"/>
      <c r="N682" s="219"/>
      <c r="O682" s="219"/>
      <c r="P682" s="219"/>
      <c r="Q682" s="219"/>
      <c r="R682" s="219"/>
      <c r="S682" s="219"/>
      <c r="T682" s="220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14" t="s">
        <v>175</v>
      </c>
      <c r="AU682" s="214" t="s">
        <v>90</v>
      </c>
      <c r="AV682" s="14" t="s">
        <v>111</v>
      </c>
      <c r="AW682" s="14" t="s">
        <v>33</v>
      </c>
      <c r="AX682" s="14" t="s">
        <v>85</v>
      </c>
      <c r="AY682" s="214" t="s">
        <v>168</v>
      </c>
    </row>
    <row r="683" s="2" customFormat="1" ht="24.15" customHeight="1">
      <c r="A683" s="38"/>
      <c r="B683" s="189"/>
      <c r="C683" s="190" t="s">
        <v>2402</v>
      </c>
      <c r="D683" s="190" t="s">
        <v>171</v>
      </c>
      <c r="E683" s="191" t="s">
        <v>2403</v>
      </c>
      <c r="F683" s="192" t="s">
        <v>2404</v>
      </c>
      <c r="G683" s="193" t="s">
        <v>324</v>
      </c>
      <c r="H683" s="194">
        <v>11.6</v>
      </c>
      <c r="I683" s="195"/>
      <c r="J683" s="194">
        <f>ROUND(I683*H683,3)</f>
        <v>0</v>
      </c>
      <c r="K683" s="196"/>
      <c r="L683" s="39"/>
      <c r="M683" s="197" t="s">
        <v>1</v>
      </c>
      <c r="N683" s="198" t="s">
        <v>44</v>
      </c>
      <c r="O683" s="82"/>
      <c r="P683" s="199">
        <f>O683*H683</f>
        <v>0</v>
      </c>
      <c r="Q683" s="199">
        <v>0</v>
      </c>
      <c r="R683" s="199">
        <f>Q683*H683</f>
        <v>0</v>
      </c>
      <c r="S683" s="199">
        <v>0</v>
      </c>
      <c r="T683" s="200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01" t="s">
        <v>212</v>
      </c>
      <c r="AT683" s="201" t="s">
        <v>171</v>
      </c>
      <c r="AU683" s="201" t="s">
        <v>90</v>
      </c>
      <c r="AY683" s="19" t="s">
        <v>168</v>
      </c>
      <c r="BE683" s="202">
        <f>IF(N683="základná",J683,0)</f>
        <v>0</v>
      </c>
      <c r="BF683" s="202">
        <f>IF(N683="znížená",J683,0)</f>
        <v>0</v>
      </c>
      <c r="BG683" s="202">
        <f>IF(N683="zákl. prenesená",J683,0)</f>
        <v>0</v>
      </c>
      <c r="BH683" s="202">
        <f>IF(N683="zníž. prenesená",J683,0)</f>
        <v>0</v>
      </c>
      <c r="BI683" s="202">
        <f>IF(N683="nulová",J683,0)</f>
        <v>0</v>
      </c>
      <c r="BJ683" s="19" t="s">
        <v>90</v>
      </c>
      <c r="BK683" s="203">
        <f>ROUND(I683*H683,3)</f>
        <v>0</v>
      </c>
      <c r="BL683" s="19" t="s">
        <v>212</v>
      </c>
      <c r="BM683" s="201" t="s">
        <v>2405</v>
      </c>
    </row>
    <row r="684" s="13" customFormat="1">
      <c r="A684" s="13"/>
      <c r="B684" s="204"/>
      <c r="C684" s="13"/>
      <c r="D684" s="205" t="s">
        <v>175</v>
      </c>
      <c r="E684" s="206" t="s">
        <v>1</v>
      </c>
      <c r="F684" s="207" t="s">
        <v>2406</v>
      </c>
      <c r="G684" s="13"/>
      <c r="H684" s="208">
        <v>11.6</v>
      </c>
      <c r="I684" s="209"/>
      <c r="J684" s="13"/>
      <c r="K684" s="13"/>
      <c r="L684" s="204"/>
      <c r="M684" s="210"/>
      <c r="N684" s="211"/>
      <c r="O684" s="211"/>
      <c r="P684" s="211"/>
      <c r="Q684" s="211"/>
      <c r="R684" s="211"/>
      <c r="S684" s="211"/>
      <c r="T684" s="21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06" t="s">
        <v>175</v>
      </c>
      <c r="AU684" s="206" t="s">
        <v>90</v>
      </c>
      <c r="AV684" s="13" t="s">
        <v>90</v>
      </c>
      <c r="AW684" s="13" t="s">
        <v>33</v>
      </c>
      <c r="AX684" s="13" t="s">
        <v>78</v>
      </c>
      <c r="AY684" s="206" t="s">
        <v>168</v>
      </c>
    </row>
    <row r="685" s="14" customFormat="1">
      <c r="A685" s="14"/>
      <c r="B685" s="213"/>
      <c r="C685" s="14"/>
      <c r="D685" s="205" t="s">
        <v>175</v>
      </c>
      <c r="E685" s="214" t="s">
        <v>1</v>
      </c>
      <c r="F685" s="215" t="s">
        <v>180</v>
      </c>
      <c r="G685" s="14"/>
      <c r="H685" s="216">
        <v>11.6</v>
      </c>
      <c r="I685" s="217"/>
      <c r="J685" s="14"/>
      <c r="K685" s="14"/>
      <c r="L685" s="213"/>
      <c r="M685" s="218"/>
      <c r="N685" s="219"/>
      <c r="O685" s="219"/>
      <c r="P685" s="219"/>
      <c r="Q685" s="219"/>
      <c r="R685" s="219"/>
      <c r="S685" s="219"/>
      <c r="T685" s="220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14" t="s">
        <v>175</v>
      </c>
      <c r="AU685" s="214" t="s">
        <v>90</v>
      </c>
      <c r="AV685" s="14" t="s">
        <v>111</v>
      </c>
      <c r="AW685" s="14" t="s">
        <v>33</v>
      </c>
      <c r="AX685" s="14" t="s">
        <v>85</v>
      </c>
      <c r="AY685" s="214" t="s">
        <v>168</v>
      </c>
    </row>
    <row r="686" s="2" customFormat="1" ht="21.75" customHeight="1">
      <c r="A686" s="38"/>
      <c r="B686" s="189"/>
      <c r="C686" s="190" t="s">
        <v>1051</v>
      </c>
      <c r="D686" s="190" t="s">
        <v>171</v>
      </c>
      <c r="E686" s="191" t="s">
        <v>2407</v>
      </c>
      <c r="F686" s="192" t="s">
        <v>2408</v>
      </c>
      <c r="G686" s="193" t="s">
        <v>324</v>
      </c>
      <c r="H686" s="194">
        <v>62.600000000000001</v>
      </c>
      <c r="I686" s="195"/>
      <c r="J686" s="194">
        <f>ROUND(I686*H686,3)</f>
        <v>0</v>
      </c>
      <c r="K686" s="196"/>
      <c r="L686" s="39"/>
      <c r="M686" s="197" t="s">
        <v>1</v>
      </c>
      <c r="N686" s="198" t="s">
        <v>44</v>
      </c>
      <c r="O686" s="82"/>
      <c r="P686" s="199">
        <f>O686*H686</f>
        <v>0</v>
      </c>
      <c r="Q686" s="199">
        <v>0</v>
      </c>
      <c r="R686" s="199">
        <f>Q686*H686</f>
        <v>0</v>
      </c>
      <c r="S686" s="199">
        <v>0</v>
      </c>
      <c r="T686" s="200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01" t="s">
        <v>212</v>
      </c>
      <c r="AT686" s="201" t="s">
        <v>171</v>
      </c>
      <c r="AU686" s="201" t="s">
        <v>90</v>
      </c>
      <c r="AY686" s="19" t="s">
        <v>168</v>
      </c>
      <c r="BE686" s="202">
        <f>IF(N686="základná",J686,0)</f>
        <v>0</v>
      </c>
      <c r="BF686" s="202">
        <f>IF(N686="znížená",J686,0)</f>
        <v>0</v>
      </c>
      <c r="BG686" s="202">
        <f>IF(N686="zákl. prenesená",J686,0)</f>
        <v>0</v>
      </c>
      <c r="BH686" s="202">
        <f>IF(N686="zníž. prenesená",J686,0)</f>
        <v>0</v>
      </c>
      <c r="BI686" s="202">
        <f>IF(N686="nulová",J686,0)</f>
        <v>0</v>
      </c>
      <c r="BJ686" s="19" t="s">
        <v>90</v>
      </c>
      <c r="BK686" s="203">
        <f>ROUND(I686*H686,3)</f>
        <v>0</v>
      </c>
      <c r="BL686" s="19" t="s">
        <v>212</v>
      </c>
      <c r="BM686" s="201" t="s">
        <v>2409</v>
      </c>
    </row>
    <row r="687" s="13" customFormat="1">
      <c r="A687" s="13"/>
      <c r="B687" s="204"/>
      <c r="C687" s="13"/>
      <c r="D687" s="205" t="s">
        <v>175</v>
      </c>
      <c r="E687" s="206" t="s">
        <v>1</v>
      </c>
      <c r="F687" s="207" t="s">
        <v>2410</v>
      </c>
      <c r="G687" s="13"/>
      <c r="H687" s="208">
        <v>62.600000000000001</v>
      </c>
      <c r="I687" s="209"/>
      <c r="J687" s="13"/>
      <c r="K687" s="13"/>
      <c r="L687" s="204"/>
      <c r="M687" s="210"/>
      <c r="N687" s="211"/>
      <c r="O687" s="211"/>
      <c r="P687" s="211"/>
      <c r="Q687" s="211"/>
      <c r="R687" s="211"/>
      <c r="S687" s="211"/>
      <c r="T687" s="21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06" t="s">
        <v>175</v>
      </c>
      <c r="AU687" s="206" t="s">
        <v>90</v>
      </c>
      <c r="AV687" s="13" t="s">
        <v>90</v>
      </c>
      <c r="AW687" s="13" t="s">
        <v>33</v>
      </c>
      <c r="AX687" s="13" t="s">
        <v>78</v>
      </c>
      <c r="AY687" s="206" t="s">
        <v>168</v>
      </c>
    </row>
    <row r="688" s="14" customFormat="1">
      <c r="A688" s="14"/>
      <c r="B688" s="213"/>
      <c r="C688" s="14"/>
      <c r="D688" s="205" t="s">
        <v>175</v>
      </c>
      <c r="E688" s="214" t="s">
        <v>1</v>
      </c>
      <c r="F688" s="215" t="s">
        <v>180</v>
      </c>
      <c r="G688" s="14"/>
      <c r="H688" s="216">
        <v>62.600000000000001</v>
      </c>
      <c r="I688" s="217"/>
      <c r="J688" s="14"/>
      <c r="K688" s="14"/>
      <c r="L688" s="213"/>
      <c r="M688" s="218"/>
      <c r="N688" s="219"/>
      <c r="O688" s="219"/>
      <c r="P688" s="219"/>
      <c r="Q688" s="219"/>
      <c r="R688" s="219"/>
      <c r="S688" s="219"/>
      <c r="T688" s="220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14" t="s">
        <v>175</v>
      </c>
      <c r="AU688" s="214" t="s">
        <v>90</v>
      </c>
      <c r="AV688" s="14" t="s">
        <v>111</v>
      </c>
      <c r="AW688" s="14" t="s">
        <v>33</v>
      </c>
      <c r="AX688" s="14" t="s">
        <v>85</v>
      </c>
      <c r="AY688" s="214" t="s">
        <v>168</v>
      </c>
    </row>
    <row r="689" s="2" customFormat="1" ht="37.8" customHeight="1">
      <c r="A689" s="38"/>
      <c r="B689" s="189"/>
      <c r="C689" s="190" t="s">
        <v>2411</v>
      </c>
      <c r="D689" s="190" t="s">
        <v>171</v>
      </c>
      <c r="E689" s="191" t="s">
        <v>2412</v>
      </c>
      <c r="F689" s="192" t="s">
        <v>2413</v>
      </c>
      <c r="G689" s="193" t="s">
        <v>324</v>
      </c>
      <c r="H689" s="194">
        <v>62.600000000000001</v>
      </c>
      <c r="I689" s="195"/>
      <c r="J689" s="194">
        <f>ROUND(I689*H689,3)</f>
        <v>0</v>
      </c>
      <c r="K689" s="196"/>
      <c r="L689" s="39"/>
      <c r="M689" s="197" t="s">
        <v>1</v>
      </c>
      <c r="N689" s="198" t="s">
        <v>44</v>
      </c>
      <c r="O689" s="82"/>
      <c r="P689" s="199">
        <f>O689*H689</f>
        <v>0</v>
      </c>
      <c r="Q689" s="199">
        <v>0</v>
      </c>
      <c r="R689" s="199">
        <f>Q689*H689</f>
        <v>0</v>
      </c>
      <c r="S689" s="199">
        <v>0</v>
      </c>
      <c r="T689" s="200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01" t="s">
        <v>212</v>
      </c>
      <c r="AT689" s="201" t="s">
        <v>171</v>
      </c>
      <c r="AU689" s="201" t="s">
        <v>90</v>
      </c>
      <c r="AY689" s="19" t="s">
        <v>168</v>
      </c>
      <c r="BE689" s="202">
        <f>IF(N689="základná",J689,0)</f>
        <v>0</v>
      </c>
      <c r="BF689" s="202">
        <f>IF(N689="znížená",J689,0)</f>
        <v>0</v>
      </c>
      <c r="BG689" s="202">
        <f>IF(N689="zákl. prenesená",J689,0)</f>
        <v>0</v>
      </c>
      <c r="BH689" s="202">
        <f>IF(N689="zníž. prenesená",J689,0)</f>
        <v>0</v>
      </c>
      <c r="BI689" s="202">
        <f>IF(N689="nulová",J689,0)</f>
        <v>0</v>
      </c>
      <c r="BJ689" s="19" t="s">
        <v>90</v>
      </c>
      <c r="BK689" s="203">
        <f>ROUND(I689*H689,3)</f>
        <v>0</v>
      </c>
      <c r="BL689" s="19" t="s">
        <v>212</v>
      </c>
      <c r="BM689" s="201" t="s">
        <v>2414</v>
      </c>
    </row>
    <row r="690" s="13" customFormat="1">
      <c r="A690" s="13"/>
      <c r="B690" s="204"/>
      <c r="C690" s="13"/>
      <c r="D690" s="205" t="s">
        <v>175</v>
      </c>
      <c r="E690" s="206" t="s">
        <v>1</v>
      </c>
      <c r="F690" s="207" t="s">
        <v>2415</v>
      </c>
      <c r="G690" s="13"/>
      <c r="H690" s="208">
        <v>62.600000000000001</v>
      </c>
      <c r="I690" s="209"/>
      <c r="J690" s="13"/>
      <c r="K690" s="13"/>
      <c r="L690" s="204"/>
      <c r="M690" s="210"/>
      <c r="N690" s="211"/>
      <c r="O690" s="211"/>
      <c r="P690" s="211"/>
      <c r="Q690" s="211"/>
      <c r="R690" s="211"/>
      <c r="S690" s="211"/>
      <c r="T690" s="21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06" t="s">
        <v>175</v>
      </c>
      <c r="AU690" s="206" t="s">
        <v>90</v>
      </c>
      <c r="AV690" s="13" t="s">
        <v>90</v>
      </c>
      <c r="AW690" s="13" t="s">
        <v>33</v>
      </c>
      <c r="AX690" s="13" t="s">
        <v>78</v>
      </c>
      <c r="AY690" s="206" t="s">
        <v>168</v>
      </c>
    </row>
    <row r="691" s="14" customFormat="1">
      <c r="A691" s="14"/>
      <c r="B691" s="213"/>
      <c r="C691" s="14"/>
      <c r="D691" s="205" t="s">
        <v>175</v>
      </c>
      <c r="E691" s="214" t="s">
        <v>1</v>
      </c>
      <c r="F691" s="215" t="s">
        <v>180</v>
      </c>
      <c r="G691" s="14"/>
      <c r="H691" s="216">
        <v>62.600000000000001</v>
      </c>
      <c r="I691" s="217"/>
      <c r="J691" s="14"/>
      <c r="K691" s="14"/>
      <c r="L691" s="213"/>
      <c r="M691" s="218"/>
      <c r="N691" s="219"/>
      <c r="O691" s="219"/>
      <c r="P691" s="219"/>
      <c r="Q691" s="219"/>
      <c r="R691" s="219"/>
      <c r="S691" s="219"/>
      <c r="T691" s="220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14" t="s">
        <v>175</v>
      </c>
      <c r="AU691" s="214" t="s">
        <v>90</v>
      </c>
      <c r="AV691" s="14" t="s">
        <v>111</v>
      </c>
      <c r="AW691" s="14" t="s">
        <v>33</v>
      </c>
      <c r="AX691" s="14" t="s">
        <v>85</v>
      </c>
      <c r="AY691" s="214" t="s">
        <v>168</v>
      </c>
    </row>
    <row r="692" s="2" customFormat="1" ht="16.5" customHeight="1">
      <c r="A692" s="38"/>
      <c r="B692" s="189"/>
      <c r="C692" s="190" t="s">
        <v>1056</v>
      </c>
      <c r="D692" s="190" t="s">
        <v>171</v>
      </c>
      <c r="E692" s="191" t="s">
        <v>2416</v>
      </c>
      <c r="F692" s="192" t="s">
        <v>2417</v>
      </c>
      <c r="G692" s="193" t="s">
        <v>353</v>
      </c>
      <c r="H692" s="194">
        <v>46</v>
      </c>
      <c r="I692" s="195"/>
      <c r="J692" s="194">
        <f>ROUND(I692*H692,3)</f>
        <v>0</v>
      </c>
      <c r="K692" s="196"/>
      <c r="L692" s="39"/>
      <c r="M692" s="197" t="s">
        <v>1</v>
      </c>
      <c r="N692" s="198" t="s">
        <v>44</v>
      </c>
      <c r="O692" s="82"/>
      <c r="P692" s="199">
        <f>O692*H692</f>
        <v>0</v>
      </c>
      <c r="Q692" s="199">
        <v>0</v>
      </c>
      <c r="R692" s="199">
        <f>Q692*H692</f>
        <v>0</v>
      </c>
      <c r="S692" s="199">
        <v>0</v>
      </c>
      <c r="T692" s="200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01" t="s">
        <v>212</v>
      </c>
      <c r="AT692" s="201" t="s">
        <v>171</v>
      </c>
      <c r="AU692" s="201" t="s">
        <v>90</v>
      </c>
      <c r="AY692" s="19" t="s">
        <v>168</v>
      </c>
      <c r="BE692" s="202">
        <f>IF(N692="základná",J692,0)</f>
        <v>0</v>
      </c>
      <c r="BF692" s="202">
        <f>IF(N692="znížená",J692,0)</f>
        <v>0</v>
      </c>
      <c r="BG692" s="202">
        <f>IF(N692="zákl. prenesená",J692,0)</f>
        <v>0</v>
      </c>
      <c r="BH692" s="202">
        <f>IF(N692="zníž. prenesená",J692,0)</f>
        <v>0</v>
      </c>
      <c r="BI692" s="202">
        <f>IF(N692="nulová",J692,0)</f>
        <v>0</v>
      </c>
      <c r="BJ692" s="19" t="s">
        <v>90</v>
      </c>
      <c r="BK692" s="203">
        <f>ROUND(I692*H692,3)</f>
        <v>0</v>
      </c>
      <c r="BL692" s="19" t="s">
        <v>212</v>
      </c>
      <c r="BM692" s="201" t="s">
        <v>2418</v>
      </c>
    </row>
    <row r="693" s="13" customFormat="1">
      <c r="A693" s="13"/>
      <c r="B693" s="204"/>
      <c r="C693" s="13"/>
      <c r="D693" s="205" t="s">
        <v>175</v>
      </c>
      <c r="E693" s="206" t="s">
        <v>1</v>
      </c>
      <c r="F693" s="207" t="s">
        <v>2419</v>
      </c>
      <c r="G693" s="13"/>
      <c r="H693" s="208">
        <v>46</v>
      </c>
      <c r="I693" s="209"/>
      <c r="J693" s="13"/>
      <c r="K693" s="13"/>
      <c r="L693" s="204"/>
      <c r="M693" s="210"/>
      <c r="N693" s="211"/>
      <c r="O693" s="211"/>
      <c r="P693" s="211"/>
      <c r="Q693" s="211"/>
      <c r="R693" s="211"/>
      <c r="S693" s="211"/>
      <c r="T693" s="21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06" t="s">
        <v>175</v>
      </c>
      <c r="AU693" s="206" t="s">
        <v>90</v>
      </c>
      <c r="AV693" s="13" t="s">
        <v>90</v>
      </c>
      <c r="AW693" s="13" t="s">
        <v>33</v>
      </c>
      <c r="AX693" s="13" t="s">
        <v>78</v>
      </c>
      <c r="AY693" s="206" t="s">
        <v>168</v>
      </c>
    </row>
    <row r="694" s="14" customFormat="1">
      <c r="A694" s="14"/>
      <c r="B694" s="213"/>
      <c r="C694" s="14"/>
      <c r="D694" s="205" t="s">
        <v>175</v>
      </c>
      <c r="E694" s="214" t="s">
        <v>1</v>
      </c>
      <c r="F694" s="215" t="s">
        <v>180</v>
      </c>
      <c r="G694" s="14"/>
      <c r="H694" s="216">
        <v>46</v>
      </c>
      <c r="I694" s="217"/>
      <c r="J694" s="14"/>
      <c r="K694" s="14"/>
      <c r="L694" s="213"/>
      <c r="M694" s="218"/>
      <c r="N694" s="219"/>
      <c r="O694" s="219"/>
      <c r="P694" s="219"/>
      <c r="Q694" s="219"/>
      <c r="R694" s="219"/>
      <c r="S694" s="219"/>
      <c r="T694" s="220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14" t="s">
        <v>175</v>
      </c>
      <c r="AU694" s="214" t="s">
        <v>90</v>
      </c>
      <c r="AV694" s="14" t="s">
        <v>111</v>
      </c>
      <c r="AW694" s="14" t="s">
        <v>33</v>
      </c>
      <c r="AX694" s="14" t="s">
        <v>85</v>
      </c>
      <c r="AY694" s="214" t="s">
        <v>168</v>
      </c>
    </row>
    <row r="695" s="2" customFormat="1" ht="16.5" customHeight="1">
      <c r="A695" s="38"/>
      <c r="B695" s="189"/>
      <c r="C695" s="190" t="s">
        <v>2420</v>
      </c>
      <c r="D695" s="190" t="s">
        <v>171</v>
      </c>
      <c r="E695" s="191" t="s">
        <v>2421</v>
      </c>
      <c r="F695" s="192" t="s">
        <v>2422</v>
      </c>
      <c r="G695" s="193" t="s">
        <v>353</v>
      </c>
      <c r="H695" s="194">
        <v>980</v>
      </c>
      <c r="I695" s="195"/>
      <c r="J695" s="194">
        <f>ROUND(I695*H695,3)</f>
        <v>0</v>
      </c>
      <c r="K695" s="196"/>
      <c r="L695" s="39"/>
      <c r="M695" s="197" t="s">
        <v>1</v>
      </c>
      <c r="N695" s="198" t="s">
        <v>44</v>
      </c>
      <c r="O695" s="82"/>
      <c r="P695" s="199">
        <f>O695*H695</f>
        <v>0</v>
      </c>
      <c r="Q695" s="199">
        <v>0</v>
      </c>
      <c r="R695" s="199">
        <f>Q695*H695</f>
        <v>0</v>
      </c>
      <c r="S695" s="199">
        <v>0</v>
      </c>
      <c r="T695" s="200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01" t="s">
        <v>212</v>
      </c>
      <c r="AT695" s="201" t="s">
        <v>171</v>
      </c>
      <c r="AU695" s="201" t="s">
        <v>90</v>
      </c>
      <c r="AY695" s="19" t="s">
        <v>168</v>
      </c>
      <c r="BE695" s="202">
        <f>IF(N695="základná",J695,0)</f>
        <v>0</v>
      </c>
      <c r="BF695" s="202">
        <f>IF(N695="znížená",J695,0)</f>
        <v>0</v>
      </c>
      <c r="BG695" s="202">
        <f>IF(N695="zákl. prenesená",J695,0)</f>
        <v>0</v>
      </c>
      <c r="BH695" s="202">
        <f>IF(N695="zníž. prenesená",J695,0)</f>
        <v>0</v>
      </c>
      <c r="BI695" s="202">
        <f>IF(N695="nulová",J695,0)</f>
        <v>0</v>
      </c>
      <c r="BJ695" s="19" t="s">
        <v>90</v>
      </c>
      <c r="BK695" s="203">
        <f>ROUND(I695*H695,3)</f>
        <v>0</v>
      </c>
      <c r="BL695" s="19" t="s">
        <v>212</v>
      </c>
      <c r="BM695" s="201" t="s">
        <v>2423</v>
      </c>
    </row>
    <row r="696" s="13" customFormat="1">
      <c r="A696" s="13"/>
      <c r="B696" s="204"/>
      <c r="C696" s="13"/>
      <c r="D696" s="205" t="s">
        <v>175</v>
      </c>
      <c r="E696" s="206" t="s">
        <v>1</v>
      </c>
      <c r="F696" s="207" t="s">
        <v>2424</v>
      </c>
      <c r="G696" s="13"/>
      <c r="H696" s="208">
        <v>980</v>
      </c>
      <c r="I696" s="209"/>
      <c r="J696" s="13"/>
      <c r="K696" s="13"/>
      <c r="L696" s="204"/>
      <c r="M696" s="210"/>
      <c r="N696" s="211"/>
      <c r="O696" s="211"/>
      <c r="P696" s="211"/>
      <c r="Q696" s="211"/>
      <c r="R696" s="211"/>
      <c r="S696" s="211"/>
      <c r="T696" s="21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06" t="s">
        <v>175</v>
      </c>
      <c r="AU696" s="206" t="s">
        <v>90</v>
      </c>
      <c r="AV696" s="13" t="s">
        <v>90</v>
      </c>
      <c r="AW696" s="13" t="s">
        <v>33</v>
      </c>
      <c r="AX696" s="13" t="s">
        <v>78</v>
      </c>
      <c r="AY696" s="206" t="s">
        <v>168</v>
      </c>
    </row>
    <row r="697" s="14" customFormat="1">
      <c r="A697" s="14"/>
      <c r="B697" s="213"/>
      <c r="C697" s="14"/>
      <c r="D697" s="205" t="s">
        <v>175</v>
      </c>
      <c r="E697" s="214" t="s">
        <v>1</v>
      </c>
      <c r="F697" s="215" t="s">
        <v>180</v>
      </c>
      <c r="G697" s="14"/>
      <c r="H697" s="216">
        <v>980</v>
      </c>
      <c r="I697" s="217"/>
      <c r="J697" s="14"/>
      <c r="K697" s="14"/>
      <c r="L697" s="213"/>
      <c r="M697" s="218"/>
      <c r="N697" s="219"/>
      <c r="O697" s="219"/>
      <c r="P697" s="219"/>
      <c r="Q697" s="219"/>
      <c r="R697" s="219"/>
      <c r="S697" s="219"/>
      <c r="T697" s="22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14" t="s">
        <v>175</v>
      </c>
      <c r="AU697" s="214" t="s">
        <v>90</v>
      </c>
      <c r="AV697" s="14" t="s">
        <v>111</v>
      </c>
      <c r="AW697" s="14" t="s">
        <v>33</v>
      </c>
      <c r="AX697" s="14" t="s">
        <v>85</v>
      </c>
      <c r="AY697" s="214" t="s">
        <v>168</v>
      </c>
    </row>
    <row r="698" s="2" customFormat="1" ht="24.15" customHeight="1">
      <c r="A698" s="38"/>
      <c r="B698" s="189"/>
      <c r="C698" s="190" t="s">
        <v>1061</v>
      </c>
      <c r="D698" s="190" t="s">
        <v>171</v>
      </c>
      <c r="E698" s="191" t="s">
        <v>2425</v>
      </c>
      <c r="F698" s="192" t="s">
        <v>2426</v>
      </c>
      <c r="G698" s="193" t="s">
        <v>353</v>
      </c>
      <c r="H698" s="194">
        <v>4</v>
      </c>
      <c r="I698" s="195"/>
      <c r="J698" s="194">
        <f>ROUND(I698*H698,3)</f>
        <v>0</v>
      </c>
      <c r="K698" s="196"/>
      <c r="L698" s="39"/>
      <c r="M698" s="197" t="s">
        <v>1</v>
      </c>
      <c r="N698" s="198" t="s">
        <v>44</v>
      </c>
      <c r="O698" s="82"/>
      <c r="P698" s="199">
        <f>O698*H698</f>
        <v>0</v>
      </c>
      <c r="Q698" s="199">
        <v>0</v>
      </c>
      <c r="R698" s="199">
        <f>Q698*H698</f>
        <v>0</v>
      </c>
      <c r="S698" s="199">
        <v>0</v>
      </c>
      <c r="T698" s="200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01" t="s">
        <v>212</v>
      </c>
      <c r="AT698" s="201" t="s">
        <v>171</v>
      </c>
      <c r="AU698" s="201" t="s">
        <v>90</v>
      </c>
      <c r="AY698" s="19" t="s">
        <v>168</v>
      </c>
      <c r="BE698" s="202">
        <f>IF(N698="základná",J698,0)</f>
        <v>0</v>
      </c>
      <c r="BF698" s="202">
        <f>IF(N698="znížená",J698,0)</f>
        <v>0</v>
      </c>
      <c r="BG698" s="202">
        <f>IF(N698="zákl. prenesená",J698,0)</f>
        <v>0</v>
      </c>
      <c r="BH698" s="202">
        <f>IF(N698="zníž. prenesená",J698,0)</f>
        <v>0</v>
      </c>
      <c r="BI698" s="202">
        <f>IF(N698="nulová",J698,0)</f>
        <v>0</v>
      </c>
      <c r="BJ698" s="19" t="s">
        <v>90</v>
      </c>
      <c r="BK698" s="203">
        <f>ROUND(I698*H698,3)</f>
        <v>0</v>
      </c>
      <c r="BL698" s="19" t="s">
        <v>212</v>
      </c>
      <c r="BM698" s="201" t="s">
        <v>2427</v>
      </c>
    </row>
    <row r="699" s="13" customFormat="1">
      <c r="A699" s="13"/>
      <c r="B699" s="204"/>
      <c r="C699" s="13"/>
      <c r="D699" s="205" t="s">
        <v>175</v>
      </c>
      <c r="E699" s="206" t="s">
        <v>1</v>
      </c>
      <c r="F699" s="207" t="s">
        <v>2428</v>
      </c>
      <c r="G699" s="13"/>
      <c r="H699" s="208">
        <v>4</v>
      </c>
      <c r="I699" s="209"/>
      <c r="J699" s="13"/>
      <c r="K699" s="13"/>
      <c r="L699" s="204"/>
      <c r="M699" s="210"/>
      <c r="N699" s="211"/>
      <c r="O699" s="211"/>
      <c r="P699" s="211"/>
      <c r="Q699" s="211"/>
      <c r="R699" s="211"/>
      <c r="S699" s="211"/>
      <c r="T699" s="21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06" t="s">
        <v>175</v>
      </c>
      <c r="AU699" s="206" t="s">
        <v>90</v>
      </c>
      <c r="AV699" s="13" t="s">
        <v>90</v>
      </c>
      <c r="AW699" s="13" t="s">
        <v>33</v>
      </c>
      <c r="AX699" s="13" t="s">
        <v>78</v>
      </c>
      <c r="AY699" s="206" t="s">
        <v>168</v>
      </c>
    </row>
    <row r="700" s="14" customFormat="1">
      <c r="A700" s="14"/>
      <c r="B700" s="213"/>
      <c r="C700" s="14"/>
      <c r="D700" s="205" t="s">
        <v>175</v>
      </c>
      <c r="E700" s="214" t="s">
        <v>1</v>
      </c>
      <c r="F700" s="215" t="s">
        <v>180</v>
      </c>
      <c r="G700" s="14"/>
      <c r="H700" s="216">
        <v>4</v>
      </c>
      <c r="I700" s="217"/>
      <c r="J700" s="14"/>
      <c r="K700" s="14"/>
      <c r="L700" s="213"/>
      <c r="M700" s="218"/>
      <c r="N700" s="219"/>
      <c r="O700" s="219"/>
      <c r="P700" s="219"/>
      <c r="Q700" s="219"/>
      <c r="R700" s="219"/>
      <c r="S700" s="219"/>
      <c r="T700" s="220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14" t="s">
        <v>175</v>
      </c>
      <c r="AU700" s="214" t="s">
        <v>90</v>
      </c>
      <c r="AV700" s="14" t="s">
        <v>111</v>
      </c>
      <c r="AW700" s="14" t="s">
        <v>33</v>
      </c>
      <c r="AX700" s="14" t="s">
        <v>85</v>
      </c>
      <c r="AY700" s="214" t="s">
        <v>168</v>
      </c>
    </row>
    <row r="701" s="2" customFormat="1" ht="21.75" customHeight="1">
      <c r="A701" s="38"/>
      <c r="B701" s="189"/>
      <c r="C701" s="190" t="s">
        <v>2429</v>
      </c>
      <c r="D701" s="190" t="s">
        <v>171</v>
      </c>
      <c r="E701" s="191" t="s">
        <v>2430</v>
      </c>
      <c r="F701" s="192" t="s">
        <v>2431</v>
      </c>
      <c r="G701" s="193" t="s">
        <v>353</v>
      </c>
      <c r="H701" s="194">
        <v>3</v>
      </c>
      <c r="I701" s="195"/>
      <c r="J701" s="194">
        <f>ROUND(I701*H701,3)</f>
        <v>0</v>
      </c>
      <c r="K701" s="196"/>
      <c r="L701" s="39"/>
      <c r="M701" s="197" t="s">
        <v>1</v>
      </c>
      <c r="N701" s="198" t="s">
        <v>44</v>
      </c>
      <c r="O701" s="82"/>
      <c r="P701" s="199">
        <f>O701*H701</f>
        <v>0</v>
      </c>
      <c r="Q701" s="199">
        <v>0</v>
      </c>
      <c r="R701" s="199">
        <f>Q701*H701</f>
        <v>0</v>
      </c>
      <c r="S701" s="199">
        <v>0</v>
      </c>
      <c r="T701" s="200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01" t="s">
        <v>212</v>
      </c>
      <c r="AT701" s="201" t="s">
        <v>171</v>
      </c>
      <c r="AU701" s="201" t="s">
        <v>90</v>
      </c>
      <c r="AY701" s="19" t="s">
        <v>168</v>
      </c>
      <c r="BE701" s="202">
        <f>IF(N701="základná",J701,0)</f>
        <v>0</v>
      </c>
      <c r="BF701" s="202">
        <f>IF(N701="znížená",J701,0)</f>
        <v>0</v>
      </c>
      <c r="BG701" s="202">
        <f>IF(N701="zákl. prenesená",J701,0)</f>
        <v>0</v>
      </c>
      <c r="BH701" s="202">
        <f>IF(N701="zníž. prenesená",J701,0)</f>
        <v>0</v>
      </c>
      <c r="BI701" s="202">
        <f>IF(N701="nulová",J701,0)</f>
        <v>0</v>
      </c>
      <c r="BJ701" s="19" t="s">
        <v>90</v>
      </c>
      <c r="BK701" s="203">
        <f>ROUND(I701*H701,3)</f>
        <v>0</v>
      </c>
      <c r="BL701" s="19" t="s">
        <v>212</v>
      </c>
      <c r="BM701" s="201" t="s">
        <v>2432</v>
      </c>
    </row>
    <row r="702" s="13" customFormat="1">
      <c r="A702" s="13"/>
      <c r="B702" s="204"/>
      <c r="C702" s="13"/>
      <c r="D702" s="205" t="s">
        <v>175</v>
      </c>
      <c r="E702" s="206" t="s">
        <v>1</v>
      </c>
      <c r="F702" s="207" t="s">
        <v>2433</v>
      </c>
      <c r="G702" s="13"/>
      <c r="H702" s="208">
        <v>3</v>
      </c>
      <c r="I702" s="209"/>
      <c r="J702" s="13"/>
      <c r="K702" s="13"/>
      <c r="L702" s="204"/>
      <c r="M702" s="210"/>
      <c r="N702" s="211"/>
      <c r="O702" s="211"/>
      <c r="P702" s="211"/>
      <c r="Q702" s="211"/>
      <c r="R702" s="211"/>
      <c r="S702" s="211"/>
      <c r="T702" s="21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06" t="s">
        <v>175</v>
      </c>
      <c r="AU702" s="206" t="s">
        <v>90</v>
      </c>
      <c r="AV702" s="13" t="s">
        <v>90</v>
      </c>
      <c r="AW702" s="13" t="s">
        <v>33</v>
      </c>
      <c r="AX702" s="13" t="s">
        <v>78</v>
      </c>
      <c r="AY702" s="206" t="s">
        <v>168</v>
      </c>
    </row>
    <row r="703" s="14" customFormat="1">
      <c r="A703" s="14"/>
      <c r="B703" s="213"/>
      <c r="C703" s="14"/>
      <c r="D703" s="205" t="s">
        <v>175</v>
      </c>
      <c r="E703" s="214" t="s">
        <v>1</v>
      </c>
      <c r="F703" s="215" t="s">
        <v>180</v>
      </c>
      <c r="G703" s="14"/>
      <c r="H703" s="216">
        <v>3</v>
      </c>
      <c r="I703" s="217"/>
      <c r="J703" s="14"/>
      <c r="K703" s="14"/>
      <c r="L703" s="213"/>
      <c r="M703" s="218"/>
      <c r="N703" s="219"/>
      <c r="O703" s="219"/>
      <c r="P703" s="219"/>
      <c r="Q703" s="219"/>
      <c r="R703" s="219"/>
      <c r="S703" s="219"/>
      <c r="T703" s="22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14" t="s">
        <v>175</v>
      </c>
      <c r="AU703" s="214" t="s">
        <v>90</v>
      </c>
      <c r="AV703" s="14" t="s">
        <v>111</v>
      </c>
      <c r="AW703" s="14" t="s">
        <v>33</v>
      </c>
      <c r="AX703" s="14" t="s">
        <v>85</v>
      </c>
      <c r="AY703" s="214" t="s">
        <v>168</v>
      </c>
    </row>
    <row r="704" s="2" customFormat="1" ht="16.5" customHeight="1">
      <c r="A704" s="38"/>
      <c r="B704" s="189"/>
      <c r="C704" s="190" t="s">
        <v>1067</v>
      </c>
      <c r="D704" s="190" t="s">
        <v>171</v>
      </c>
      <c r="E704" s="191" t="s">
        <v>2434</v>
      </c>
      <c r="F704" s="192" t="s">
        <v>2435</v>
      </c>
      <c r="G704" s="193" t="s">
        <v>353</v>
      </c>
      <c r="H704" s="194">
        <v>4</v>
      </c>
      <c r="I704" s="195"/>
      <c r="J704" s="194">
        <f>ROUND(I704*H704,3)</f>
        <v>0</v>
      </c>
      <c r="K704" s="196"/>
      <c r="L704" s="39"/>
      <c r="M704" s="197" t="s">
        <v>1</v>
      </c>
      <c r="N704" s="198" t="s">
        <v>44</v>
      </c>
      <c r="O704" s="82"/>
      <c r="P704" s="199">
        <f>O704*H704</f>
        <v>0</v>
      </c>
      <c r="Q704" s="199">
        <v>0</v>
      </c>
      <c r="R704" s="199">
        <f>Q704*H704</f>
        <v>0</v>
      </c>
      <c r="S704" s="199">
        <v>0</v>
      </c>
      <c r="T704" s="200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01" t="s">
        <v>212</v>
      </c>
      <c r="AT704" s="201" t="s">
        <v>171</v>
      </c>
      <c r="AU704" s="201" t="s">
        <v>90</v>
      </c>
      <c r="AY704" s="19" t="s">
        <v>168</v>
      </c>
      <c r="BE704" s="202">
        <f>IF(N704="základná",J704,0)</f>
        <v>0</v>
      </c>
      <c r="BF704" s="202">
        <f>IF(N704="znížená",J704,0)</f>
        <v>0</v>
      </c>
      <c r="BG704" s="202">
        <f>IF(N704="zákl. prenesená",J704,0)</f>
        <v>0</v>
      </c>
      <c r="BH704" s="202">
        <f>IF(N704="zníž. prenesená",J704,0)</f>
        <v>0</v>
      </c>
      <c r="BI704" s="202">
        <f>IF(N704="nulová",J704,0)</f>
        <v>0</v>
      </c>
      <c r="BJ704" s="19" t="s">
        <v>90</v>
      </c>
      <c r="BK704" s="203">
        <f>ROUND(I704*H704,3)</f>
        <v>0</v>
      </c>
      <c r="BL704" s="19" t="s">
        <v>212</v>
      </c>
      <c r="BM704" s="201" t="s">
        <v>2436</v>
      </c>
    </row>
    <row r="705" s="13" customFormat="1">
      <c r="A705" s="13"/>
      <c r="B705" s="204"/>
      <c r="C705" s="13"/>
      <c r="D705" s="205" t="s">
        <v>175</v>
      </c>
      <c r="E705" s="206" t="s">
        <v>1</v>
      </c>
      <c r="F705" s="207" t="s">
        <v>2437</v>
      </c>
      <c r="G705" s="13"/>
      <c r="H705" s="208">
        <v>2</v>
      </c>
      <c r="I705" s="209"/>
      <c r="J705" s="13"/>
      <c r="K705" s="13"/>
      <c r="L705" s="204"/>
      <c r="M705" s="210"/>
      <c r="N705" s="211"/>
      <c r="O705" s="211"/>
      <c r="P705" s="211"/>
      <c r="Q705" s="211"/>
      <c r="R705" s="211"/>
      <c r="S705" s="211"/>
      <c r="T705" s="21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06" t="s">
        <v>175</v>
      </c>
      <c r="AU705" s="206" t="s">
        <v>90</v>
      </c>
      <c r="AV705" s="13" t="s">
        <v>90</v>
      </c>
      <c r="AW705" s="13" t="s">
        <v>33</v>
      </c>
      <c r="AX705" s="13" t="s">
        <v>78</v>
      </c>
      <c r="AY705" s="206" t="s">
        <v>168</v>
      </c>
    </row>
    <row r="706" s="13" customFormat="1">
      <c r="A706" s="13"/>
      <c r="B706" s="204"/>
      <c r="C706" s="13"/>
      <c r="D706" s="205" t="s">
        <v>175</v>
      </c>
      <c r="E706" s="206" t="s">
        <v>1</v>
      </c>
      <c r="F706" s="207" t="s">
        <v>2438</v>
      </c>
      <c r="G706" s="13"/>
      <c r="H706" s="208">
        <v>1</v>
      </c>
      <c r="I706" s="209"/>
      <c r="J706" s="13"/>
      <c r="K706" s="13"/>
      <c r="L706" s="204"/>
      <c r="M706" s="210"/>
      <c r="N706" s="211"/>
      <c r="O706" s="211"/>
      <c r="P706" s="211"/>
      <c r="Q706" s="211"/>
      <c r="R706" s="211"/>
      <c r="S706" s="211"/>
      <c r="T706" s="21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06" t="s">
        <v>175</v>
      </c>
      <c r="AU706" s="206" t="s">
        <v>90</v>
      </c>
      <c r="AV706" s="13" t="s">
        <v>90</v>
      </c>
      <c r="AW706" s="13" t="s">
        <v>33</v>
      </c>
      <c r="AX706" s="13" t="s">
        <v>78</v>
      </c>
      <c r="AY706" s="206" t="s">
        <v>168</v>
      </c>
    </row>
    <row r="707" s="13" customFormat="1">
      <c r="A707" s="13"/>
      <c r="B707" s="204"/>
      <c r="C707" s="13"/>
      <c r="D707" s="205" t="s">
        <v>175</v>
      </c>
      <c r="E707" s="206" t="s">
        <v>1</v>
      </c>
      <c r="F707" s="207" t="s">
        <v>2439</v>
      </c>
      <c r="G707" s="13"/>
      <c r="H707" s="208">
        <v>1</v>
      </c>
      <c r="I707" s="209"/>
      <c r="J707" s="13"/>
      <c r="K707" s="13"/>
      <c r="L707" s="204"/>
      <c r="M707" s="210"/>
      <c r="N707" s="211"/>
      <c r="O707" s="211"/>
      <c r="P707" s="211"/>
      <c r="Q707" s="211"/>
      <c r="R707" s="211"/>
      <c r="S707" s="211"/>
      <c r="T707" s="21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06" t="s">
        <v>175</v>
      </c>
      <c r="AU707" s="206" t="s">
        <v>90</v>
      </c>
      <c r="AV707" s="13" t="s">
        <v>90</v>
      </c>
      <c r="AW707" s="13" t="s">
        <v>33</v>
      </c>
      <c r="AX707" s="13" t="s">
        <v>78</v>
      </c>
      <c r="AY707" s="206" t="s">
        <v>168</v>
      </c>
    </row>
    <row r="708" s="14" customFormat="1">
      <c r="A708" s="14"/>
      <c r="B708" s="213"/>
      <c r="C708" s="14"/>
      <c r="D708" s="205" t="s">
        <v>175</v>
      </c>
      <c r="E708" s="214" t="s">
        <v>1</v>
      </c>
      <c r="F708" s="215" t="s">
        <v>180</v>
      </c>
      <c r="G708" s="14"/>
      <c r="H708" s="216">
        <v>4</v>
      </c>
      <c r="I708" s="217"/>
      <c r="J708" s="14"/>
      <c r="K708" s="14"/>
      <c r="L708" s="213"/>
      <c r="M708" s="218"/>
      <c r="N708" s="219"/>
      <c r="O708" s="219"/>
      <c r="P708" s="219"/>
      <c r="Q708" s="219"/>
      <c r="R708" s="219"/>
      <c r="S708" s="219"/>
      <c r="T708" s="220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14" t="s">
        <v>175</v>
      </c>
      <c r="AU708" s="214" t="s">
        <v>90</v>
      </c>
      <c r="AV708" s="14" t="s">
        <v>111</v>
      </c>
      <c r="AW708" s="14" t="s">
        <v>33</v>
      </c>
      <c r="AX708" s="14" t="s">
        <v>85</v>
      </c>
      <c r="AY708" s="214" t="s">
        <v>168</v>
      </c>
    </row>
    <row r="709" s="2" customFormat="1" ht="33" customHeight="1">
      <c r="A709" s="38"/>
      <c r="B709" s="189"/>
      <c r="C709" s="236" t="s">
        <v>2440</v>
      </c>
      <c r="D709" s="236" t="s">
        <v>357</v>
      </c>
      <c r="E709" s="237" t="s">
        <v>2441</v>
      </c>
      <c r="F709" s="238" t="s">
        <v>2442</v>
      </c>
      <c r="G709" s="239" t="s">
        <v>353</v>
      </c>
      <c r="H709" s="240">
        <v>4</v>
      </c>
      <c r="I709" s="241"/>
      <c r="J709" s="240">
        <f>ROUND(I709*H709,3)</f>
        <v>0</v>
      </c>
      <c r="K709" s="242"/>
      <c r="L709" s="243"/>
      <c r="M709" s="244" t="s">
        <v>1</v>
      </c>
      <c r="N709" s="245" t="s">
        <v>44</v>
      </c>
      <c r="O709" s="82"/>
      <c r="P709" s="199">
        <f>O709*H709</f>
        <v>0</v>
      </c>
      <c r="Q709" s="199">
        <v>0</v>
      </c>
      <c r="R709" s="199">
        <f>Q709*H709</f>
        <v>0</v>
      </c>
      <c r="S709" s="199">
        <v>0</v>
      </c>
      <c r="T709" s="200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01" t="s">
        <v>259</v>
      </c>
      <c r="AT709" s="201" t="s">
        <v>357</v>
      </c>
      <c r="AU709" s="201" t="s">
        <v>90</v>
      </c>
      <c r="AY709" s="19" t="s">
        <v>168</v>
      </c>
      <c r="BE709" s="202">
        <f>IF(N709="základná",J709,0)</f>
        <v>0</v>
      </c>
      <c r="BF709" s="202">
        <f>IF(N709="znížená",J709,0)</f>
        <v>0</v>
      </c>
      <c r="BG709" s="202">
        <f>IF(N709="zákl. prenesená",J709,0)</f>
        <v>0</v>
      </c>
      <c r="BH709" s="202">
        <f>IF(N709="zníž. prenesená",J709,0)</f>
        <v>0</v>
      </c>
      <c r="BI709" s="202">
        <f>IF(N709="nulová",J709,0)</f>
        <v>0</v>
      </c>
      <c r="BJ709" s="19" t="s">
        <v>90</v>
      </c>
      <c r="BK709" s="203">
        <f>ROUND(I709*H709,3)</f>
        <v>0</v>
      </c>
      <c r="BL709" s="19" t="s">
        <v>212</v>
      </c>
      <c r="BM709" s="201" t="s">
        <v>2443</v>
      </c>
    </row>
    <row r="710" s="13" customFormat="1">
      <c r="A710" s="13"/>
      <c r="B710" s="204"/>
      <c r="C710" s="13"/>
      <c r="D710" s="205" t="s">
        <v>175</v>
      </c>
      <c r="E710" s="206" t="s">
        <v>1</v>
      </c>
      <c r="F710" s="207" t="s">
        <v>2444</v>
      </c>
      <c r="G710" s="13"/>
      <c r="H710" s="208">
        <v>4</v>
      </c>
      <c r="I710" s="209"/>
      <c r="J710" s="13"/>
      <c r="K710" s="13"/>
      <c r="L710" s="204"/>
      <c r="M710" s="210"/>
      <c r="N710" s="211"/>
      <c r="O710" s="211"/>
      <c r="P710" s="211"/>
      <c r="Q710" s="211"/>
      <c r="R710" s="211"/>
      <c r="S710" s="211"/>
      <c r="T710" s="21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06" t="s">
        <v>175</v>
      </c>
      <c r="AU710" s="206" t="s">
        <v>90</v>
      </c>
      <c r="AV710" s="13" t="s">
        <v>90</v>
      </c>
      <c r="AW710" s="13" t="s">
        <v>33</v>
      </c>
      <c r="AX710" s="13" t="s">
        <v>78</v>
      </c>
      <c r="AY710" s="206" t="s">
        <v>168</v>
      </c>
    </row>
    <row r="711" s="14" customFormat="1">
      <c r="A711" s="14"/>
      <c r="B711" s="213"/>
      <c r="C711" s="14"/>
      <c r="D711" s="205" t="s">
        <v>175</v>
      </c>
      <c r="E711" s="214" t="s">
        <v>1</v>
      </c>
      <c r="F711" s="215" t="s">
        <v>180</v>
      </c>
      <c r="G711" s="14"/>
      <c r="H711" s="216">
        <v>4</v>
      </c>
      <c r="I711" s="217"/>
      <c r="J711" s="14"/>
      <c r="K711" s="14"/>
      <c r="L711" s="213"/>
      <c r="M711" s="218"/>
      <c r="N711" s="219"/>
      <c r="O711" s="219"/>
      <c r="P711" s="219"/>
      <c r="Q711" s="219"/>
      <c r="R711" s="219"/>
      <c r="S711" s="219"/>
      <c r="T711" s="220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14" t="s">
        <v>175</v>
      </c>
      <c r="AU711" s="214" t="s">
        <v>90</v>
      </c>
      <c r="AV711" s="14" t="s">
        <v>111</v>
      </c>
      <c r="AW711" s="14" t="s">
        <v>33</v>
      </c>
      <c r="AX711" s="14" t="s">
        <v>85</v>
      </c>
      <c r="AY711" s="214" t="s">
        <v>168</v>
      </c>
    </row>
    <row r="712" s="2" customFormat="1" ht="37.8" customHeight="1">
      <c r="A712" s="38"/>
      <c r="B712" s="189"/>
      <c r="C712" s="190" t="s">
        <v>1071</v>
      </c>
      <c r="D712" s="190" t="s">
        <v>171</v>
      </c>
      <c r="E712" s="191" t="s">
        <v>2445</v>
      </c>
      <c r="F712" s="192" t="s">
        <v>2446</v>
      </c>
      <c r="G712" s="193" t="s">
        <v>324</v>
      </c>
      <c r="H712" s="194">
        <v>46.436999999999998</v>
      </c>
      <c r="I712" s="195"/>
      <c r="J712" s="194">
        <f>ROUND(I712*H712,3)</f>
        <v>0</v>
      </c>
      <c r="K712" s="196"/>
      <c r="L712" s="39"/>
      <c r="M712" s="197" t="s">
        <v>1</v>
      </c>
      <c r="N712" s="198" t="s">
        <v>44</v>
      </c>
      <c r="O712" s="82"/>
      <c r="P712" s="199">
        <f>O712*H712</f>
        <v>0</v>
      </c>
      <c r="Q712" s="199">
        <v>0</v>
      </c>
      <c r="R712" s="199">
        <f>Q712*H712</f>
        <v>0</v>
      </c>
      <c r="S712" s="199">
        <v>0</v>
      </c>
      <c r="T712" s="200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01" t="s">
        <v>212</v>
      </c>
      <c r="AT712" s="201" t="s">
        <v>171</v>
      </c>
      <c r="AU712" s="201" t="s">
        <v>90</v>
      </c>
      <c r="AY712" s="19" t="s">
        <v>168</v>
      </c>
      <c r="BE712" s="202">
        <f>IF(N712="základná",J712,0)</f>
        <v>0</v>
      </c>
      <c r="BF712" s="202">
        <f>IF(N712="znížená",J712,0)</f>
        <v>0</v>
      </c>
      <c r="BG712" s="202">
        <f>IF(N712="zákl. prenesená",J712,0)</f>
        <v>0</v>
      </c>
      <c r="BH712" s="202">
        <f>IF(N712="zníž. prenesená",J712,0)</f>
        <v>0</v>
      </c>
      <c r="BI712" s="202">
        <f>IF(N712="nulová",J712,0)</f>
        <v>0</v>
      </c>
      <c r="BJ712" s="19" t="s">
        <v>90</v>
      </c>
      <c r="BK712" s="203">
        <f>ROUND(I712*H712,3)</f>
        <v>0</v>
      </c>
      <c r="BL712" s="19" t="s">
        <v>212</v>
      </c>
      <c r="BM712" s="201" t="s">
        <v>2447</v>
      </c>
    </row>
    <row r="713" s="13" customFormat="1">
      <c r="A713" s="13"/>
      <c r="B713" s="204"/>
      <c r="C713" s="13"/>
      <c r="D713" s="205" t="s">
        <v>175</v>
      </c>
      <c r="E713" s="206" t="s">
        <v>1</v>
      </c>
      <c r="F713" s="207" t="s">
        <v>2448</v>
      </c>
      <c r="G713" s="13"/>
      <c r="H713" s="208">
        <v>15.555</v>
      </c>
      <c r="I713" s="209"/>
      <c r="J713" s="13"/>
      <c r="K713" s="13"/>
      <c r="L713" s="204"/>
      <c r="M713" s="210"/>
      <c r="N713" s="211"/>
      <c r="O713" s="211"/>
      <c r="P713" s="211"/>
      <c r="Q713" s="211"/>
      <c r="R713" s="211"/>
      <c r="S713" s="211"/>
      <c r="T713" s="21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06" t="s">
        <v>175</v>
      </c>
      <c r="AU713" s="206" t="s">
        <v>90</v>
      </c>
      <c r="AV713" s="13" t="s">
        <v>90</v>
      </c>
      <c r="AW713" s="13" t="s">
        <v>33</v>
      </c>
      <c r="AX713" s="13" t="s">
        <v>78</v>
      </c>
      <c r="AY713" s="206" t="s">
        <v>168</v>
      </c>
    </row>
    <row r="714" s="13" customFormat="1">
      <c r="A714" s="13"/>
      <c r="B714" s="204"/>
      <c r="C714" s="13"/>
      <c r="D714" s="205" t="s">
        <v>175</v>
      </c>
      <c r="E714" s="206" t="s">
        <v>1</v>
      </c>
      <c r="F714" s="207" t="s">
        <v>2449</v>
      </c>
      <c r="G714" s="13"/>
      <c r="H714" s="208">
        <v>30.882000000000001</v>
      </c>
      <c r="I714" s="209"/>
      <c r="J714" s="13"/>
      <c r="K714" s="13"/>
      <c r="L714" s="204"/>
      <c r="M714" s="210"/>
      <c r="N714" s="211"/>
      <c r="O714" s="211"/>
      <c r="P714" s="211"/>
      <c r="Q714" s="211"/>
      <c r="R714" s="211"/>
      <c r="S714" s="211"/>
      <c r="T714" s="21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06" t="s">
        <v>175</v>
      </c>
      <c r="AU714" s="206" t="s">
        <v>90</v>
      </c>
      <c r="AV714" s="13" t="s">
        <v>90</v>
      </c>
      <c r="AW714" s="13" t="s">
        <v>33</v>
      </c>
      <c r="AX714" s="13" t="s">
        <v>78</v>
      </c>
      <c r="AY714" s="206" t="s">
        <v>168</v>
      </c>
    </row>
    <row r="715" s="14" customFormat="1">
      <c r="A715" s="14"/>
      <c r="B715" s="213"/>
      <c r="C715" s="14"/>
      <c r="D715" s="205" t="s">
        <v>175</v>
      </c>
      <c r="E715" s="214" t="s">
        <v>1</v>
      </c>
      <c r="F715" s="215" t="s">
        <v>180</v>
      </c>
      <c r="G715" s="14"/>
      <c r="H715" s="216">
        <v>46.436999999999998</v>
      </c>
      <c r="I715" s="217"/>
      <c r="J715" s="14"/>
      <c r="K715" s="14"/>
      <c r="L715" s="213"/>
      <c r="M715" s="218"/>
      <c r="N715" s="219"/>
      <c r="O715" s="219"/>
      <c r="P715" s="219"/>
      <c r="Q715" s="219"/>
      <c r="R715" s="219"/>
      <c r="S715" s="219"/>
      <c r="T715" s="22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14" t="s">
        <v>175</v>
      </c>
      <c r="AU715" s="214" t="s">
        <v>90</v>
      </c>
      <c r="AV715" s="14" t="s">
        <v>111</v>
      </c>
      <c r="AW715" s="14" t="s">
        <v>33</v>
      </c>
      <c r="AX715" s="14" t="s">
        <v>85</v>
      </c>
      <c r="AY715" s="214" t="s">
        <v>168</v>
      </c>
    </row>
    <row r="716" s="2" customFormat="1" ht="16.5" customHeight="1">
      <c r="A716" s="38"/>
      <c r="B716" s="189"/>
      <c r="C716" s="190" t="s">
        <v>2450</v>
      </c>
      <c r="D716" s="190" t="s">
        <v>171</v>
      </c>
      <c r="E716" s="191" t="s">
        <v>2451</v>
      </c>
      <c r="F716" s="192" t="s">
        <v>2452</v>
      </c>
      <c r="G716" s="193" t="s">
        <v>353</v>
      </c>
      <c r="H716" s="194">
        <v>1</v>
      </c>
      <c r="I716" s="195"/>
      <c r="J716" s="194">
        <f>ROUND(I716*H716,3)</f>
        <v>0</v>
      </c>
      <c r="K716" s="196"/>
      <c r="L716" s="39"/>
      <c r="M716" s="197" t="s">
        <v>1</v>
      </c>
      <c r="N716" s="198" t="s">
        <v>44</v>
      </c>
      <c r="O716" s="82"/>
      <c r="P716" s="199">
        <f>O716*H716</f>
        <v>0</v>
      </c>
      <c r="Q716" s="199">
        <v>0</v>
      </c>
      <c r="R716" s="199">
        <f>Q716*H716</f>
        <v>0</v>
      </c>
      <c r="S716" s="199">
        <v>0</v>
      </c>
      <c r="T716" s="200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01" t="s">
        <v>212</v>
      </c>
      <c r="AT716" s="201" t="s">
        <v>171</v>
      </c>
      <c r="AU716" s="201" t="s">
        <v>90</v>
      </c>
      <c r="AY716" s="19" t="s">
        <v>168</v>
      </c>
      <c r="BE716" s="202">
        <f>IF(N716="základná",J716,0)</f>
        <v>0</v>
      </c>
      <c r="BF716" s="202">
        <f>IF(N716="znížená",J716,0)</f>
        <v>0</v>
      </c>
      <c r="BG716" s="202">
        <f>IF(N716="zákl. prenesená",J716,0)</f>
        <v>0</v>
      </c>
      <c r="BH716" s="202">
        <f>IF(N716="zníž. prenesená",J716,0)</f>
        <v>0</v>
      </c>
      <c r="BI716" s="202">
        <f>IF(N716="nulová",J716,0)</f>
        <v>0</v>
      </c>
      <c r="BJ716" s="19" t="s">
        <v>90</v>
      </c>
      <c r="BK716" s="203">
        <f>ROUND(I716*H716,3)</f>
        <v>0</v>
      </c>
      <c r="BL716" s="19" t="s">
        <v>212</v>
      </c>
      <c r="BM716" s="201" t="s">
        <v>2453</v>
      </c>
    </row>
    <row r="717" s="13" customFormat="1">
      <c r="A717" s="13"/>
      <c r="B717" s="204"/>
      <c r="C717" s="13"/>
      <c r="D717" s="205" t="s">
        <v>175</v>
      </c>
      <c r="E717" s="206" t="s">
        <v>1</v>
      </c>
      <c r="F717" s="207" t="s">
        <v>2454</v>
      </c>
      <c r="G717" s="13"/>
      <c r="H717" s="208">
        <v>1</v>
      </c>
      <c r="I717" s="209"/>
      <c r="J717" s="13"/>
      <c r="K717" s="13"/>
      <c r="L717" s="204"/>
      <c r="M717" s="210"/>
      <c r="N717" s="211"/>
      <c r="O717" s="211"/>
      <c r="P717" s="211"/>
      <c r="Q717" s="211"/>
      <c r="R717" s="211"/>
      <c r="S717" s="211"/>
      <c r="T717" s="21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06" t="s">
        <v>175</v>
      </c>
      <c r="AU717" s="206" t="s">
        <v>90</v>
      </c>
      <c r="AV717" s="13" t="s">
        <v>90</v>
      </c>
      <c r="AW717" s="13" t="s">
        <v>33</v>
      </c>
      <c r="AX717" s="13" t="s">
        <v>78</v>
      </c>
      <c r="AY717" s="206" t="s">
        <v>168</v>
      </c>
    </row>
    <row r="718" s="14" customFormat="1">
      <c r="A718" s="14"/>
      <c r="B718" s="213"/>
      <c r="C718" s="14"/>
      <c r="D718" s="205" t="s">
        <v>175</v>
      </c>
      <c r="E718" s="214" t="s">
        <v>1</v>
      </c>
      <c r="F718" s="215" t="s">
        <v>180</v>
      </c>
      <c r="G718" s="14"/>
      <c r="H718" s="216">
        <v>1</v>
      </c>
      <c r="I718" s="217"/>
      <c r="J718" s="14"/>
      <c r="K718" s="14"/>
      <c r="L718" s="213"/>
      <c r="M718" s="218"/>
      <c r="N718" s="219"/>
      <c r="O718" s="219"/>
      <c r="P718" s="219"/>
      <c r="Q718" s="219"/>
      <c r="R718" s="219"/>
      <c r="S718" s="219"/>
      <c r="T718" s="220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14" t="s">
        <v>175</v>
      </c>
      <c r="AU718" s="214" t="s">
        <v>90</v>
      </c>
      <c r="AV718" s="14" t="s">
        <v>111</v>
      </c>
      <c r="AW718" s="14" t="s">
        <v>33</v>
      </c>
      <c r="AX718" s="14" t="s">
        <v>85</v>
      </c>
      <c r="AY718" s="214" t="s">
        <v>168</v>
      </c>
    </row>
    <row r="719" s="2" customFormat="1" ht="24.15" customHeight="1">
      <c r="A719" s="38"/>
      <c r="B719" s="189"/>
      <c r="C719" s="190" t="s">
        <v>1076</v>
      </c>
      <c r="D719" s="190" t="s">
        <v>171</v>
      </c>
      <c r="E719" s="191" t="s">
        <v>2455</v>
      </c>
      <c r="F719" s="192" t="s">
        <v>2456</v>
      </c>
      <c r="G719" s="193" t="s">
        <v>174</v>
      </c>
      <c r="H719" s="194">
        <v>390</v>
      </c>
      <c r="I719" s="195"/>
      <c r="J719" s="194">
        <f>ROUND(I719*H719,3)</f>
        <v>0</v>
      </c>
      <c r="K719" s="196"/>
      <c r="L719" s="39"/>
      <c r="M719" s="197" t="s">
        <v>1</v>
      </c>
      <c r="N719" s="198" t="s">
        <v>44</v>
      </c>
      <c r="O719" s="82"/>
      <c r="P719" s="199">
        <f>O719*H719</f>
        <v>0</v>
      </c>
      <c r="Q719" s="199">
        <v>0</v>
      </c>
      <c r="R719" s="199">
        <f>Q719*H719</f>
        <v>0</v>
      </c>
      <c r="S719" s="199">
        <v>0</v>
      </c>
      <c r="T719" s="200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01" t="s">
        <v>212</v>
      </c>
      <c r="AT719" s="201" t="s">
        <v>171</v>
      </c>
      <c r="AU719" s="201" t="s">
        <v>90</v>
      </c>
      <c r="AY719" s="19" t="s">
        <v>168</v>
      </c>
      <c r="BE719" s="202">
        <f>IF(N719="základná",J719,0)</f>
        <v>0</v>
      </c>
      <c r="BF719" s="202">
        <f>IF(N719="znížená",J719,0)</f>
        <v>0</v>
      </c>
      <c r="BG719" s="202">
        <f>IF(N719="zákl. prenesená",J719,0)</f>
        <v>0</v>
      </c>
      <c r="BH719" s="202">
        <f>IF(N719="zníž. prenesená",J719,0)</f>
        <v>0</v>
      </c>
      <c r="BI719" s="202">
        <f>IF(N719="nulová",J719,0)</f>
        <v>0</v>
      </c>
      <c r="BJ719" s="19" t="s">
        <v>90</v>
      </c>
      <c r="BK719" s="203">
        <f>ROUND(I719*H719,3)</f>
        <v>0</v>
      </c>
      <c r="BL719" s="19" t="s">
        <v>212</v>
      </c>
      <c r="BM719" s="201" t="s">
        <v>2457</v>
      </c>
    </row>
    <row r="720" s="13" customFormat="1">
      <c r="A720" s="13"/>
      <c r="B720" s="204"/>
      <c r="C720" s="13"/>
      <c r="D720" s="205" t="s">
        <v>175</v>
      </c>
      <c r="E720" s="206" t="s">
        <v>1</v>
      </c>
      <c r="F720" s="207" t="s">
        <v>2389</v>
      </c>
      <c r="G720" s="13"/>
      <c r="H720" s="208">
        <v>370</v>
      </c>
      <c r="I720" s="209"/>
      <c r="J720" s="13"/>
      <c r="K720" s="13"/>
      <c r="L720" s="204"/>
      <c r="M720" s="210"/>
      <c r="N720" s="211"/>
      <c r="O720" s="211"/>
      <c r="P720" s="211"/>
      <c r="Q720" s="211"/>
      <c r="R720" s="211"/>
      <c r="S720" s="211"/>
      <c r="T720" s="21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06" t="s">
        <v>175</v>
      </c>
      <c r="AU720" s="206" t="s">
        <v>90</v>
      </c>
      <c r="AV720" s="13" t="s">
        <v>90</v>
      </c>
      <c r="AW720" s="13" t="s">
        <v>33</v>
      </c>
      <c r="AX720" s="13" t="s">
        <v>78</v>
      </c>
      <c r="AY720" s="206" t="s">
        <v>168</v>
      </c>
    </row>
    <row r="721" s="13" customFormat="1">
      <c r="A721" s="13"/>
      <c r="B721" s="204"/>
      <c r="C721" s="13"/>
      <c r="D721" s="205" t="s">
        <v>175</v>
      </c>
      <c r="E721" s="206" t="s">
        <v>1</v>
      </c>
      <c r="F721" s="207" t="s">
        <v>2388</v>
      </c>
      <c r="G721" s="13"/>
      <c r="H721" s="208">
        <v>20</v>
      </c>
      <c r="I721" s="209"/>
      <c r="J721" s="13"/>
      <c r="K721" s="13"/>
      <c r="L721" s="204"/>
      <c r="M721" s="210"/>
      <c r="N721" s="211"/>
      <c r="O721" s="211"/>
      <c r="P721" s="211"/>
      <c r="Q721" s="211"/>
      <c r="R721" s="211"/>
      <c r="S721" s="211"/>
      <c r="T721" s="212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06" t="s">
        <v>175</v>
      </c>
      <c r="AU721" s="206" t="s">
        <v>90</v>
      </c>
      <c r="AV721" s="13" t="s">
        <v>90</v>
      </c>
      <c r="AW721" s="13" t="s">
        <v>33</v>
      </c>
      <c r="AX721" s="13" t="s">
        <v>78</v>
      </c>
      <c r="AY721" s="206" t="s">
        <v>168</v>
      </c>
    </row>
    <row r="722" s="14" customFormat="1">
      <c r="A722" s="14"/>
      <c r="B722" s="213"/>
      <c r="C722" s="14"/>
      <c r="D722" s="205" t="s">
        <v>175</v>
      </c>
      <c r="E722" s="214" t="s">
        <v>1</v>
      </c>
      <c r="F722" s="215" t="s">
        <v>180</v>
      </c>
      <c r="G722" s="14"/>
      <c r="H722" s="216">
        <v>390</v>
      </c>
      <c r="I722" s="217"/>
      <c r="J722" s="14"/>
      <c r="K722" s="14"/>
      <c r="L722" s="213"/>
      <c r="M722" s="218"/>
      <c r="N722" s="219"/>
      <c r="O722" s="219"/>
      <c r="P722" s="219"/>
      <c r="Q722" s="219"/>
      <c r="R722" s="219"/>
      <c r="S722" s="219"/>
      <c r="T722" s="220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14" t="s">
        <v>175</v>
      </c>
      <c r="AU722" s="214" t="s">
        <v>90</v>
      </c>
      <c r="AV722" s="14" t="s">
        <v>111</v>
      </c>
      <c r="AW722" s="14" t="s">
        <v>33</v>
      </c>
      <c r="AX722" s="14" t="s">
        <v>85</v>
      </c>
      <c r="AY722" s="214" t="s">
        <v>168</v>
      </c>
    </row>
    <row r="723" s="2" customFormat="1" ht="24.15" customHeight="1">
      <c r="A723" s="38"/>
      <c r="B723" s="189"/>
      <c r="C723" s="190" t="s">
        <v>2458</v>
      </c>
      <c r="D723" s="190" t="s">
        <v>171</v>
      </c>
      <c r="E723" s="191" t="s">
        <v>2459</v>
      </c>
      <c r="F723" s="192" t="s">
        <v>2460</v>
      </c>
      <c r="G723" s="193" t="s">
        <v>538</v>
      </c>
      <c r="H723" s="195"/>
      <c r="I723" s="195"/>
      <c r="J723" s="194">
        <f>ROUND(I723*H723,3)</f>
        <v>0</v>
      </c>
      <c r="K723" s="196"/>
      <c r="L723" s="39"/>
      <c r="M723" s="197" t="s">
        <v>1</v>
      </c>
      <c r="N723" s="198" t="s">
        <v>44</v>
      </c>
      <c r="O723" s="82"/>
      <c r="P723" s="199">
        <f>O723*H723</f>
        <v>0</v>
      </c>
      <c r="Q723" s="199">
        <v>0</v>
      </c>
      <c r="R723" s="199">
        <f>Q723*H723</f>
        <v>0</v>
      </c>
      <c r="S723" s="199">
        <v>0</v>
      </c>
      <c r="T723" s="200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01" t="s">
        <v>212</v>
      </c>
      <c r="AT723" s="201" t="s">
        <v>171</v>
      </c>
      <c r="AU723" s="201" t="s">
        <v>90</v>
      </c>
      <c r="AY723" s="19" t="s">
        <v>168</v>
      </c>
      <c r="BE723" s="202">
        <f>IF(N723="základná",J723,0)</f>
        <v>0</v>
      </c>
      <c r="BF723" s="202">
        <f>IF(N723="znížená",J723,0)</f>
        <v>0</v>
      </c>
      <c r="BG723" s="202">
        <f>IF(N723="zákl. prenesená",J723,0)</f>
        <v>0</v>
      </c>
      <c r="BH723" s="202">
        <f>IF(N723="zníž. prenesená",J723,0)</f>
        <v>0</v>
      </c>
      <c r="BI723" s="202">
        <f>IF(N723="nulová",J723,0)</f>
        <v>0</v>
      </c>
      <c r="BJ723" s="19" t="s">
        <v>90</v>
      </c>
      <c r="BK723" s="203">
        <f>ROUND(I723*H723,3)</f>
        <v>0</v>
      </c>
      <c r="BL723" s="19" t="s">
        <v>212</v>
      </c>
      <c r="BM723" s="201" t="s">
        <v>2461</v>
      </c>
    </row>
    <row r="724" s="12" customFormat="1" ht="22.8" customHeight="1">
      <c r="A724" s="12"/>
      <c r="B724" s="176"/>
      <c r="C724" s="12"/>
      <c r="D724" s="177" t="s">
        <v>77</v>
      </c>
      <c r="E724" s="187" t="s">
        <v>731</v>
      </c>
      <c r="F724" s="187" t="s">
        <v>732</v>
      </c>
      <c r="G724" s="12"/>
      <c r="H724" s="12"/>
      <c r="I724" s="179"/>
      <c r="J724" s="188">
        <f>BK724</f>
        <v>0</v>
      </c>
      <c r="K724" s="12"/>
      <c r="L724" s="176"/>
      <c r="M724" s="181"/>
      <c r="N724" s="182"/>
      <c r="O724" s="182"/>
      <c r="P724" s="183">
        <f>SUM(P725:P732)</f>
        <v>0</v>
      </c>
      <c r="Q724" s="182"/>
      <c r="R724" s="183">
        <f>SUM(R725:R732)</f>
        <v>0</v>
      </c>
      <c r="S724" s="182"/>
      <c r="T724" s="184">
        <f>SUM(T725:T732)</f>
        <v>0</v>
      </c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R724" s="177" t="s">
        <v>90</v>
      </c>
      <c r="AT724" s="185" t="s">
        <v>77</v>
      </c>
      <c r="AU724" s="185" t="s">
        <v>85</v>
      </c>
      <c r="AY724" s="177" t="s">
        <v>168</v>
      </c>
      <c r="BK724" s="186">
        <f>SUM(BK725:BK732)</f>
        <v>0</v>
      </c>
    </row>
    <row r="725" s="2" customFormat="1" ht="33" customHeight="1">
      <c r="A725" s="38"/>
      <c r="B725" s="189"/>
      <c r="C725" s="190" t="s">
        <v>1080</v>
      </c>
      <c r="D725" s="190" t="s">
        <v>171</v>
      </c>
      <c r="E725" s="191" t="s">
        <v>2462</v>
      </c>
      <c r="F725" s="192" t="s">
        <v>2463</v>
      </c>
      <c r="G725" s="193" t="s">
        <v>353</v>
      </c>
      <c r="H725" s="194">
        <v>1</v>
      </c>
      <c r="I725" s="195"/>
      <c r="J725" s="194">
        <f>ROUND(I725*H725,3)</f>
        <v>0</v>
      </c>
      <c r="K725" s="196"/>
      <c r="L725" s="39"/>
      <c r="M725" s="197" t="s">
        <v>1</v>
      </c>
      <c r="N725" s="198" t="s">
        <v>44</v>
      </c>
      <c r="O725" s="82"/>
      <c r="P725" s="199">
        <f>O725*H725</f>
        <v>0</v>
      </c>
      <c r="Q725" s="199">
        <v>0</v>
      </c>
      <c r="R725" s="199">
        <f>Q725*H725</f>
        <v>0</v>
      </c>
      <c r="S725" s="199">
        <v>0</v>
      </c>
      <c r="T725" s="200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01" t="s">
        <v>212</v>
      </c>
      <c r="AT725" s="201" t="s">
        <v>171</v>
      </c>
      <c r="AU725" s="201" t="s">
        <v>90</v>
      </c>
      <c r="AY725" s="19" t="s">
        <v>168</v>
      </c>
      <c r="BE725" s="202">
        <f>IF(N725="základná",J725,0)</f>
        <v>0</v>
      </c>
      <c r="BF725" s="202">
        <f>IF(N725="znížená",J725,0)</f>
        <v>0</v>
      </c>
      <c r="BG725" s="202">
        <f>IF(N725="zákl. prenesená",J725,0)</f>
        <v>0</v>
      </c>
      <c r="BH725" s="202">
        <f>IF(N725="zníž. prenesená",J725,0)</f>
        <v>0</v>
      </c>
      <c r="BI725" s="202">
        <f>IF(N725="nulová",J725,0)</f>
        <v>0</v>
      </c>
      <c r="BJ725" s="19" t="s">
        <v>90</v>
      </c>
      <c r="BK725" s="203">
        <f>ROUND(I725*H725,3)</f>
        <v>0</v>
      </c>
      <c r="BL725" s="19" t="s">
        <v>212</v>
      </c>
      <c r="BM725" s="201" t="s">
        <v>2464</v>
      </c>
    </row>
    <row r="726" s="2" customFormat="1" ht="24.15" customHeight="1">
      <c r="A726" s="38"/>
      <c r="B726" s="189"/>
      <c r="C726" s="236" t="s">
        <v>2465</v>
      </c>
      <c r="D726" s="236" t="s">
        <v>357</v>
      </c>
      <c r="E726" s="237" t="s">
        <v>2466</v>
      </c>
      <c r="F726" s="238" t="s">
        <v>2467</v>
      </c>
      <c r="G726" s="239" t="s">
        <v>353</v>
      </c>
      <c r="H726" s="240">
        <v>1</v>
      </c>
      <c r="I726" s="241"/>
      <c r="J726" s="240">
        <f>ROUND(I726*H726,3)</f>
        <v>0</v>
      </c>
      <c r="K726" s="242"/>
      <c r="L726" s="243"/>
      <c r="M726" s="244" t="s">
        <v>1</v>
      </c>
      <c r="N726" s="245" t="s">
        <v>44</v>
      </c>
      <c r="O726" s="82"/>
      <c r="P726" s="199">
        <f>O726*H726</f>
        <v>0</v>
      </c>
      <c r="Q726" s="199">
        <v>0</v>
      </c>
      <c r="R726" s="199">
        <f>Q726*H726</f>
        <v>0</v>
      </c>
      <c r="S726" s="199">
        <v>0</v>
      </c>
      <c r="T726" s="200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01" t="s">
        <v>259</v>
      </c>
      <c r="AT726" s="201" t="s">
        <v>357</v>
      </c>
      <c r="AU726" s="201" t="s">
        <v>90</v>
      </c>
      <c r="AY726" s="19" t="s">
        <v>168</v>
      </c>
      <c r="BE726" s="202">
        <f>IF(N726="základná",J726,0)</f>
        <v>0</v>
      </c>
      <c r="BF726" s="202">
        <f>IF(N726="znížená",J726,0)</f>
        <v>0</v>
      </c>
      <c r="BG726" s="202">
        <f>IF(N726="zákl. prenesená",J726,0)</f>
        <v>0</v>
      </c>
      <c r="BH726" s="202">
        <f>IF(N726="zníž. prenesená",J726,0)</f>
        <v>0</v>
      </c>
      <c r="BI726" s="202">
        <f>IF(N726="nulová",J726,0)</f>
        <v>0</v>
      </c>
      <c r="BJ726" s="19" t="s">
        <v>90</v>
      </c>
      <c r="BK726" s="203">
        <f>ROUND(I726*H726,3)</f>
        <v>0</v>
      </c>
      <c r="BL726" s="19" t="s">
        <v>212</v>
      </c>
      <c r="BM726" s="201" t="s">
        <v>2468</v>
      </c>
    </row>
    <row r="727" s="2" customFormat="1" ht="44.25" customHeight="1">
      <c r="A727" s="38"/>
      <c r="B727" s="189"/>
      <c r="C727" s="236" t="s">
        <v>1085</v>
      </c>
      <c r="D727" s="236" t="s">
        <v>357</v>
      </c>
      <c r="E727" s="237" t="s">
        <v>2469</v>
      </c>
      <c r="F727" s="238" t="s">
        <v>2470</v>
      </c>
      <c r="G727" s="239" t="s">
        <v>353</v>
      </c>
      <c r="H727" s="240">
        <v>1</v>
      </c>
      <c r="I727" s="241"/>
      <c r="J727" s="240">
        <f>ROUND(I727*H727,3)</f>
        <v>0</v>
      </c>
      <c r="K727" s="242"/>
      <c r="L727" s="243"/>
      <c r="M727" s="244" t="s">
        <v>1</v>
      </c>
      <c r="N727" s="245" t="s">
        <v>44</v>
      </c>
      <c r="O727" s="82"/>
      <c r="P727" s="199">
        <f>O727*H727</f>
        <v>0</v>
      </c>
      <c r="Q727" s="199">
        <v>0</v>
      </c>
      <c r="R727" s="199">
        <f>Q727*H727</f>
        <v>0</v>
      </c>
      <c r="S727" s="199">
        <v>0</v>
      </c>
      <c r="T727" s="200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01" t="s">
        <v>259</v>
      </c>
      <c r="AT727" s="201" t="s">
        <v>357</v>
      </c>
      <c r="AU727" s="201" t="s">
        <v>90</v>
      </c>
      <c r="AY727" s="19" t="s">
        <v>168</v>
      </c>
      <c r="BE727" s="202">
        <f>IF(N727="základná",J727,0)</f>
        <v>0</v>
      </c>
      <c r="BF727" s="202">
        <f>IF(N727="znížená",J727,0)</f>
        <v>0</v>
      </c>
      <c r="BG727" s="202">
        <f>IF(N727="zákl. prenesená",J727,0)</f>
        <v>0</v>
      </c>
      <c r="BH727" s="202">
        <f>IF(N727="zníž. prenesená",J727,0)</f>
        <v>0</v>
      </c>
      <c r="BI727" s="202">
        <f>IF(N727="nulová",J727,0)</f>
        <v>0</v>
      </c>
      <c r="BJ727" s="19" t="s">
        <v>90</v>
      </c>
      <c r="BK727" s="203">
        <f>ROUND(I727*H727,3)</f>
        <v>0</v>
      </c>
      <c r="BL727" s="19" t="s">
        <v>212</v>
      </c>
      <c r="BM727" s="201" t="s">
        <v>2471</v>
      </c>
    </row>
    <row r="728" s="2" customFormat="1" ht="21.75" customHeight="1">
      <c r="A728" s="38"/>
      <c r="B728" s="189"/>
      <c r="C728" s="190" t="s">
        <v>2472</v>
      </c>
      <c r="D728" s="190" t="s">
        <v>171</v>
      </c>
      <c r="E728" s="191" t="s">
        <v>2473</v>
      </c>
      <c r="F728" s="192" t="s">
        <v>2474</v>
      </c>
      <c r="G728" s="193" t="s">
        <v>353</v>
      </c>
      <c r="H728" s="194">
        <v>2</v>
      </c>
      <c r="I728" s="195"/>
      <c r="J728" s="194">
        <f>ROUND(I728*H728,3)</f>
        <v>0</v>
      </c>
      <c r="K728" s="196"/>
      <c r="L728" s="39"/>
      <c r="M728" s="197" t="s">
        <v>1</v>
      </c>
      <c r="N728" s="198" t="s">
        <v>44</v>
      </c>
      <c r="O728" s="82"/>
      <c r="P728" s="199">
        <f>O728*H728</f>
        <v>0</v>
      </c>
      <c r="Q728" s="199">
        <v>0</v>
      </c>
      <c r="R728" s="199">
        <f>Q728*H728</f>
        <v>0</v>
      </c>
      <c r="S728" s="199">
        <v>0</v>
      </c>
      <c r="T728" s="200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01" t="s">
        <v>212</v>
      </c>
      <c r="AT728" s="201" t="s">
        <v>171</v>
      </c>
      <c r="AU728" s="201" t="s">
        <v>90</v>
      </c>
      <c r="AY728" s="19" t="s">
        <v>168</v>
      </c>
      <c r="BE728" s="202">
        <f>IF(N728="základná",J728,0)</f>
        <v>0</v>
      </c>
      <c r="BF728" s="202">
        <f>IF(N728="znížená",J728,0)</f>
        <v>0</v>
      </c>
      <c r="BG728" s="202">
        <f>IF(N728="zákl. prenesená",J728,0)</f>
        <v>0</v>
      </c>
      <c r="BH728" s="202">
        <f>IF(N728="zníž. prenesená",J728,0)</f>
        <v>0</v>
      </c>
      <c r="BI728" s="202">
        <f>IF(N728="nulová",J728,0)</f>
        <v>0</v>
      </c>
      <c r="BJ728" s="19" t="s">
        <v>90</v>
      </c>
      <c r="BK728" s="203">
        <f>ROUND(I728*H728,3)</f>
        <v>0</v>
      </c>
      <c r="BL728" s="19" t="s">
        <v>212</v>
      </c>
      <c r="BM728" s="201" t="s">
        <v>2475</v>
      </c>
    </row>
    <row r="729" s="13" customFormat="1">
      <c r="A729" s="13"/>
      <c r="B729" s="204"/>
      <c r="C729" s="13"/>
      <c r="D729" s="205" t="s">
        <v>175</v>
      </c>
      <c r="E729" s="206" t="s">
        <v>1</v>
      </c>
      <c r="F729" s="207" t="s">
        <v>2209</v>
      </c>
      <c r="G729" s="13"/>
      <c r="H729" s="208">
        <v>1</v>
      </c>
      <c r="I729" s="209"/>
      <c r="J729" s="13"/>
      <c r="K729" s="13"/>
      <c r="L729" s="204"/>
      <c r="M729" s="210"/>
      <c r="N729" s="211"/>
      <c r="O729" s="211"/>
      <c r="P729" s="211"/>
      <c r="Q729" s="211"/>
      <c r="R729" s="211"/>
      <c r="S729" s="211"/>
      <c r="T729" s="21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06" t="s">
        <v>175</v>
      </c>
      <c r="AU729" s="206" t="s">
        <v>90</v>
      </c>
      <c r="AV729" s="13" t="s">
        <v>90</v>
      </c>
      <c r="AW729" s="13" t="s">
        <v>33</v>
      </c>
      <c r="AX729" s="13" t="s">
        <v>78</v>
      </c>
      <c r="AY729" s="206" t="s">
        <v>168</v>
      </c>
    </row>
    <row r="730" s="13" customFormat="1">
      <c r="A730" s="13"/>
      <c r="B730" s="204"/>
      <c r="C730" s="13"/>
      <c r="D730" s="205" t="s">
        <v>175</v>
      </c>
      <c r="E730" s="206" t="s">
        <v>1</v>
      </c>
      <c r="F730" s="207" t="s">
        <v>1077</v>
      </c>
      <c r="G730" s="13"/>
      <c r="H730" s="208">
        <v>1</v>
      </c>
      <c r="I730" s="209"/>
      <c r="J730" s="13"/>
      <c r="K730" s="13"/>
      <c r="L730" s="204"/>
      <c r="M730" s="210"/>
      <c r="N730" s="211"/>
      <c r="O730" s="211"/>
      <c r="P730" s="211"/>
      <c r="Q730" s="211"/>
      <c r="R730" s="211"/>
      <c r="S730" s="211"/>
      <c r="T730" s="21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06" t="s">
        <v>175</v>
      </c>
      <c r="AU730" s="206" t="s">
        <v>90</v>
      </c>
      <c r="AV730" s="13" t="s">
        <v>90</v>
      </c>
      <c r="AW730" s="13" t="s">
        <v>33</v>
      </c>
      <c r="AX730" s="13" t="s">
        <v>78</v>
      </c>
      <c r="AY730" s="206" t="s">
        <v>168</v>
      </c>
    </row>
    <row r="731" s="14" customFormat="1">
      <c r="A731" s="14"/>
      <c r="B731" s="213"/>
      <c r="C731" s="14"/>
      <c r="D731" s="205" t="s">
        <v>175</v>
      </c>
      <c r="E731" s="214" t="s">
        <v>1</v>
      </c>
      <c r="F731" s="215" t="s">
        <v>180</v>
      </c>
      <c r="G731" s="14"/>
      <c r="H731" s="216">
        <v>2</v>
      </c>
      <c r="I731" s="217"/>
      <c r="J731" s="14"/>
      <c r="K731" s="14"/>
      <c r="L731" s="213"/>
      <c r="M731" s="218"/>
      <c r="N731" s="219"/>
      <c r="O731" s="219"/>
      <c r="P731" s="219"/>
      <c r="Q731" s="219"/>
      <c r="R731" s="219"/>
      <c r="S731" s="219"/>
      <c r="T731" s="22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14" t="s">
        <v>175</v>
      </c>
      <c r="AU731" s="214" t="s">
        <v>90</v>
      </c>
      <c r="AV731" s="14" t="s">
        <v>111</v>
      </c>
      <c r="AW731" s="14" t="s">
        <v>33</v>
      </c>
      <c r="AX731" s="14" t="s">
        <v>85</v>
      </c>
      <c r="AY731" s="214" t="s">
        <v>168</v>
      </c>
    </row>
    <row r="732" s="2" customFormat="1" ht="24.15" customHeight="1">
      <c r="A732" s="38"/>
      <c r="B732" s="189"/>
      <c r="C732" s="190" t="s">
        <v>1089</v>
      </c>
      <c r="D732" s="190" t="s">
        <v>171</v>
      </c>
      <c r="E732" s="191" t="s">
        <v>761</v>
      </c>
      <c r="F732" s="192" t="s">
        <v>762</v>
      </c>
      <c r="G732" s="193" t="s">
        <v>538</v>
      </c>
      <c r="H732" s="195"/>
      <c r="I732" s="195"/>
      <c r="J732" s="194">
        <f>ROUND(I732*H732,3)</f>
        <v>0</v>
      </c>
      <c r="K732" s="196"/>
      <c r="L732" s="39"/>
      <c r="M732" s="197" t="s">
        <v>1</v>
      </c>
      <c r="N732" s="198" t="s">
        <v>44</v>
      </c>
      <c r="O732" s="82"/>
      <c r="P732" s="199">
        <f>O732*H732</f>
        <v>0</v>
      </c>
      <c r="Q732" s="199">
        <v>0</v>
      </c>
      <c r="R732" s="199">
        <f>Q732*H732</f>
        <v>0</v>
      </c>
      <c r="S732" s="199">
        <v>0</v>
      </c>
      <c r="T732" s="200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01" t="s">
        <v>212</v>
      </c>
      <c r="AT732" s="201" t="s">
        <v>171</v>
      </c>
      <c r="AU732" s="201" t="s">
        <v>90</v>
      </c>
      <c r="AY732" s="19" t="s">
        <v>168</v>
      </c>
      <c r="BE732" s="202">
        <f>IF(N732="základná",J732,0)</f>
        <v>0</v>
      </c>
      <c r="BF732" s="202">
        <f>IF(N732="znížená",J732,0)</f>
        <v>0</v>
      </c>
      <c r="BG732" s="202">
        <f>IF(N732="zákl. prenesená",J732,0)</f>
        <v>0</v>
      </c>
      <c r="BH732" s="202">
        <f>IF(N732="zníž. prenesená",J732,0)</f>
        <v>0</v>
      </c>
      <c r="BI732" s="202">
        <f>IF(N732="nulová",J732,0)</f>
        <v>0</v>
      </c>
      <c r="BJ732" s="19" t="s">
        <v>90</v>
      </c>
      <c r="BK732" s="203">
        <f>ROUND(I732*H732,3)</f>
        <v>0</v>
      </c>
      <c r="BL732" s="19" t="s">
        <v>212</v>
      </c>
      <c r="BM732" s="201" t="s">
        <v>2476</v>
      </c>
    </row>
    <row r="733" s="12" customFormat="1" ht="22.8" customHeight="1">
      <c r="A733" s="12"/>
      <c r="B733" s="176"/>
      <c r="C733" s="12"/>
      <c r="D733" s="177" t="s">
        <v>77</v>
      </c>
      <c r="E733" s="187" t="s">
        <v>763</v>
      </c>
      <c r="F733" s="187" t="s">
        <v>764</v>
      </c>
      <c r="G733" s="12"/>
      <c r="H733" s="12"/>
      <c r="I733" s="179"/>
      <c r="J733" s="188">
        <f>BK733</f>
        <v>0</v>
      </c>
      <c r="K733" s="12"/>
      <c r="L733" s="176"/>
      <c r="M733" s="181"/>
      <c r="N733" s="182"/>
      <c r="O733" s="182"/>
      <c r="P733" s="183">
        <f>SUM(P734:P779)</f>
        <v>0</v>
      </c>
      <c r="Q733" s="182"/>
      <c r="R733" s="183">
        <f>SUM(R734:R779)</f>
        <v>0</v>
      </c>
      <c r="S733" s="182"/>
      <c r="T733" s="184">
        <f>SUM(T734:T779)</f>
        <v>0</v>
      </c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R733" s="177" t="s">
        <v>90</v>
      </c>
      <c r="AT733" s="185" t="s">
        <v>77</v>
      </c>
      <c r="AU733" s="185" t="s">
        <v>85</v>
      </c>
      <c r="AY733" s="177" t="s">
        <v>168</v>
      </c>
      <c r="BK733" s="186">
        <f>SUM(BK734:BK779)</f>
        <v>0</v>
      </c>
    </row>
    <row r="734" s="2" customFormat="1" ht="24.15" customHeight="1">
      <c r="A734" s="38"/>
      <c r="B734" s="189"/>
      <c r="C734" s="190" t="s">
        <v>2477</v>
      </c>
      <c r="D734" s="190" t="s">
        <v>171</v>
      </c>
      <c r="E734" s="191" t="s">
        <v>2478</v>
      </c>
      <c r="F734" s="192" t="s">
        <v>2479</v>
      </c>
      <c r="G734" s="193" t="s">
        <v>324</v>
      </c>
      <c r="H734" s="194">
        <v>4</v>
      </c>
      <c r="I734" s="195"/>
      <c r="J734" s="194">
        <f>ROUND(I734*H734,3)</f>
        <v>0</v>
      </c>
      <c r="K734" s="196"/>
      <c r="L734" s="39"/>
      <c r="M734" s="197" t="s">
        <v>1</v>
      </c>
      <c r="N734" s="198" t="s">
        <v>44</v>
      </c>
      <c r="O734" s="82"/>
      <c r="P734" s="199">
        <f>O734*H734</f>
        <v>0</v>
      </c>
      <c r="Q734" s="199">
        <v>0</v>
      </c>
      <c r="R734" s="199">
        <f>Q734*H734</f>
        <v>0</v>
      </c>
      <c r="S734" s="199">
        <v>0</v>
      </c>
      <c r="T734" s="200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01" t="s">
        <v>212</v>
      </c>
      <c r="AT734" s="201" t="s">
        <v>171</v>
      </c>
      <c r="AU734" s="201" t="s">
        <v>90</v>
      </c>
      <c r="AY734" s="19" t="s">
        <v>168</v>
      </c>
      <c r="BE734" s="202">
        <f>IF(N734="základná",J734,0)</f>
        <v>0</v>
      </c>
      <c r="BF734" s="202">
        <f>IF(N734="znížená",J734,0)</f>
        <v>0</v>
      </c>
      <c r="BG734" s="202">
        <f>IF(N734="zákl. prenesená",J734,0)</f>
        <v>0</v>
      </c>
      <c r="BH734" s="202">
        <f>IF(N734="zníž. prenesená",J734,0)</f>
        <v>0</v>
      </c>
      <c r="BI734" s="202">
        <f>IF(N734="nulová",J734,0)</f>
        <v>0</v>
      </c>
      <c r="BJ734" s="19" t="s">
        <v>90</v>
      </c>
      <c r="BK734" s="203">
        <f>ROUND(I734*H734,3)</f>
        <v>0</v>
      </c>
      <c r="BL734" s="19" t="s">
        <v>212</v>
      </c>
      <c r="BM734" s="201" t="s">
        <v>2480</v>
      </c>
    </row>
    <row r="735" s="2" customFormat="1" ht="44.25" customHeight="1">
      <c r="A735" s="38"/>
      <c r="B735" s="189"/>
      <c r="C735" s="236" t="s">
        <v>1094</v>
      </c>
      <c r="D735" s="236" t="s">
        <v>357</v>
      </c>
      <c r="E735" s="237" t="s">
        <v>2481</v>
      </c>
      <c r="F735" s="238" t="s">
        <v>2482</v>
      </c>
      <c r="G735" s="239" t="s">
        <v>353</v>
      </c>
      <c r="H735" s="240">
        <v>4</v>
      </c>
      <c r="I735" s="241"/>
      <c r="J735" s="240">
        <f>ROUND(I735*H735,3)</f>
        <v>0</v>
      </c>
      <c r="K735" s="242"/>
      <c r="L735" s="243"/>
      <c r="M735" s="244" t="s">
        <v>1</v>
      </c>
      <c r="N735" s="245" t="s">
        <v>44</v>
      </c>
      <c r="O735" s="82"/>
      <c r="P735" s="199">
        <f>O735*H735</f>
        <v>0</v>
      </c>
      <c r="Q735" s="199">
        <v>0</v>
      </c>
      <c r="R735" s="199">
        <f>Q735*H735</f>
        <v>0</v>
      </c>
      <c r="S735" s="199">
        <v>0</v>
      </c>
      <c r="T735" s="200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01" t="s">
        <v>259</v>
      </c>
      <c r="AT735" s="201" t="s">
        <v>357</v>
      </c>
      <c r="AU735" s="201" t="s">
        <v>90</v>
      </c>
      <c r="AY735" s="19" t="s">
        <v>168</v>
      </c>
      <c r="BE735" s="202">
        <f>IF(N735="základná",J735,0)</f>
        <v>0</v>
      </c>
      <c r="BF735" s="202">
        <f>IF(N735="znížená",J735,0)</f>
        <v>0</v>
      </c>
      <c r="BG735" s="202">
        <f>IF(N735="zákl. prenesená",J735,0)</f>
        <v>0</v>
      </c>
      <c r="BH735" s="202">
        <f>IF(N735="zníž. prenesená",J735,0)</f>
        <v>0</v>
      </c>
      <c r="BI735" s="202">
        <f>IF(N735="nulová",J735,0)</f>
        <v>0</v>
      </c>
      <c r="BJ735" s="19" t="s">
        <v>90</v>
      </c>
      <c r="BK735" s="203">
        <f>ROUND(I735*H735,3)</f>
        <v>0</v>
      </c>
      <c r="BL735" s="19" t="s">
        <v>212</v>
      </c>
      <c r="BM735" s="201" t="s">
        <v>2483</v>
      </c>
    </row>
    <row r="736" s="13" customFormat="1">
      <c r="A736" s="13"/>
      <c r="B736" s="204"/>
      <c r="C736" s="13"/>
      <c r="D736" s="205" t="s">
        <v>175</v>
      </c>
      <c r="E736" s="206" t="s">
        <v>1</v>
      </c>
      <c r="F736" s="207" t="s">
        <v>111</v>
      </c>
      <c r="G736" s="13"/>
      <c r="H736" s="208">
        <v>4</v>
      </c>
      <c r="I736" s="209"/>
      <c r="J736" s="13"/>
      <c r="K736" s="13"/>
      <c r="L736" s="204"/>
      <c r="M736" s="210"/>
      <c r="N736" s="211"/>
      <c r="O736" s="211"/>
      <c r="P736" s="211"/>
      <c r="Q736" s="211"/>
      <c r="R736" s="211"/>
      <c r="S736" s="211"/>
      <c r="T736" s="212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06" t="s">
        <v>175</v>
      </c>
      <c r="AU736" s="206" t="s">
        <v>90</v>
      </c>
      <c r="AV736" s="13" t="s">
        <v>90</v>
      </c>
      <c r="AW736" s="13" t="s">
        <v>33</v>
      </c>
      <c r="AX736" s="13" t="s">
        <v>78</v>
      </c>
      <c r="AY736" s="206" t="s">
        <v>168</v>
      </c>
    </row>
    <row r="737" s="14" customFormat="1">
      <c r="A737" s="14"/>
      <c r="B737" s="213"/>
      <c r="C737" s="14"/>
      <c r="D737" s="205" t="s">
        <v>175</v>
      </c>
      <c r="E737" s="214" t="s">
        <v>1</v>
      </c>
      <c r="F737" s="215" t="s">
        <v>180</v>
      </c>
      <c r="G737" s="14"/>
      <c r="H737" s="216">
        <v>4</v>
      </c>
      <c r="I737" s="217"/>
      <c r="J737" s="14"/>
      <c r="K737" s="14"/>
      <c r="L737" s="213"/>
      <c r="M737" s="218"/>
      <c r="N737" s="219"/>
      <c r="O737" s="219"/>
      <c r="P737" s="219"/>
      <c r="Q737" s="219"/>
      <c r="R737" s="219"/>
      <c r="S737" s="219"/>
      <c r="T737" s="220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14" t="s">
        <v>175</v>
      </c>
      <c r="AU737" s="214" t="s">
        <v>90</v>
      </c>
      <c r="AV737" s="14" t="s">
        <v>111</v>
      </c>
      <c r="AW737" s="14" t="s">
        <v>33</v>
      </c>
      <c r="AX737" s="14" t="s">
        <v>85</v>
      </c>
      <c r="AY737" s="214" t="s">
        <v>168</v>
      </c>
    </row>
    <row r="738" s="2" customFormat="1" ht="16.5" customHeight="1">
      <c r="A738" s="38"/>
      <c r="B738" s="189"/>
      <c r="C738" s="190" t="s">
        <v>2484</v>
      </c>
      <c r="D738" s="190" t="s">
        <v>171</v>
      </c>
      <c r="E738" s="191" t="s">
        <v>2485</v>
      </c>
      <c r="F738" s="192" t="s">
        <v>2486</v>
      </c>
      <c r="G738" s="193" t="s">
        <v>324</v>
      </c>
      <c r="H738" s="194">
        <v>5</v>
      </c>
      <c r="I738" s="195"/>
      <c r="J738" s="194">
        <f>ROUND(I738*H738,3)</f>
        <v>0</v>
      </c>
      <c r="K738" s="196"/>
      <c r="L738" s="39"/>
      <c r="M738" s="197" t="s">
        <v>1</v>
      </c>
      <c r="N738" s="198" t="s">
        <v>44</v>
      </c>
      <c r="O738" s="82"/>
      <c r="P738" s="199">
        <f>O738*H738</f>
        <v>0</v>
      </c>
      <c r="Q738" s="199">
        <v>0</v>
      </c>
      <c r="R738" s="199">
        <f>Q738*H738</f>
        <v>0</v>
      </c>
      <c r="S738" s="199">
        <v>0</v>
      </c>
      <c r="T738" s="200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01" t="s">
        <v>212</v>
      </c>
      <c r="AT738" s="201" t="s">
        <v>171</v>
      </c>
      <c r="AU738" s="201" t="s">
        <v>90</v>
      </c>
      <c r="AY738" s="19" t="s">
        <v>168</v>
      </c>
      <c r="BE738" s="202">
        <f>IF(N738="základná",J738,0)</f>
        <v>0</v>
      </c>
      <c r="BF738" s="202">
        <f>IF(N738="znížená",J738,0)</f>
        <v>0</v>
      </c>
      <c r="BG738" s="202">
        <f>IF(N738="zákl. prenesená",J738,0)</f>
        <v>0</v>
      </c>
      <c r="BH738" s="202">
        <f>IF(N738="zníž. prenesená",J738,0)</f>
        <v>0</v>
      </c>
      <c r="BI738" s="202">
        <f>IF(N738="nulová",J738,0)</f>
        <v>0</v>
      </c>
      <c r="BJ738" s="19" t="s">
        <v>90</v>
      </c>
      <c r="BK738" s="203">
        <f>ROUND(I738*H738,3)</f>
        <v>0</v>
      </c>
      <c r="BL738" s="19" t="s">
        <v>212</v>
      </c>
      <c r="BM738" s="201" t="s">
        <v>2487</v>
      </c>
    </row>
    <row r="739" s="13" customFormat="1">
      <c r="A739" s="13"/>
      <c r="B739" s="204"/>
      <c r="C739" s="13"/>
      <c r="D739" s="205" t="s">
        <v>175</v>
      </c>
      <c r="E739" s="206" t="s">
        <v>1</v>
      </c>
      <c r="F739" s="207" t="s">
        <v>2488</v>
      </c>
      <c r="G739" s="13"/>
      <c r="H739" s="208">
        <v>5</v>
      </c>
      <c r="I739" s="209"/>
      <c r="J739" s="13"/>
      <c r="K739" s="13"/>
      <c r="L739" s="204"/>
      <c r="M739" s="210"/>
      <c r="N739" s="211"/>
      <c r="O739" s="211"/>
      <c r="P739" s="211"/>
      <c r="Q739" s="211"/>
      <c r="R739" s="211"/>
      <c r="S739" s="211"/>
      <c r="T739" s="212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06" t="s">
        <v>175</v>
      </c>
      <c r="AU739" s="206" t="s">
        <v>90</v>
      </c>
      <c r="AV739" s="13" t="s">
        <v>90</v>
      </c>
      <c r="AW739" s="13" t="s">
        <v>33</v>
      </c>
      <c r="AX739" s="13" t="s">
        <v>78</v>
      </c>
      <c r="AY739" s="206" t="s">
        <v>168</v>
      </c>
    </row>
    <row r="740" s="14" customFormat="1">
      <c r="A740" s="14"/>
      <c r="B740" s="213"/>
      <c r="C740" s="14"/>
      <c r="D740" s="205" t="s">
        <v>175</v>
      </c>
      <c r="E740" s="214" t="s">
        <v>1</v>
      </c>
      <c r="F740" s="215" t="s">
        <v>180</v>
      </c>
      <c r="G740" s="14"/>
      <c r="H740" s="216">
        <v>5</v>
      </c>
      <c r="I740" s="217"/>
      <c r="J740" s="14"/>
      <c r="K740" s="14"/>
      <c r="L740" s="213"/>
      <c r="M740" s="218"/>
      <c r="N740" s="219"/>
      <c r="O740" s="219"/>
      <c r="P740" s="219"/>
      <c r="Q740" s="219"/>
      <c r="R740" s="219"/>
      <c r="S740" s="219"/>
      <c r="T740" s="220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14" t="s">
        <v>175</v>
      </c>
      <c r="AU740" s="214" t="s">
        <v>90</v>
      </c>
      <c r="AV740" s="14" t="s">
        <v>111</v>
      </c>
      <c r="AW740" s="14" t="s">
        <v>33</v>
      </c>
      <c r="AX740" s="14" t="s">
        <v>85</v>
      </c>
      <c r="AY740" s="214" t="s">
        <v>168</v>
      </c>
    </row>
    <row r="741" s="2" customFormat="1" ht="49.05" customHeight="1">
      <c r="A741" s="38"/>
      <c r="B741" s="189"/>
      <c r="C741" s="236" t="s">
        <v>1098</v>
      </c>
      <c r="D741" s="236" t="s">
        <v>357</v>
      </c>
      <c r="E741" s="237" t="s">
        <v>2489</v>
      </c>
      <c r="F741" s="238" t="s">
        <v>2490</v>
      </c>
      <c r="G741" s="239" t="s">
        <v>353</v>
      </c>
      <c r="H741" s="240">
        <v>2</v>
      </c>
      <c r="I741" s="241"/>
      <c r="J741" s="240">
        <f>ROUND(I741*H741,3)</f>
        <v>0</v>
      </c>
      <c r="K741" s="242"/>
      <c r="L741" s="243"/>
      <c r="M741" s="244" t="s">
        <v>1</v>
      </c>
      <c r="N741" s="245" t="s">
        <v>44</v>
      </c>
      <c r="O741" s="82"/>
      <c r="P741" s="199">
        <f>O741*H741</f>
        <v>0</v>
      </c>
      <c r="Q741" s="199">
        <v>0</v>
      </c>
      <c r="R741" s="199">
        <f>Q741*H741</f>
        <v>0</v>
      </c>
      <c r="S741" s="199">
        <v>0</v>
      </c>
      <c r="T741" s="200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01" t="s">
        <v>259</v>
      </c>
      <c r="AT741" s="201" t="s">
        <v>357</v>
      </c>
      <c r="AU741" s="201" t="s">
        <v>90</v>
      </c>
      <c r="AY741" s="19" t="s">
        <v>168</v>
      </c>
      <c r="BE741" s="202">
        <f>IF(N741="základná",J741,0)</f>
        <v>0</v>
      </c>
      <c r="BF741" s="202">
        <f>IF(N741="znížená",J741,0)</f>
        <v>0</v>
      </c>
      <c r="BG741" s="202">
        <f>IF(N741="zákl. prenesená",J741,0)</f>
        <v>0</v>
      </c>
      <c r="BH741" s="202">
        <f>IF(N741="zníž. prenesená",J741,0)</f>
        <v>0</v>
      </c>
      <c r="BI741" s="202">
        <f>IF(N741="nulová",J741,0)</f>
        <v>0</v>
      </c>
      <c r="BJ741" s="19" t="s">
        <v>90</v>
      </c>
      <c r="BK741" s="203">
        <f>ROUND(I741*H741,3)</f>
        <v>0</v>
      </c>
      <c r="BL741" s="19" t="s">
        <v>212</v>
      </c>
      <c r="BM741" s="201" t="s">
        <v>2491</v>
      </c>
    </row>
    <row r="742" s="13" customFormat="1">
      <c r="A742" s="13"/>
      <c r="B742" s="204"/>
      <c r="C742" s="13"/>
      <c r="D742" s="205" t="s">
        <v>175</v>
      </c>
      <c r="E742" s="206" t="s">
        <v>1</v>
      </c>
      <c r="F742" s="207" t="s">
        <v>90</v>
      </c>
      <c r="G742" s="13"/>
      <c r="H742" s="208">
        <v>2</v>
      </c>
      <c r="I742" s="209"/>
      <c r="J742" s="13"/>
      <c r="K742" s="13"/>
      <c r="L742" s="204"/>
      <c r="M742" s="210"/>
      <c r="N742" s="211"/>
      <c r="O742" s="211"/>
      <c r="P742" s="211"/>
      <c r="Q742" s="211"/>
      <c r="R742" s="211"/>
      <c r="S742" s="211"/>
      <c r="T742" s="21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06" t="s">
        <v>175</v>
      </c>
      <c r="AU742" s="206" t="s">
        <v>90</v>
      </c>
      <c r="AV742" s="13" t="s">
        <v>90</v>
      </c>
      <c r="AW742" s="13" t="s">
        <v>33</v>
      </c>
      <c r="AX742" s="13" t="s">
        <v>78</v>
      </c>
      <c r="AY742" s="206" t="s">
        <v>168</v>
      </c>
    </row>
    <row r="743" s="14" customFormat="1">
      <c r="A743" s="14"/>
      <c r="B743" s="213"/>
      <c r="C743" s="14"/>
      <c r="D743" s="205" t="s">
        <v>175</v>
      </c>
      <c r="E743" s="214" t="s">
        <v>1</v>
      </c>
      <c r="F743" s="215" t="s">
        <v>180</v>
      </c>
      <c r="G743" s="14"/>
      <c r="H743" s="216">
        <v>2</v>
      </c>
      <c r="I743" s="217"/>
      <c r="J743" s="14"/>
      <c r="K743" s="14"/>
      <c r="L743" s="213"/>
      <c r="M743" s="218"/>
      <c r="N743" s="219"/>
      <c r="O743" s="219"/>
      <c r="P743" s="219"/>
      <c r="Q743" s="219"/>
      <c r="R743" s="219"/>
      <c r="S743" s="219"/>
      <c r="T743" s="220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14" t="s">
        <v>175</v>
      </c>
      <c r="AU743" s="214" t="s">
        <v>90</v>
      </c>
      <c r="AV743" s="14" t="s">
        <v>111</v>
      </c>
      <c r="AW743" s="14" t="s">
        <v>33</v>
      </c>
      <c r="AX743" s="14" t="s">
        <v>85</v>
      </c>
      <c r="AY743" s="214" t="s">
        <v>168</v>
      </c>
    </row>
    <row r="744" s="2" customFormat="1" ht="24.15" customHeight="1">
      <c r="A744" s="38"/>
      <c r="B744" s="189"/>
      <c r="C744" s="190" t="s">
        <v>2492</v>
      </c>
      <c r="D744" s="190" t="s">
        <v>171</v>
      </c>
      <c r="E744" s="191" t="s">
        <v>2493</v>
      </c>
      <c r="F744" s="192" t="s">
        <v>2494</v>
      </c>
      <c r="G744" s="193" t="s">
        <v>353</v>
      </c>
      <c r="H744" s="194">
        <v>6</v>
      </c>
      <c r="I744" s="195"/>
      <c r="J744" s="194">
        <f>ROUND(I744*H744,3)</f>
        <v>0</v>
      </c>
      <c r="K744" s="196"/>
      <c r="L744" s="39"/>
      <c r="M744" s="197" t="s">
        <v>1</v>
      </c>
      <c r="N744" s="198" t="s">
        <v>44</v>
      </c>
      <c r="O744" s="82"/>
      <c r="P744" s="199">
        <f>O744*H744</f>
        <v>0</v>
      </c>
      <c r="Q744" s="199">
        <v>0</v>
      </c>
      <c r="R744" s="199">
        <f>Q744*H744</f>
        <v>0</v>
      </c>
      <c r="S744" s="199">
        <v>0</v>
      </c>
      <c r="T744" s="200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01" t="s">
        <v>212</v>
      </c>
      <c r="AT744" s="201" t="s">
        <v>171</v>
      </c>
      <c r="AU744" s="201" t="s">
        <v>90</v>
      </c>
      <c r="AY744" s="19" t="s">
        <v>168</v>
      </c>
      <c r="BE744" s="202">
        <f>IF(N744="základná",J744,0)</f>
        <v>0</v>
      </c>
      <c r="BF744" s="202">
        <f>IF(N744="znížená",J744,0)</f>
        <v>0</v>
      </c>
      <c r="BG744" s="202">
        <f>IF(N744="zákl. prenesená",J744,0)</f>
        <v>0</v>
      </c>
      <c r="BH744" s="202">
        <f>IF(N744="zníž. prenesená",J744,0)</f>
        <v>0</v>
      </c>
      <c r="BI744" s="202">
        <f>IF(N744="nulová",J744,0)</f>
        <v>0</v>
      </c>
      <c r="BJ744" s="19" t="s">
        <v>90</v>
      </c>
      <c r="BK744" s="203">
        <f>ROUND(I744*H744,3)</f>
        <v>0</v>
      </c>
      <c r="BL744" s="19" t="s">
        <v>212</v>
      </c>
      <c r="BM744" s="201" t="s">
        <v>2495</v>
      </c>
    </row>
    <row r="745" s="13" customFormat="1">
      <c r="A745" s="13"/>
      <c r="B745" s="204"/>
      <c r="C745" s="13"/>
      <c r="D745" s="205" t="s">
        <v>175</v>
      </c>
      <c r="E745" s="206" t="s">
        <v>1</v>
      </c>
      <c r="F745" s="207" t="s">
        <v>2496</v>
      </c>
      <c r="G745" s="13"/>
      <c r="H745" s="208">
        <v>6</v>
      </c>
      <c r="I745" s="209"/>
      <c r="J745" s="13"/>
      <c r="K745" s="13"/>
      <c r="L745" s="204"/>
      <c r="M745" s="210"/>
      <c r="N745" s="211"/>
      <c r="O745" s="211"/>
      <c r="P745" s="211"/>
      <c r="Q745" s="211"/>
      <c r="R745" s="211"/>
      <c r="S745" s="211"/>
      <c r="T745" s="212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06" t="s">
        <v>175</v>
      </c>
      <c r="AU745" s="206" t="s">
        <v>90</v>
      </c>
      <c r="AV745" s="13" t="s">
        <v>90</v>
      </c>
      <c r="AW745" s="13" t="s">
        <v>33</v>
      </c>
      <c r="AX745" s="13" t="s">
        <v>78</v>
      </c>
      <c r="AY745" s="206" t="s">
        <v>168</v>
      </c>
    </row>
    <row r="746" s="14" customFormat="1">
      <c r="A746" s="14"/>
      <c r="B746" s="213"/>
      <c r="C746" s="14"/>
      <c r="D746" s="205" t="s">
        <v>175</v>
      </c>
      <c r="E746" s="214" t="s">
        <v>1</v>
      </c>
      <c r="F746" s="215" t="s">
        <v>180</v>
      </c>
      <c r="G746" s="14"/>
      <c r="H746" s="216">
        <v>6</v>
      </c>
      <c r="I746" s="217"/>
      <c r="J746" s="14"/>
      <c r="K746" s="14"/>
      <c r="L746" s="213"/>
      <c r="M746" s="218"/>
      <c r="N746" s="219"/>
      <c r="O746" s="219"/>
      <c r="P746" s="219"/>
      <c r="Q746" s="219"/>
      <c r="R746" s="219"/>
      <c r="S746" s="219"/>
      <c r="T746" s="220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14" t="s">
        <v>175</v>
      </c>
      <c r="AU746" s="214" t="s">
        <v>90</v>
      </c>
      <c r="AV746" s="14" t="s">
        <v>111</v>
      </c>
      <c r="AW746" s="14" t="s">
        <v>33</v>
      </c>
      <c r="AX746" s="14" t="s">
        <v>85</v>
      </c>
      <c r="AY746" s="214" t="s">
        <v>168</v>
      </c>
    </row>
    <row r="747" s="2" customFormat="1" ht="24.15" customHeight="1">
      <c r="A747" s="38"/>
      <c r="B747" s="189"/>
      <c r="C747" s="236" t="s">
        <v>1103</v>
      </c>
      <c r="D747" s="236" t="s">
        <v>357</v>
      </c>
      <c r="E747" s="237" t="s">
        <v>2497</v>
      </c>
      <c r="F747" s="238" t="s">
        <v>2498</v>
      </c>
      <c r="G747" s="239" t="s">
        <v>353</v>
      </c>
      <c r="H747" s="240">
        <v>6</v>
      </c>
      <c r="I747" s="241"/>
      <c r="J747" s="240">
        <f>ROUND(I747*H747,3)</f>
        <v>0</v>
      </c>
      <c r="K747" s="242"/>
      <c r="L747" s="243"/>
      <c r="M747" s="244" t="s">
        <v>1</v>
      </c>
      <c r="N747" s="245" t="s">
        <v>44</v>
      </c>
      <c r="O747" s="82"/>
      <c r="P747" s="199">
        <f>O747*H747</f>
        <v>0</v>
      </c>
      <c r="Q747" s="199">
        <v>0</v>
      </c>
      <c r="R747" s="199">
        <f>Q747*H747</f>
        <v>0</v>
      </c>
      <c r="S747" s="199">
        <v>0</v>
      </c>
      <c r="T747" s="200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01" t="s">
        <v>259</v>
      </c>
      <c r="AT747" s="201" t="s">
        <v>357</v>
      </c>
      <c r="AU747" s="201" t="s">
        <v>90</v>
      </c>
      <c r="AY747" s="19" t="s">
        <v>168</v>
      </c>
      <c r="BE747" s="202">
        <f>IF(N747="základná",J747,0)</f>
        <v>0</v>
      </c>
      <c r="BF747" s="202">
        <f>IF(N747="znížená",J747,0)</f>
        <v>0</v>
      </c>
      <c r="BG747" s="202">
        <f>IF(N747="zákl. prenesená",J747,0)</f>
        <v>0</v>
      </c>
      <c r="BH747" s="202">
        <f>IF(N747="zníž. prenesená",J747,0)</f>
        <v>0</v>
      </c>
      <c r="BI747" s="202">
        <f>IF(N747="nulová",J747,0)</f>
        <v>0</v>
      </c>
      <c r="BJ747" s="19" t="s">
        <v>90</v>
      </c>
      <c r="BK747" s="203">
        <f>ROUND(I747*H747,3)</f>
        <v>0</v>
      </c>
      <c r="BL747" s="19" t="s">
        <v>212</v>
      </c>
      <c r="BM747" s="201" t="s">
        <v>2499</v>
      </c>
    </row>
    <row r="748" s="2" customFormat="1" ht="24.15" customHeight="1">
      <c r="A748" s="38"/>
      <c r="B748" s="189"/>
      <c r="C748" s="190" t="s">
        <v>2500</v>
      </c>
      <c r="D748" s="190" t="s">
        <v>171</v>
      </c>
      <c r="E748" s="191" t="s">
        <v>2501</v>
      </c>
      <c r="F748" s="192" t="s">
        <v>2502</v>
      </c>
      <c r="G748" s="193" t="s">
        <v>174</v>
      </c>
      <c r="H748" s="194">
        <v>1.8</v>
      </c>
      <c r="I748" s="195"/>
      <c r="J748" s="194">
        <f>ROUND(I748*H748,3)</f>
        <v>0</v>
      </c>
      <c r="K748" s="196"/>
      <c r="L748" s="39"/>
      <c r="M748" s="197" t="s">
        <v>1</v>
      </c>
      <c r="N748" s="198" t="s">
        <v>44</v>
      </c>
      <c r="O748" s="82"/>
      <c r="P748" s="199">
        <f>O748*H748</f>
        <v>0</v>
      </c>
      <c r="Q748" s="199">
        <v>0</v>
      </c>
      <c r="R748" s="199">
        <f>Q748*H748</f>
        <v>0</v>
      </c>
      <c r="S748" s="199">
        <v>0</v>
      </c>
      <c r="T748" s="200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01" t="s">
        <v>212</v>
      </c>
      <c r="AT748" s="201" t="s">
        <v>171</v>
      </c>
      <c r="AU748" s="201" t="s">
        <v>90</v>
      </c>
      <c r="AY748" s="19" t="s">
        <v>168</v>
      </c>
      <c r="BE748" s="202">
        <f>IF(N748="základná",J748,0)</f>
        <v>0</v>
      </c>
      <c r="BF748" s="202">
        <f>IF(N748="znížená",J748,0)</f>
        <v>0</v>
      </c>
      <c r="BG748" s="202">
        <f>IF(N748="zákl. prenesená",J748,0)</f>
        <v>0</v>
      </c>
      <c r="BH748" s="202">
        <f>IF(N748="zníž. prenesená",J748,0)</f>
        <v>0</v>
      </c>
      <c r="BI748" s="202">
        <f>IF(N748="nulová",J748,0)</f>
        <v>0</v>
      </c>
      <c r="BJ748" s="19" t="s">
        <v>90</v>
      </c>
      <c r="BK748" s="203">
        <f>ROUND(I748*H748,3)</f>
        <v>0</v>
      </c>
      <c r="BL748" s="19" t="s">
        <v>212</v>
      </c>
      <c r="BM748" s="201" t="s">
        <v>2503</v>
      </c>
    </row>
    <row r="749" s="13" customFormat="1">
      <c r="A749" s="13"/>
      <c r="B749" s="204"/>
      <c r="C749" s="13"/>
      <c r="D749" s="205" t="s">
        <v>175</v>
      </c>
      <c r="E749" s="206" t="s">
        <v>1</v>
      </c>
      <c r="F749" s="207" t="s">
        <v>2504</v>
      </c>
      <c r="G749" s="13"/>
      <c r="H749" s="208">
        <v>1.8</v>
      </c>
      <c r="I749" s="209"/>
      <c r="J749" s="13"/>
      <c r="K749" s="13"/>
      <c r="L749" s="204"/>
      <c r="M749" s="210"/>
      <c r="N749" s="211"/>
      <c r="O749" s="211"/>
      <c r="P749" s="211"/>
      <c r="Q749" s="211"/>
      <c r="R749" s="211"/>
      <c r="S749" s="211"/>
      <c r="T749" s="21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06" t="s">
        <v>175</v>
      </c>
      <c r="AU749" s="206" t="s">
        <v>90</v>
      </c>
      <c r="AV749" s="13" t="s">
        <v>90</v>
      </c>
      <c r="AW749" s="13" t="s">
        <v>33</v>
      </c>
      <c r="AX749" s="13" t="s">
        <v>78</v>
      </c>
      <c r="AY749" s="206" t="s">
        <v>168</v>
      </c>
    </row>
    <row r="750" s="14" customFormat="1">
      <c r="A750" s="14"/>
      <c r="B750" s="213"/>
      <c r="C750" s="14"/>
      <c r="D750" s="205" t="s">
        <v>175</v>
      </c>
      <c r="E750" s="214" t="s">
        <v>1</v>
      </c>
      <c r="F750" s="215" t="s">
        <v>180</v>
      </c>
      <c r="G750" s="14"/>
      <c r="H750" s="216">
        <v>1.8</v>
      </c>
      <c r="I750" s="217"/>
      <c r="J750" s="14"/>
      <c r="K750" s="14"/>
      <c r="L750" s="213"/>
      <c r="M750" s="218"/>
      <c r="N750" s="219"/>
      <c r="O750" s="219"/>
      <c r="P750" s="219"/>
      <c r="Q750" s="219"/>
      <c r="R750" s="219"/>
      <c r="S750" s="219"/>
      <c r="T750" s="220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14" t="s">
        <v>175</v>
      </c>
      <c r="AU750" s="214" t="s">
        <v>90</v>
      </c>
      <c r="AV750" s="14" t="s">
        <v>111</v>
      </c>
      <c r="AW750" s="14" t="s">
        <v>33</v>
      </c>
      <c r="AX750" s="14" t="s">
        <v>85</v>
      </c>
      <c r="AY750" s="214" t="s">
        <v>168</v>
      </c>
    </row>
    <row r="751" s="2" customFormat="1" ht="21.75" customHeight="1">
      <c r="A751" s="38"/>
      <c r="B751" s="189"/>
      <c r="C751" s="190" t="s">
        <v>1107</v>
      </c>
      <c r="D751" s="190" t="s">
        <v>171</v>
      </c>
      <c r="E751" s="191" t="s">
        <v>782</v>
      </c>
      <c r="F751" s="192" t="s">
        <v>2505</v>
      </c>
      <c r="G751" s="193" t="s">
        <v>324</v>
      </c>
      <c r="H751" s="194">
        <v>5.7400000000000002</v>
      </c>
      <c r="I751" s="195"/>
      <c r="J751" s="194">
        <f>ROUND(I751*H751,3)</f>
        <v>0</v>
      </c>
      <c r="K751" s="196"/>
      <c r="L751" s="39"/>
      <c r="M751" s="197" t="s">
        <v>1</v>
      </c>
      <c r="N751" s="198" t="s">
        <v>44</v>
      </c>
      <c r="O751" s="82"/>
      <c r="P751" s="199">
        <f>O751*H751</f>
        <v>0</v>
      </c>
      <c r="Q751" s="199">
        <v>0</v>
      </c>
      <c r="R751" s="199">
        <f>Q751*H751</f>
        <v>0</v>
      </c>
      <c r="S751" s="199">
        <v>0</v>
      </c>
      <c r="T751" s="200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01" t="s">
        <v>212</v>
      </c>
      <c r="AT751" s="201" t="s">
        <v>171</v>
      </c>
      <c r="AU751" s="201" t="s">
        <v>90</v>
      </c>
      <c r="AY751" s="19" t="s">
        <v>168</v>
      </c>
      <c r="BE751" s="202">
        <f>IF(N751="základná",J751,0)</f>
        <v>0</v>
      </c>
      <c r="BF751" s="202">
        <f>IF(N751="znížená",J751,0)</f>
        <v>0</v>
      </c>
      <c r="BG751" s="202">
        <f>IF(N751="zákl. prenesená",J751,0)</f>
        <v>0</v>
      </c>
      <c r="BH751" s="202">
        <f>IF(N751="zníž. prenesená",J751,0)</f>
        <v>0</v>
      </c>
      <c r="BI751" s="202">
        <f>IF(N751="nulová",J751,0)</f>
        <v>0</v>
      </c>
      <c r="BJ751" s="19" t="s">
        <v>90</v>
      </c>
      <c r="BK751" s="203">
        <f>ROUND(I751*H751,3)</f>
        <v>0</v>
      </c>
      <c r="BL751" s="19" t="s">
        <v>212</v>
      </c>
      <c r="BM751" s="201" t="s">
        <v>2506</v>
      </c>
    </row>
    <row r="752" s="13" customFormat="1">
      <c r="A752" s="13"/>
      <c r="B752" s="204"/>
      <c r="C752" s="13"/>
      <c r="D752" s="205" t="s">
        <v>175</v>
      </c>
      <c r="E752" s="206" t="s">
        <v>1</v>
      </c>
      <c r="F752" s="207" t="s">
        <v>2507</v>
      </c>
      <c r="G752" s="13"/>
      <c r="H752" s="208">
        <v>5.7400000000000002</v>
      </c>
      <c r="I752" s="209"/>
      <c r="J752" s="13"/>
      <c r="K752" s="13"/>
      <c r="L752" s="204"/>
      <c r="M752" s="210"/>
      <c r="N752" s="211"/>
      <c r="O752" s="211"/>
      <c r="P752" s="211"/>
      <c r="Q752" s="211"/>
      <c r="R752" s="211"/>
      <c r="S752" s="211"/>
      <c r="T752" s="21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06" t="s">
        <v>175</v>
      </c>
      <c r="AU752" s="206" t="s">
        <v>90</v>
      </c>
      <c r="AV752" s="13" t="s">
        <v>90</v>
      </c>
      <c r="AW752" s="13" t="s">
        <v>33</v>
      </c>
      <c r="AX752" s="13" t="s">
        <v>78</v>
      </c>
      <c r="AY752" s="206" t="s">
        <v>168</v>
      </c>
    </row>
    <row r="753" s="14" customFormat="1">
      <c r="A753" s="14"/>
      <c r="B753" s="213"/>
      <c r="C753" s="14"/>
      <c r="D753" s="205" t="s">
        <v>175</v>
      </c>
      <c r="E753" s="214" t="s">
        <v>1</v>
      </c>
      <c r="F753" s="215" t="s">
        <v>180</v>
      </c>
      <c r="G753" s="14"/>
      <c r="H753" s="216">
        <v>5.7400000000000002</v>
      </c>
      <c r="I753" s="217"/>
      <c r="J753" s="14"/>
      <c r="K753" s="14"/>
      <c r="L753" s="213"/>
      <c r="M753" s="218"/>
      <c r="N753" s="219"/>
      <c r="O753" s="219"/>
      <c r="P753" s="219"/>
      <c r="Q753" s="219"/>
      <c r="R753" s="219"/>
      <c r="S753" s="219"/>
      <c r="T753" s="22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14" t="s">
        <v>175</v>
      </c>
      <c r="AU753" s="214" t="s">
        <v>90</v>
      </c>
      <c r="AV753" s="14" t="s">
        <v>111</v>
      </c>
      <c r="AW753" s="14" t="s">
        <v>33</v>
      </c>
      <c r="AX753" s="14" t="s">
        <v>85</v>
      </c>
      <c r="AY753" s="214" t="s">
        <v>168</v>
      </c>
    </row>
    <row r="754" s="2" customFormat="1" ht="37.8" customHeight="1">
      <c r="A754" s="38"/>
      <c r="B754" s="189"/>
      <c r="C754" s="236" t="s">
        <v>2508</v>
      </c>
      <c r="D754" s="236" t="s">
        <v>357</v>
      </c>
      <c r="E754" s="237" t="s">
        <v>2509</v>
      </c>
      <c r="F754" s="238" t="s">
        <v>2510</v>
      </c>
      <c r="G754" s="239" t="s">
        <v>353</v>
      </c>
      <c r="H754" s="240">
        <v>1</v>
      </c>
      <c r="I754" s="241"/>
      <c r="J754" s="240">
        <f>ROUND(I754*H754,3)</f>
        <v>0</v>
      </c>
      <c r="K754" s="242"/>
      <c r="L754" s="243"/>
      <c r="M754" s="244" t="s">
        <v>1</v>
      </c>
      <c r="N754" s="245" t="s">
        <v>44</v>
      </c>
      <c r="O754" s="82"/>
      <c r="P754" s="199">
        <f>O754*H754</f>
        <v>0</v>
      </c>
      <c r="Q754" s="199">
        <v>0</v>
      </c>
      <c r="R754" s="199">
        <f>Q754*H754</f>
        <v>0</v>
      </c>
      <c r="S754" s="199">
        <v>0</v>
      </c>
      <c r="T754" s="200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01" t="s">
        <v>259</v>
      </c>
      <c r="AT754" s="201" t="s">
        <v>357</v>
      </c>
      <c r="AU754" s="201" t="s">
        <v>90</v>
      </c>
      <c r="AY754" s="19" t="s">
        <v>168</v>
      </c>
      <c r="BE754" s="202">
        <f>IF(N754="základná",J754,0)</f>
        <v>0</v>
      </c>
      <c r="BF754" s="202">
        <f>IF(N754="znížená",J754,0)</f>
        <v>0</v>
      </c>
      <c r="BG754" s="202">
        <f>IF(N754="zákl. prenesená",J754,0)</f>
        <v>0</v>
      </c>
      <c r="BH754" s="202">
        <f>IF(N754="zníž. prenesená",J754,0)</f>
        <v>0</v>
      </c>
      <c r="BI754" s="202">
        <f>IF(N754="nulová",J754,0)</f>
        <v>0</v>
      </c>
      <c r="BJ754" s="19" t="s">
        <v>90</v>
      </c>
      <c r="BK754" s="203">
        <f>ROUND(I754*H754,3)</f>
        <v>0</v>
      </c>
      <c r="BL754" s="19" t="s">
        <v>212</v>
      </c>
      <c r="BM754" s="201" t="s">
        <v>2511</v>
      </c>
    </row>
    <row r="755" s="2" customFormat="1" ht="16.5" customHeight="1">
      <c r="A755" s="38"/>
      <c r="B755" s="189"/>
      <c r="C755" s="190" t="s">
        <v>1114</v>
      </c>
      <c r="D755" s="190" t="s">
        <v>171</v>
      </c>
      <c r="E755" s="191" t="s">
        <v>2512</v>
      </c>
      <c r="F755" s="192" t="s">
        <v>2513</v>
      </c>
      <c r="G755" s="193" t="s">
        <v>174</v>
      </c>
      <c r="H755" s="194">
        <v>36.259</v>
      </c>
      <c r="I755" s="195"/>
      <c r="J755" s="194">
        <f>ROUND(I755*H755,3)</f>
        <v>0</v>
      </c>
      <c r="K755" s="196"/>
      <c r="L755" s="39"/>
      <c r="M755" s="197" t="s">
        <v>1</v>
      </c>
      <c r="N755" s="198" t="s">
        <v>44</v>
      </c>
      <c r="O755" s="82"/>
      <c r="P755" s="199">
        <f>O755*H755</f>
        <v>0</v>
      </c>
      <c r="Q755" s="199">
        <v>0</v>
      </c>
      <c r="R755" s="199">
        <f>Q755*H755</f>
        <v>0</v>
      </c>
      <c r="S755" s="199">
        <v>0</v>
      </c>
      <c r="T755" s="200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01" t="s">
        <v>212</v>
      </c>
      <c r="AT755" s="201" t="s">
        <v>171</v>
      </c>
      <c r="AU755" s="201" t="s">
        <v>90</v>
      </c>
      <c r="AY755" s="19" t="s">
        <v>168</v>
      </c>
      <c r="BE755" s="202">
        <f>IF(N755="základná",J755,0)</f>
        <v>0</v>
      </c>
      <c r="BF755" s="202">
        <f>IF(N755="znížená",J755,0)</f>
        <v>0</v>
      </c>
      <c r="BG755" s="202">
        <f>IF(N755="zákl. prenesená",J755,0)</f>
        <v>0</v>
      </c>
      <c r="BH755" s="202">
        <f>IF(N755="zníž. prenesená",J755,0)</f>
        <v>0</v>
      </c>
      <c r="BI755" s="202">
        <f>IF(N755="nulová",J755,0)</f>
        <v>0</v>
      </c>
      <c r="BJ755" s="19" t="s">
        <v>90</v>
      </c>
      <c r="BK755" s="203">
        <f>ROUND(I755*H755,3)</f>
        <v>0</v>
      </c>
      <c r="BL755" s="19" t="s">
        <v>212</v>
      </c>
      <c r="BM755" s="201" t="s">
        <v>2514</v>
      </c>
    </row>
    <row r="756" s="13" customFormat="1">
      <c r="A756" s="13"/>
      <c r="B756" s="204"/>
      <c r="C756" s="13"/>
      <c r="D756" s="205" t="s">
        <v>175</v>
      </c>
      <c r="E756" s="206" t="s">
        <v>1</v>
      </c>
      <c r="F756" s="207" t="s">
        <v>2515</v>
      </c>
      <c r="G756" s="13"/>
      <c r="H756" s="208">
        <v>30.594999999999999</v>
      </c>
      <c r="I756" s="209"/>
      <c r="J756" s="13"/>
      <c r="K756" s="13"/>
      <c r="L756" s="204"/>
      <c r="M756" s="210"/>
      <c r="N756" s="211"/>
      <c r="O756" s="211"/>
      <c r="P756" s="211"/>
      <c r="Q756" s="211"/>
      <c r="R756" s="211"/>
      <c r="S756" s="211"/>
      <c r="T756" s="212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06" t="s">
        <v>175</v>
      </c>
      <c r="AU756" s="206" t="s">
        <v>90</v>
      </c>
      <c r="AV756" s="13" t="s">
        <v>90</v>
      </c>
      <c r="AW756" s="13" t="s">
        <v>33</v>
      </c>
      <c r="AX756" s="13" t="s">
        <v>78</v>
      </c>
      <c r="AY756" s="206" t="s">
        <v>168</v>
      </c>
    </row>
    <row r="757" s="13" customFormat="1">
      <c r="A757" s="13"/>
      <c r="B757" s="204"/>
      <c r="C757" s="13"/>
      <c r="D757" s="205" t="s">
        <v>175</v>
      </c>
      <c r="E757" s="206" t="s">
        <v>1</v>
      </c>
      <c r="F757" s="207" t="s">
        <v>2516</v>
      </c>
      <c r="G757" s="13"/>
      <c r="H757" s="208">
        <v>2.855</v>
      </c>
      <c r="I757" s="209"/>
      <c r="J757" s="13"/>
      <c r="K757" s="13"/>
      <c r="L757" s="204"/>
      <c r="M757" s="210"/>
      <c r="N757" s="211"/>
      <c r="O757" s="211"/>
      <c r="P757" s="211"/>
      <c r="Q757" s="211"/>
      <c r="R757" s="211"/>
      <c r="S757" s="211"/>
      <c r="T757" s="21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06" t="s">
        <v>175</v>
      </c>
      <c r="AU757" s="206" t="s">
        <v>90</v>
      </c>
      <c r="AV757" s="13" t="s">
        <v>90</v>
      </c>
      <c r="AW757" s="13" t="s">
        <v>33</v>
      </c>
      <c r="AX757" s="13" t="s">
        <v>78</v>
      </c>
      <c r="AY757" s="206" t="s">
        <v>168</v>
      </c>
    </row>
    <row r="758" s="13" customFormat="1">
      <c r="A758" s="13"/>
      <c r="B758" s="204"/>
      <c r="C758" s="13"/>
      <c r="D758" s="205" t="s">
        <v>175</v>
      </c>
      <c r="E758" s="206" t="s">
        <v>1</v>
      </c>
      <c r="F758" s="207" t="s">
        <v>2517</v>
      </c>
      <c r="G758" s="13"/>
      <c r="H758" s="208">
        <v>2.0830000000000002</v>
      </c>
      <c r="I758" s="209"/>
      <c r="J758" s="13"/>
      <c r="K758" s="13"/>
      <c r="L758" s="204"/>
      <c r="M758" s="210"/>
      <c r="N758" s="211"/>
      <c r="O758" s="211"/>
      <c r="P758" s="211"/>
      <c r="Q758" s="211"/>
      <c r="R758" s="211"/>
      <c r="S758" s="211"/>
      <c r="T758" s="21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06" t="s">
        <v>175</v>
      </c>
      <c r="AU758" s="206" t="s">
        <v>90</v>
      </c>
      <c r="AV758" s="13" t="s">
        <v>90</v>
      </c>
      <c r="AW758" s="13" t="s">
        <v>33</v>
      </c>
      <c r="AX758" s="13" t="s">
        <v>78</v>
      </c>
      <c r="AY758" s="206" t="s">
        <v>168</v>
      </c>
    </row>
    <row r="759" s="13" customFormat="1">
      <c r="A759" s="13"/>
      <c r="B759" s="204"/>
      <c r="C759" s="13"/>
      <c r="D759" s="205" t="s">
        <v>175</v>
      </c>
      <c r="E759" s="206" t="s">
        <v>1</v>
      </c>
      <c r="F759" s="207" t="s">
        <v>2518</v>
      </c>
      <c r="G759" s="13"/>
      <c r="H759" s="208">
        <v>0.72599999999999998</v>
      </c>
      <c r="I759" s="209"/>
      <c r="J759" s="13"/>
      <c r="K759" s="13"/>
      <c r="L759" s="204"/>
      <c r="M759" s="210"/>
      <c r="N759" s="211"/>
      <c r="O759" s="211"/>
      <c r="P759" s="211"/>
      <c r="Q759" s="211"/>
      <c r="R759" s="211"/>
      <c r="S759" s="211"/>
      <c r="T759" s="212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06" t="s">
        <v>175</v>
      </c>
      <c r="AU759" s="206" t="s">
        <v>90</v>
      </c>
      <c r="AV759" s="13" t="s">
        <v>90</v>
      </c>
      <c r="AW759" s="13" t="s">
        <v>33</v>
      </c>
      <c r="AX759" s="13" t="s">
        <v>78</v>
      </c>
      <c r="AY759" s="206" t="s">
        <v>168</v>
      </c>
    </row>
    <row r="760" s="14" customFormat="1">
      <c r="A760" s="14"/>
      <c r="B760" s="213"/>
      <c r="C760" s="14"/>
      <c r="D760" s="205" t="s">
        <v>175</v>
      </c>
      <c r="E760" s="214" t="s">
        <v>1</v>
      </c>
      <c r="F760" s="215" t="s">
        <v>180</v>
      </c>
      <c r="G760" s="14"/>
      <c r="H760" s="216">
        <v>36.258999999999993</v>
      </c>
      <c r="I760" s="217"/>
      <c r="J760" s="14"/>
      <c r="K760" s="14"/>
      <c r="L760" s="213"/>
      <c r="M760" s="218"/>
      <c r="N760" s="219"/>
      <c r="O760" s="219"/>
      <c r="P760" s="219"/>
      <c r="Q760" s="219"/>
      <c r="R760" s="219"/>
      <c r="S760" s="219"/>
      <c r="T760" s="22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14" t="s">
        <v>175</v>
      </c>
      <c r="AU760" s="214" t="s">
        <v>90</v>
      </c>
      <c r="AV760" s="14" t="s">
        <v>111</v>
      </c>
      <c r="AW760" s="14" t="s">
        <v>33</v>
      </c>
      <c r="AX760" s="14" t="s">
        <v>85</v>
      </c>
      <c r="AY760" s="214" t="s">
        <v>168</v>
      </c>
    </row>
    <row r="761" s="2" customFormat="1" ht="44.25" customHeight="1">
      <c r="A761" s="38"/>
      <c r="B761" s="189"/>
      <c r="C761" s="236" t="s">
        <v>2519</v>
      </c>
      <c r="D761" s="236" t="s">
        <v>357</v>
      </c>
      <c r="E761" s="237" t="s">
        <v>2520</v>
      </c>
      <c r="F761" s="238" t="s">
        <v>2521</v>
      </c>
      <c r="G761" s="239" t="s">
        <v>353</v>
      </c>
      <c r="H761" s="240">
        <v>8</v>
      </c>
      <c r="I761" s="241"/>
      <c r="J761" s="240">
        <f>ROUND(I761*H761,3)</f>
        <v>0</v>
      </c>
      <c r="K761" s="242"/>
      <c r="L761" s="243"/>
      <c r="M761" s="244" t="s">
        <v>1</v>
      </c>
      <c r="N761" s="245" t="s">
        <v>44</v>
      </c>
      <c r="O761" s="82"/>
      <c r="P761" s="199">
        <f>O761*H761</f>
        <v>0</v>
      </c>
      <c r="Q761" s="199">
        <v>0</v>
      </c>
      <c r="R761" s="199">
        <f>Q761*H761</f>
        <v>0</v>
      </c>
      <c r="S761" s="199">
        <v>0</v>
      </c>
      <c r="T761" s="200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01" t="s">
        <v>259</v>
      </c>
      <c r="AT761" s="201" t="s">
        <v>357</v>
      </c>
      <c r="AU761" s="201" t="s">
        <v>90</v>
      </c>
      <c r="AY761" s="19" t="s">
        <v>168</v>
      </c>
      <c r="BE761" s="202">
        <f>IF(N761="základná",J761,0)</f>
        <v>0</v>
      </c>
      <c r="BF761" s="202">
        <f>IF(N761="znížená",J761,0)</f>
        <v>0</v>
      </c>
      <c r="BG761" s="202">
        <f>IF(N761="zákl. prenesená",J761,0)</f>
        <v>0</v>
      </c>
      <c r="BH761" s="202">
        <f>IF(N761="zníž. prenesená",J761,0)</f>
        <v>0</v>
      </c>
      <c r="BI761" s="202">
        <f>IF(N761="nulová",J761,0)</f>
        <v>0</v>
      </c>
      <c r="BJ761" s="19" t="s">
        <v>90</v>
      </c>
      <c r="BK761" s="203">
        <f>ROUND(I761*H761,3)</f>
        <v>0</v>
      </c>
      <c r="BL761" s="19" t="s">
        <v>212</v>
      </c>
      <c r="BM761" s="201" t="s">
        <v>2522</v>
      </c>
    </row>
    <row r="762" s="13" customFormat="1">
      <c r="A762" s="13"/>
      <c r="B762" s="204"/>
      <c r="C762" s="13"/>
      <c r="D762" s="205" t="s">
        <v>175</v>
      </c>
      <c r="E762" s="206" t="s">
        <v>1</v>
      </c>
      <c r="F762" s="207" t="s">
        <v>190</v>
      </c>
      <c r="G762" s="13"/>
      <c r="H762" s="208">
        <v>8</v>
      </c>
      <c r="I762" s="209"/>
      <c r="J762" s="13"/>
      <c r="K762" s="13"/>
      <c r="L762" s="204"/>
      <c r="M762" s="210"/>
      <c r="N762" s="211"/>
      <c r="O762" s="211"/>
      <c r="P762" s="211"/>
      <c r="Q762" s="211"/>
      <c r="R762" s="211"/>
      <c r="S762" s="211"/>
      <c r="T762" s="21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06" t="s">
        <v>175</v>
      </c>
      <c r="AU762" s="206" t="s">
        <v>90</v>
      </c>
      <c r="AV762" s="13" t="s">
        <v>90</v>
      </c>
      <c r="AW762" s="13" t="s">
        <v>33</v>
      </c>
      <c r="AX762" s="13" t="s">
        <v>78</v>
      </c>
      <c r="AY762" s="206" t="s">
        <v>168</v>
      </c>
    </row>
    <row r="763" s="14" customFormat="1">
      <c r="A763" s="14"/>
      <c r="B763" s="213"/>
      <c r="C763" s="14"/>
      <c r="D763" s="205" t="s">
        <v>175</v>
      </c>
      <c r="E763" s="214" t="s">
        <v>1</v>
      </c>
      <c r="F763" s="215" t="s">
        <v>180</v>
      </c>
      <c r="G763" s="14"/>
      <c r="H763" s="216">
        <v>8</v>
      </c>
      <c r="I763" s="217"/>
      <c r="J763" s="14"/>
      <c r="K763" s="14"/>
      <c r="L763" s="213"/>
      <c r="M763" s="218"/>
      <c r="N763" s="219"/>
      <c r="O763" s="219"/>
      <c r="P763" s="219"/>
      <c r="Q763" s="219"/>
      <c r="R763" s="219"/>
      <c r="S763" s="219"/>
      <c r="T763" s="22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14" t="s">
        <v>175</v>
      </c>
      <c r="AU763" s="214" t="s">
        <v>90</v>
      </c>
      <c r="AV763" s="14" t="s">
        <v>111</v>
      </c>
      <c r="AW763" s="14" t="s">
        <v>33</v>
      </c>
      <c r="AX763" s="14" t="s">
        <v>85</v>
      </c>
      <c r="AY763" s="214" t="s">
        <v>168</v>
      </c>
    </row>
    <row r="764" s="2" customFormat="1" ht="37.8" customHeight="1">
      <c r="A764" s="38"/>
      <c r="B764" s="189"/>
      <c r="C764" s="236" t="s">
        <v>1119</v>
      </c>
      <c r="D764" s="236" t="s">
        <v>357</v>
      </c>
      <c r="E764" s="237" t="s">
        <v>2523</v>
      </c>
      <c r="F764" s="238" t="s">
        <v>2524</v>
      </c>
      <c r="G764" s="239" t="s">
        <v>353</v>
      </c>
      <c r="H764" s="240">
        <v>1</v>
      </c>
      <c r="I764" s="241"/>
      <c r="J764" s="240">
        <f>ROUND(I764*H764,3)</f>
        <v>0</v>
      </c>
      <c r="K764" s="242"/>
      <c r="L764" s="243"/>
      <c r="M764" s="244" t="s">
        <v>1</v>
      </c>
      <c r="N764" s="245" t="s">
        <v>44</v>
      </c>
      <c r="O764" s="82"/>
      <c r="P764" s="199">
        <f>O764*H764</f>
        <v>0</v>
      </c>
      <c r="Q764" s="199">
        <v>0</v>
      </c>
      <c r="R764" s="199">
        <f>Q764*H764</f>
        <v>0</v>
      </c>
      <c r="S764" s="199">
        <v>0</v>
      </c>
      <c r="T764" s="200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01" t="s">
        <v>259</v>
      </c>
      <c r="AT764" s="201" t="s">
        <v>357</v>
      </c>
      <c r="AU764" s="201" t="s">
        <v>90</v>
      </c>
      <c r="AY764" s="19" t="s">
        <v>168</v>
      </c>
      <c r="BE764" s="202">
        <f>IF(N764="základná",J764,0)</f>
        <v>0</v>
      </c>
      <c r="BF764" s="202">
        <f>IF(N764="znížená",J764,0)</f>
        <v>0</v>
      </c>
      <c r="BG764" s="202">
        <f>IF(N764="zákl. prenesená",J764,0)</f>
        <v>0</v>
      </c>
      <c r="BH764" s="202">
        <f>IF(N764="zníž. prenesená",J764,0)</f>
        <v>0</v>
      </c>
      <c r="BI764" s="202">
        <f>IF(N764="nulová",J764,0)</f>
        <v>0</v>
      </c>
      <c r="BJ764" s="19" t="s">
        <v>90</v>
      </c>
      <c r="BK764" s="203">
        <f>ROUND(I764*H764,3)</f>
        <v>0</v>
      </c>
      <c r="BL764" s="19" t="s">
        <v>212</v>
      </c>
      <c r="BM764" s="201" t="s">
        <v>2525</v>
      </c>
    </row>
    <row r="765" s="13" customFormat="1">
      <c r="A765" s="13"/>
      <c r="B765" s="204"/>
      <c r="C765" s="13"/>
      <c r="D765" s="205" t="s">
        <v>175</v>
      </c>
      <c r="E765" s="206" t="s">
        <v>1</v>
      </c>
      <c r="F765" s="207" t="s">
        <v>85</v>
      </c>
      <c r="G765" s="13"/>
      <c r="H765" s="208">
        <v>1</v>
      </c>
      <c r="I765" s="209"/>
      <c r="J765" s="13"/>
      <c r="K765" s="13"/>
      <c r="L765" s="204"/>
      <c r="M765" s="210"/>
      <c r="N765" s="211"/>
      <c r="O765" s="211"/>
      <c r="P765" s="211"/>
      <c r="Q765" s="211"/>
      <c r="R765" s="211"/>
      <c r="S765" s="211"/>
      <c r="T765" s="21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06" t="s">
        <v>175</v>
      </c>
      <c r="AU765" s="206" t="s">
        <v>90</v>
      </c>
      <c r="AV765" s="13" t="s">
        <v>90</v>
      </c>
      <c r="AW765" s="13" t="s">
        <v>33</v>
      </c>
      <c r="AX765" s="13" t="s">
        <v>78</v>
      </c>
      <c r="AY765" s="206" t="s">
        <v>168</v>
      </c>
    </row>
    <row r="766" s="14" customFormat="1">
      <c r="A766" s="14"/>
      <c r="B766" s="213"/>
      <c r="C766" s="14"/>
      <c r="D766" s="205" t="s">
        <v>175</v>
      </c>
      <c r="E766" s="214" t="s">
        <v>1</v>
      </c>
      <c r="F766" s="215" t="s">
        <v>180</v>
      </c>
      <c r="G766" s="14"/>
      <c r="H766" s="216">
        <v>1</v>
      </c>
      <c r="I766" s="217"/>
      <c r="J766" s="14"/>
      <c r="K766" s="14"/>
      <c r="L766" s="213"/>
      <c r="M766" s="218"/>
      <c r="N766" s="219"/>
      <c r="O766" s="219"/>
      <c r="P766" s="219"/>
      <c r="Q766" s="219"/>
      <c r="R766" s="219"/>
      <c r="S766" s="219"/>
      <c r="T766" s="22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14" t="s">
        <v>175</v>
      </c>
      <c r="AU766" s="214" t="s">
        <v>90</v>
      </c>
      <c r="AV766" s="14" t="s">
        <v>111</v>
      </c>
      <c r="AW766" s="14" t="s">
        <v>33</v>
      </c>
      <c r="AX766" s="14" t="s">
        <v>85</v>
      </c>
      <c r="AY766" s="214" t="s">
        <v>168</v>
      </c>
    </row>
    <row r="767" s="2" customFormat="1" ht="37.8" customHeight="1">
      <c r="A767" s="38"/>
      <c r="B767" s="189"/>
      <c r="C767" s="236" t="s">
        <v>2526</v>
      </c>
      <c r="D767" s="236" t="s">
        <v>357</v>
      </c>
      <c r="E767" s="237" t="s">
        <v>2527</v>
      </c>
      <c r="F767" s="238" t="s">
        <v>2528</v>
      </c>
      <c r="G767" s="239" t="s">
        <v>353</v>
      </c>
      <c r="H767" s="240">
        <v>1</v>
      </c>
      <c r="I767" s="241"/>
      <c r="J767" s="240">
        <f>ROUND(I767*H767,3)</f>
        <v>0</v>
      </c>
      <c r="K767" s="242"/>
      <c r="L767" s="243"/>
      <c r="M767" s="244" t="s">
        <v>1</v>
      </c>
      <c r="N767" s="245" t="s">
        <v>44</v>
      </c>
      <c r="O767" s="82"/>
      <c r="P767" s="199">
        <f>O767*H767</f>
        <v>0</v>
      </c>
      <c r="Q767" s="199">
        <v>0</v>
      </c>
      <c r="R767" s="199">
        <f>Q767*H767</f>
        <v>0</v>
      </c>
      <c r="S767" s="199">
        <v>0</v>
      </c>
      <c r="T767" s="200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01" t="s">
        <v>259</v>
      </c>
      <c r="AT767" s="201" t="s">
        <v>357</v>
      </c>
      <c r="AU767" s="201" t="s">
        <v>90</v>
      </c>
      <c r="AY767" s="19" t="s">
        <v>168</v>
      </c>
      <c r="BE767" s="202">
        <f>IF(N767="základná",J767,0)</f>
        <v>0</v>
      </c>
      <c r="BF767" s="202">
        <f>IF(N767="znížená",J767,0)</f>
        <v>0</v>
      </c>
      <c r="BG767" s="202">
        <f>IF(N767="zákl. prenesená",J767,0)</f>
        <v>0</v>
      </c>
      <c r="BH767" s="202">
        <f>IF(N767="zníž. prenesená",J767,0)</f>
        <v>0</v>
      </c>
      <c r="BI767" s="202">
        <f>IF(N767="nulová",J767,0)</f>
        <v>0</v>
      </c>
      <c r="BJ767" s="19" t="s">
        <v>90</v>
      </c>
      <c r="BK767" s="203">
        <f>ROUND(I767*H767,3)</f>
        <v>0</v>
      </c>
      <c r="BL767" s="19" t="s">
        <v>212</v>
      </c>
      <c r="BM767" s="201" t="s">
        <v>2529</v>
      </c>
    </row>
    <row r="768" s="13" customFormat="1">
      <c r="A768" s="13"/>
      <c r="B768" s="204"/>
      <c r="C768" s="13"/>
      <c r="D768" s="205" t="s">
        <v>175</v>
      </c>
      <c r="E768" s="206" t="s">
        <v>1</v>
      </c>
      <c r="F768" s="207" t="s">
        <v>85</v>
      </c>
      <c r="G768" s="13"/>
      <c r="H768" s="208">
        <v>1</v>
      </c>
      <c r="I768" s="209"/>
      <c r="J768" s="13"/>
      <c r="K768" s="13"/>
      <c r="L768" s="204"/>
      <c r="M768" s="210"/>
      <c r="N768" s="211"/>
      <c r="O768" s="211"/>
      <c r="P768" s="211"/>
      <c r="Q768" s="211"/>
      <c r="R768" s="211"/>
      <c r="S768" s="211"/>
      <c r="T768" s="21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06" t="s">
        <v>175</v>
      </c>
      <c r="AU768" s="206" t="s">
        <v>90</v>
      </c>
      <c r="AV768" s="13" t="s">
        <v>90</v>
      </c>
      <c r="AW768" s="13" t="s">
        <v>33</v>
      </c>
      <c r="AX768" s="13" t="s">
        <v>78</v>
      </c>
      <c r="AY768" s="206" t="s">
        <v>168</v>
      </c>
    </row>
    <row r="769" s="14" customFormat="1">
      <c r="A769" s="14"/>
      <c r="B769" s="213"/>
      <c r="C769" s="14"/>
      <c r="D769" s="205" t="s">
        <v>175</v>
      </c>
      <c r="E769" s="214" t="s">
        <v>1</v>
      </c>
      <c r="F769" s="215" t="s">
        <v>180</v>
      </c>
      <c r="G769" s="14"/>
      <c r="H769" s="216">
        <v>1</v>
      </c>
      <c r="I769" s="217"/>
      <c r="J769" s="14"/>
      <c r="K769" s="14"/>
      <c r="L769" s="213"/>
      <c r="M769" s="218"/>
      <c r="N769" s="219"/>
      <c r="O769" s="219"/>
      <c r="P769" s="219"/>
      <c r="Q769" s="219"/>
      <c r="R769" s="219"/>
      <c r="S769" s="219"/>
      <c r="T769" s="220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14" t="s">
        <v>175</v>
      </c>
      <c r="AU769" s="214" t="s">
        <v>90</v>
      </c>
      <c r="AV769" s="14" t="s">
        <v>111</v>
      </c>
      <c r="AW769" s="14" t="s">
        <v>33</v>
      </c>
      <c r="AX769" s="14" t="s">
        <v>85</v>
      </c>
      <c r="AY769" s="214" t="s">
        <v>168</v>
      </c>
    </row>
    <row r="770" s="2" customFormat="1" ht="37.8" customHeight="1">
      <c r="A770" s="38"/>
      <c r="B770" s="189"/>
      <c r="C770" s="236" t="s">
        <v>1124</v>
      </c>
      <c r="D770" s="236" t="s">
        <v>357</v>
      </c>
      <c r="E770" s="237" t="s">
        <v>2530</v>
      </c>
      <c r="F770" s="238" t="s">
        <v>2531</v>
      </c>
      <c r="G770" s="239" t="s">
        <v>353</v>
      </c>
      <c r="H770" s="240">
        <v>1</v>
      </c>
      <c r="I770" s="241"/>
      <c r="J770" s="240">
        <f>ROUND(I770*H770,3)</f>
        <v>0</v>
      </c>
      <c r="K770" s="242"/>
      <c r="L770" s="243"/>
      <c r="M770" s="244" t="s">
        <v>1</v>
      </c>
      <c r="N770" s="245" t="s">
        <v>44</v>
      </c>
      <c r="O770" s="82"/>
      <c r="P770" s="199">
        <f>O770*H770</f>
        <v>0</v>
      </c>
      <c r="Q770" s="199">
        <v>0</v>
      </c>
      <c r="R770" s="199">
        <f>Q770*H770</f>
        <v>0</v>
      </c>
      <c r="S770" s="199">
        <v>0</v>
      </c>
      <c r="T770" s="200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01" t="s">
        <v>259</v>
      </c>
      <c r="AT770" s="201" t="s">
        <v>357</v>
      </c>
      <c r="AU770" s="201" t="s">
        <v>90</v>
      </c>
      <c r="AY770" s="19" t="s">
        <v>168</v>
      </c>
      <c r="BE770" s="202">
        <f>IF(N770="základná",J770,0)</f>
        <v>0</v>
      </c>
      <c r="BF770" s="202">
        <f>IF(N770="znížená",J770,0)</f>
        <v>0</v>
      </c>
      <c r="BG770" s="202">
        <f>IF(N770="zákl. prenesená",J770,0)</f>
        <v>0</v>
      </c>
      <c r="BH770" s="202">
        <f>IF(N770="zníž. prenesená",J770,0)</f>
        <v>0</v>
      </c>
      <c r="BI770" s="202">
        <f>IF(N770="nulová",J770,0)</f>
        <v>0</v>
      </c>
      <c r="BJ770" s="19" t="s">
        <v>90</v>
      </c>
      <c r="BK770" s="203">
        <f>ROUND(I770*H770,3)</f>
        <v>0</v>
      </c>
      <c r="BL770" s="19" t="s">
        <v>212</v>
      </c>
      <c r="BM770" s="201" t="s">
        <v>2532</v>
      </c>
    </row>
    <row r="771" s="13" customFormat="1">
      <c r="A771" s="13"/>
      <c r="B771" s="204"/>
      <c r="C771" s="13"/>
      <c r="D771" s="205" t="s">
        <v>175</v>
      </c>
      <c r="E771" s="206" t="s">
        <v>1</v>
      </c>
      <c r="F771" s="207" t="s">
        <v>85</v>
      </c>
      <c r="G771" s="13"/>
      <c r="H771" s="208">
        <v>1</v>
      </c>
      <c r="I771" s="209"/>
      <c r="J771" s="13"/>
      <c r="K771" s="13"/>
      <c r="L771" s="204"/>
      <c r="M771" s="210"/>
      <c r="N771" s="211"/>
      <c r="O771" s="211"/>
      <c r="P771" s="211"/>
      <c r="Q771" s="211"/>
      <c r="R771" s="211"/>
      <c r="S771" s="211"/>
      <c r="T771" s="212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06" t="s">
        <v>175</v>
      </c>
      <c r="AU771" s="206" t="s">
        <v>90</v>
      </c>
      <c r="AV771" s="13" t="s">
        <v>90</v>
      </c>
      <c r="AW771" s="13" t="s">
        <v>33</v>
      </c>
      <c r="AX771" s="13" t="s">
        <v>78</v>
      </c>
      <c r="AY771" s="206" t="s">
        <v>168</v>
      </c>
    </row>
    <row r="772" s="14" customFormat="1">
      <c r="A772" s="14"/>
      <c r="B772" s="213"/>
      <c r="C772" s="14"/>
      <c r="D772" s="205" t="s">
        <v>175</v>
      </c>
      <c r="E772" s="214" t="s">
        <v>1</v>
      </c>
      <c r="F772" s="215" t="s">
        <v>180</v>
      </c>
      <c r="G772" s="14"/>
      <c r="H772" s="216">
        <v>1</v>
      </c>
      <c r="I772" s="217"/>
      <c r="J772" s="14"/>
      <c r="K772" s="14"/>
      <c r="L772" s="213"/>
      <c r="M772" s="218"/>
      <c r="N772" s="219"/>
      <c r="O772" s="219"/>
      <c r="P772" s="219"/>
      <c r="Q772" s="219"/>
      <c r="R772" s="219"/>
      <c r="S772" s="219"/>
      <c r="T772" s="22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14" t="s">
        <v>175</v>
      </c>
      <c r="AU772" s="214" t="s">
        <v>90</v>
      </c>
      <c r="AV772" s="14" t="s">
        <v>111</v>
      </c>
      <c r="AW772" s="14" t="s">
        <v>33</v>
      </c>
      <c r="AX772" s="14" t="s">
        <v>85</v>
      </c>
      <c r="AY772" s="214" t="s">
        <v>168</v>
      </c>
    </row>
    <row r="773" s="2" customFormat="1" ht="24.15" customHeight="1">
      <c r="A773" s="38"/>
      <c r="B773" s="189"/>
      <c r="C773" s="190" t="s">
        <v>2533</v>
      </c>
      <c r="D773" s="190" t="s">
        <v>171</v>
      </c>
      <c r="E773" s="191" t="s">
        <v>2534</v>
      </c>
      <c r="F773" s="192" t="s">
        <v>2535</v>
      </c>
      <c r="G773" s="193" t="s">
        <v>353</v>
      </c>
      <c r="H773" s="194">
        <v>4</v>
      </c>
      <c r="I773" s="195"/>
      <c r="J773" s="194">
        <f>ROUND(I773*H773,3)</f>
        <v>0</v>
      </c>
      <c r="K773" s="196"/>
      <c r="L773" s="39"/>
      <c r="M773" s="197" t="s">
        <v>1</v>
      </c>
      <c r="N773" s="198" t="s">
        <v>44</v>
      </c>
      <c r="O773" s="82"/>
      <c r="P773" s="199">
        <f>O773*H773</f>
        <v>0</v>
      </c>
      <c r="Q773" s="199">
        <v>0</v>
      </c>
      <c r="R773" s="199">
        <f>Q773*H773</f>
        <v>0</v>
      </c>
      <c r="S773" s="199">
        <v>0</v>
      </c>
      <c r="T773" s="200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01" t="s">
        <v>212</v>
      </c>
      <c r="AT773" s="201" t="s">
        <v>171</v>
      </c>
      <c r="AU773" s="201" t="s">
        <v>90</v>
      </c>
      <c r="AY773" s="19" t="s">
        <v>168</v>
      </c>
      <c r="BE773" s="202">
        <f>IF(N773="základná",J773,0)</f>
        <v>0</v>
      </c>
      <c r="BF773" s="202">
        <f>IF(N773="znížená",J773,0)</f>
        <v>0</v>
      </c>
      <c r="BG773" s="202">
        <f>IF(N773="zákl. prenesená",J773,0)</f>
        <v>0</v>
      </c>
      <c r="BH773" s="202">
        <f>IF(N773="zníž. prenesená",J773,0)</f>
        <v>0</v>
      </c>
      <c r="BI773" s="202">
        <f>IF(N773="nulová",J773,0)</f>
        <v>0</v>
      </c>
      <c r="BJ773" s="19" t="s">
        <v>90</v>
      </c>
      <c r="BK773" s="203">
        <f>ROUND(I773*H773,3)</f>
        <v>0</v>
      </c>
      <c r="BL773" s="19" t="s">
        <v>212</v>
      </c>
      <c r="BM773" s="201" t="s">
        <v>2536</v>
      </c>
    </row>
    <row r="774" s="13" customFormat="1">
      <c r="A774" s="13"/>
      <c r="B774" s="204"/>
      <c r="C774" s="13"/>
      <c r="D774" s="205" t="s">
        <v>175</v>
      </c>
      <c r="E774" s="206" t="s">
        <v>1</v>
      </c>
      <c r="F774" s="207" t="s">
        <v>111</v>
      </c>
      <c r="G774" s="13"/>
      <c r="H774" s="208">
        <v>4</v>
      </c>
      <c r="I774" s="209"/>
      <c r="J774" s="13"/>
      <c r="K774" s="13"/>
      <c r="L774" s="204"/>
      <c r="M774" s="210"/>
      <c r="N774" s="211"/>
      <c r="O774" s="211"/>
      <c r="P774" s="211"/>
      <c r="Q774" s="211"/>
      <c r="R774" s="211"/>
      <c r="S774" s="211"/>
      <c r="T774" s="21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06" t="s">
        <v>175</v>
      </c>
      <c r="AU774" s="206" t="s">
        <v>90</v>
      </c>
      <c r="AV774" s="13" t="s">
        <v>90</v>
      </c>
      <c r="AW774" s="13" t="s">
        <v>33</v>
      </c>
      <c r="AX774" s="13" t="s">
        <v>78</v>
      </c>
      <c r="AY774" s="206" t="s">
        <v>168</v>
      </c>
    </row>
    <row r="775" s="14" customFormat="1">
      <c r="A775" s="14"/>
      <c r="B775" s="213"/>
      <c r="C775" s="14"/>
      <c r="D775" s="205" t="s">
        <v>175</v>
      </c>
      <c r="E775" s="214" t="s">
        <v>1</v>
      </c>
      <c r="F775" s="215" t="s">
        <v>180</v>
      </c>
      <c r="G775" s="14"/>
      <c r="H775" s="216">
        <v>4</v>
      </c>
      <c r="I775" s="217"/>
      <c r="J775" s="14"/>
      <c r="K775" s="14"/>
      <c r="L775" s="213"/>
      <c r="M775" s="218"/>
      <c r="N775" s="219"/>
      <c r="O775" s="219"/>
      <c r="P775" s="219"/>
      <c r="Q775" s="219"/>
      <c r="R775" s="219"/>
      <c r="S775" s="219"/>
      <c r="T775" s="220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14" t="s">
        <v>175</v>
      </c>
      <c r="AU775" s="214" t="s">
        <v>90</v>
      </c>
      <c r="AV775" s="14" t="s">
        <v>111</v>
      </c>
      <c r="AW775" s="14" t="s">
        <v>33</v>
      </c>
      <c r="AX775" s="14" t="s">
        <v>85</v>
      </c>
      <c r="AY775" s="214" t="s">
        <v>168</v>
      </c>
    </row>
    <row r="776" s="2" customFormat="1" ht="33" customHeight="1">
      <c r="A776" s="38"/>
      <c r="B776" s="189"/>
      <c r="C776" s="190" t="s">
        <v>1128</v>
      </c>
      <c r="D776" s="190" t="s">
        <v>171</v>
      </c>
      <c r="E776" s="191" t="s">
        <v>2537</v>
      </c>
      <c r="F776" s="192" t="s">
        <v>2538</v>
      </c>
      <c r="G776" s="193" t="s">
        <v>987</v>
      </c>
      <c r="H776" s="194">
        <v>280</v>
      </c>
      <c r="I776" s="195"/>
      <c r="J776" s="194">
        <f>ROUND(I776*H776,3)</f>
        <v>0</v>
      </c>
      <c r="K776" s="196"/>
      <c r="L776" s="39"/>
      <c r="M776" s="197" t="s">
        <v>1</v>
      </c>
      <c r="N776" s="198" t="s">
        <v>44</v>
      </c>
      <c r="O776" s="82"/>
      <c r="P776" s="199">
        <f>O776*H776</f>
        <v>0</v>
      </c>
      <c r="Q776" s="199">
        <v>0</v>
      </c>
      <c r="R776" s="199">
        <f>Q776*H776</f>
        <v>0</v>
      </c>
      <c r="S776" s="199">
        <v>0</v>
      </c>
      <c r="T776" s="200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01" t="s">
        <v>212</v>
      </c>
      <c r="AT776" s="201" t="s">
        <v>171</v>
      </c>
      <c r="AU776" s="201" t="s">
        <v>90</v>
      </c>
      <c r="AY776" s="19" t="s">
        <v>168</v>
      </c>
      <c r="BE776" s="202">
        <f>IF(N776="základná",J776,0)</f>
        <v>0</v>
      </c>
      <c r="BF776" s="202">
        <f>IF(N776="znížená",J776,0)</f>
        <v>0</v>
      </c>
      <c r="BG776" s="202">
        <f>IF(N776="zákl. prenesená",J776,0)</f>
        <v>0</v>
      </c>
      <c r="BH776" s="202">
        <f>IF(N776="zníž. prenesená",J776,0)</f>
        <v>0</v>
      </c>
      <c r="BI776" s="202">
        <f>IF(N776="nulová",J776,0)</f>
        <v>0</v>
      </c>
      <c r="BJ776" s="19" t="s">
        <v>90</v>
      </c>
      <c r="BK776" s="203">
        <f>ROUND(I776*H776,3)</f>
        <v>0</v>
      </c>
      <c r="BL776" s="19" t="s">
        <v>212</v>
      </c>
      <c r="BM776" s="201" t="s">
        <v>2539</v>
      </c>
    </row>
    <row r="777" s="13" customFormat="1">
      <c r="A777" s="13"/>
      <c r="B777" s="204"/>
      <c r="C777" s="13"/>
      <c r="D777" s="205" t="s">
        <v>175</v>
      </c>
      <c r="E777" s="206" t="s">
        <v>1</v>
      </c>
      <c r="F777" s="207" t="s">
        <v>2540</v>
      </c>
      <c r="G777" s="13"/>
      <c r="H777" s="208">
        <v>280</v>
      </c>
      <c r="I777" s="209"/>
      <c r="J777" s="13"/>
      <c r="K777" s="13"/>
      <c r="L777" s="204"/>
      <c r="M777" s="210"/>
      <c r="N777" s="211"/>
      <c r="O777" s="211"/>
      <c r="P777" s="211"/>
      <c r="Q777" s="211"/>
      <c r="R777" s="211"/>
      <c r="S777" s="211"/>
      <c r="T777" s="21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06" t="s">
        <v>175</v>
      </c>
      <c r="AU777" s="206" t="s">
        <v>90</v>
      </c>
      <c r="AV777" s="13" t="s">
        <v>90</v>
      </c>
      <c r="AW777" s="13" t="s">
        <v>33</v>
      </c>
      <c r="AX777" s="13" t="s">
        <v>78</v>
      </c>
      <c r="AY777" s="206" t="s">
        <v>168</v>
      </c>
    </row>
    <row r="778" s="14" customFormat="1">
      <c r="A778" s="14"/>
      <c r="B778" s="213"/>
      <c r="C778" s="14"/>
      <c r="D778" s="205" t="s">
        <v>175</v>
      </c>
      <c r="E778" s="214" t="s">
        <v>1</v>
      </c>
      <c r="F778" s="215" t="s">
        <v>180</v>
      </c>
      <c r="G778" s="14"/>
      <c r="H778" s="216">
        <v>280</v>
      </c>
      <c r="I778" s="217"/>
      <c r="J778" s="14"/>
      <c r="K778" s="14"/>
      <c r="L778" s="213"/>
      <c r="M778" s="218"/>
      <c r="N778" s="219"/>
      <c r="O778" s="219"/>
      <c r="P778" s="219"/>
      <c r="Q778" s="219"/>
      <c r="R778" s="219"/>
      <c r="S778" s="219"/>
      <c r="T778" s="22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14" t="s">
        <v>175</v>
      </c>
      <c r="AU778" s="214" t="s">
        <v>90</v>
      </c>
      <c r="AV778" s="14" t="s">
        <v>111</v>
      </c>
      <c r="AW778" s="14" t="s">
        <v>33</v>
      </c>
      <c r="AX778" s="14" t="s">
        <v>85</v>
      </c>
      <c r="AY778" s="214" t="s">
        <v>168</v>
      </c>
    </row>
    <row r="779" s="2" customFormat="1" ht="24.15" customHeight="1">
      <c r="A779" s="38"/>
      <c r="B779" s="189"/>
      <c r="C779" s="190" t="s">
        <v>2541</v>
      </c>
      <c r="D779" s="190" t="s">
        <v>171</v>
      </c>
      <c r="E779" s="191" t="s">
        <v>787</v>
      </c>
      <c r="F779" s="192" t="s">
        <v>788</v>
      </c>
      <c r="G779" s="193" t="s">
        <v>538</v>
      </c>
      <c r="H779" s="195"/>
      <c r="I779" s="195"/>
      <c r="J779" s="194">
        <f>ROUND(I779*H779,3)</f>
        <v>0</v>
      </c>
      <c r="K779" s="196"/>
      <c r="L779" s="39"/>
      <c r="M779" s="197" t="s">
        <v>1</v>
      </c>
      <c r="N779" s="198" t="s">
        <v>44</v>
      </c>
      <c r="O779" s="82"/>
      <c r="P779" s="199">
        <f>O779*H779</f>
        <v>0</v>
      </c>
      <c r="Q779" s="199">
        <v>0</v>
      </c>
      <c r="R779" s="199">
        <f>Q779*H779</f>
        <v>0</v>
      </c>
      <c r="S779" s="199">
        <v>0</v>
      </c>
      <c r="T779" s="200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01" t="s">
        <v>212</v>
      </c>
      <c r="AT779" s="201" t="s">
        <v>171</v>
      </c>
      <c r="AU779" s="201" t="s">
        <v>90</v>
      </c>
      <c r="AY779" s="19" t="s">
        <v>168</v>
      </c>
      <c r="BE779" s="202">
        <f>IF(N779="základná",J779,0)</f>
        <v>0</v>
      </c>
      <c r="BF779" s="202">
        <f>IF(N779="znížená",J779,0)</f>
        <v>0</v>
      </c>
      <c r="BG779" s="202">
        <f>IF(N779="zákl. prenesená",J779,0)</f>
        <v>0</v>
      </c>
      <c r="BH779" s="202">
        <f>IF(N779="zníž. prenesená",J779,0)</f>
        <v>0</v>
      </c>
      <c r="BI779" s="202">
        <f>IF(N779="nulová",J779,0)</f>
        <v>0</v>
      </c>
      <c r="BJ779" s="19" t="s">
        <v>90</v>
      </c>
      <c r="BK779" s="203">
        <f>ROUND(I779*H779,3)</f>
        <v>0</v>
      </c>
      <c r="BL779" s="19" t="s">
        <v>212</v>
      </c>
      <c r="BM779" s="201" t="s">
        <v>2542</v>
      </c>
    </row>
    <row r="780" s="12" customFormat="1" ht="22.8" customHeight="1">
      <c r="A780" s="12"/>
      <c r="B780" s="176"/>
      <c r="C780" s="12"/>
      <c r="D780" s="177" t="s">
        <v>77</v>
      </c>
      <c r="E780" s="187" t="s">
        <v>2543</v>
      </c>
      <c r="F780" s="187" t="s">
        <v>2544</v>
      </c>
      <c r="G780" s="12"/>
      <c r="H780" s="12"/>
      <c r="I780" s="179"/>
      <c r="J780" s="188">
        <f>BK780</f>
        <v>0</v>
      </c>
      <c r="K780" s="12"/>
      <c r="L780" s="176"/>
      <c r="M780" s="181"/>
      <c r="N780" s="182"/>
      <c r="O780" s="182"/>
      <c r="P780" s="183">
        <f>SUM(P781:P790)</f>
        <v>0</v>
      </c>
      <c r="Q780" s="182"/>
      <c r="R780" s="183">
        <f>SUM(R781:R790)</f>
        <v>0</v>
      </c>
      <c r="S780" s="182"/>
      <c r="T780" s="184">
        <f>SUM(T781:T790)</f>
        <v>0</v>
      </c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R780" s="177" t="s">
        <v>90</v>
      </c>
      <c r="AT780" s="185" t="s">
        <v>77</v>
      </c>
      <c r="AU780" s="185" t="s">
        <v>85</v>
      </c>
      <c r="AY780" s="177" t="s">
        <v>168</v>
      </c>
      <c r="BK780" s="186">
        <f>SUM(BK781:BK790)</f>
        <v>0</v>
      </c>
    </row>
    <row r="781" s="2" customFormat="1" ht="24.15" customHeight="1">
      <c r="A781" s="38"/>
      <c r="B781" s="189"/>
      <c r="C781" s="190" t="s">
        <v>1131</v>
      </c>
      <c r="D781" s="190" t="s">
        <v>171</v>
      </c>
      <c r="E781" s="191" t="s">
        <v>2545</v>
      </c>
      <c r="F781" s="192" t="s">
        <v>2546</v>
      </c>
      <c r="G781" s="193" t="s">
        <v>353</v>
      </c>
      <c r="H781" s="194">
        <v>12</v>
      </c>
      <c r="I781" s="195"/>
      <c r="J781" s="194">
        <f>ROUND(I781*H781,3)</f>
        <v>0</v>
      </c>
      <c r="K781" s="196"/>
      <c r="L781" s="39"/>
      <c r="M781" s="197" t="s">
        <v>1</v>
      </c>
      <c r="N781" s="198" t="s">
        <v>44</v>
      </c>
      <c r="O781" s="82"/>
      <c r="P781" s="199">
        <f>O781*H781</f>
        <v>0</v>
      </c>
      <c r="Q781" s="199">
        <v>0</v>
      </c>
      <c r="R781" s="199">
        <f>Q781*H781</f>
        <v>0</v>
      </c>
      <c r="S781" s="199">
        <v>0</v>
      </c>
      <c r="T781" s="200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01" t="s">
        <v>212</v>
      </c>
      <c r="AT781" s="201" t="s">
        <v>171</v>
      </c>
      <c r="AU781" s="201" t="s">
        <v>90</v>
      </c>
      <c r="AY781" s="19" t="s">
        <v>168</v>
      </c>
      <c r="BE781" s="202">
        <f>IF(N781="základná",J781,0)</f>
        <v>0</v>
      </c>
      <c r="BF781" s="202">
        <f>IF(N781="znížená",J781,0)</f>
        <v>0</v>
      </c>
      <c r="BG781" s="202">
        <f>IF(N781="zákl. prenesená",J781,0)</f>
        <v>0</v>
      </c>
      <c r="BH781" s="202">
        <f>IF(N781="zníž. prenesená",J781,0)</f>
        <v>0</v>
      </c>
      <c r="BI781" s="202">
        <f>IF(N781="nulová",J781,0)</f>
        <v>0</v>
      </c>
      <c r="BJ781" s="19" t="s">
        <v>90</v>
      </c>
      <c r="BK781" s="203">
        <f>ROUND(I781*H781,3)</f>
        <v>0</v>
      </c>
      <c r="BL781" s="19" t="s">
        <v>212</v>
      </c>
      <c r="BM781" s="201" t="s">
        <v>2547</v>
      </c>
    </row>
    <row r="782" s="13" customFormat="1">
      <c r="A782" s="13"/>
      <c r="B782" s="204"/>
      <c r="C782" s="13"/>
      <c r="D782" s="205" t="s">
        <v>175</v>
      </c>
      <c r="E782" s="206" t="s">
        <v>1</v>
      </c>
      <c r="F782" s="207" t="s">
        <v>2548</v>
      </c>
      <c r="G782" s="13"/>
      <c r="H782" s="208">
        <v>12</v>
      </c>
      <c r="I782" s="209"/>
      <c r="J782" s="13"/>
      <c r="K782" s="13"/>
      <c r="L782" s="204"/>
      <c r="M782" s="210"/>
      <c r="N782" s="211"/>
      <c r="O782" s="211"/>
      <c r="P782" s="211"/>
      <c r="Q782" s="211"/>
      <c r="R782" s="211"/>
      <c r="S782" s="211"/>
      <c r="T782" s="21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06" t="s">
        <v>175</v>
      </c>
      <c r="AU782" s="206" t="s">
        <v>90</v>
      </c>
      <c r="AV782" s="13" t="s">
        <v>90</v>
      </c>
      <c r="AW782" s="13" t="s">
        <v>33</v>
      </c>
      <c r="AX782" s="13" t="s">
        <v>78</v>
      </c>
      <c r="AY782" s="206" t="s">
        <v>168</v>
      </c>
    </row>
    <row r="783" s="14" customFormat="1">
      <c r="A783" s="14"/>
      <c r="B783" s="213"/>
      <c r="C783" s="14"/>
      <c r="D783" s="205" t="s">
        <v>175</v>
      </c>
      <c r="E783" s="214" t="s">
        <v>1</v>
      </c>
      <c r="F783" s="215" t="s">
        <v>180</v>
      </c>
      <c r="G783" s="14"/>
      <c r="H783" s="216">
        <v>12</v>
      </c>
      <c r="I783" s="217"/>
      <c r="J783" s="14"/>
      <c r="K783" s="14"/>
      <c r="L783" s="213"/>
      <c r="M783" s="218"/>
      <c r="N783" s="219"/>
      <c r="O783" s="219"/>
      <c r="P783" s="219"/>
      <c r="Q783" s="219"/>
      <c r="R783" s="219"/>
      <c r="S783" s="219"/>
      <c r="T783" s="220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14" t="s">
        <v>175</v>
      </c>
      <c r="AU783" s="214" t="s">
        <v>90</v>
      </c>
      <c r="AV783" s="14" t="s">
        <v>111</v>
      </c>
      <c r="AW783" s="14" t="s">
        <v>33</v>
      </c>
      <c r="AX783" s="14" t="s">
        <v>85</v>
      </c>
      <c r="AY783" s="214" t="s">
        <v>168</v>
      </c>
    </row>
    <row r="784" s="2" customFormat="1" ht="24.15" customHeight="1">
      <c r="A784" s="38"/>
      <c r="B784" s="189"/>
      <c r="C784" s="190" t="s">
        <v>2549</v>
      </c>
      <c r="D784" s="190" t="s">
        <v>171</v>
      </c>
      <c r="E784" s="191" t="s">
        <v>2550</v>
      </c>
      <c r="F784" s="192" t="s">
        <v>2551</v>
      </c>
      <c r="G784" s="193" t="s">
        <v>353</v>
      </c>
      <c r="H784" s="194">
        <v>12</v>
      </c>
      <c r="I784" s="195"/>
      <c r="J784" s="194">
        <f>ROUND(I784*H784,3)</f>
        <v>0</v>
      </c>
      <c r="K784" s="196"/>
      <c r="L784" s="39"/>
      <c r="M784" s="197" t="s">
        <v>1</v>
      </c>
      <c r="N784" s="198" t="s">
        <v>44</v>
      </c>
      <c r="O784" s="82"/>
      <c r="P784" s="199">
        <f>O784*H784</f>
        <v>0</v>
      </c>
      <c r="Q784" s="199">
        <v>0</v>
      </c>
      <c r="R784" s="199">
        <f>Q784*H784</f>
        <v>0</v>
      </c>
      <c r="S784" s="199">
        <v>0</v>
      </c>
      <c r="T784" s="200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01" t="s">
        <v>212</v>
      </c>
      <c r="AT784" s="201" t="s">
        <v>171</v>
      </c>
      <c r="AU784" s="201" t="s">
        <v>90</v>
      </c>
      <c r="AY784" s="19" t="s">
        <v>168</v>
      </c>
      <c r="BE784" s="202">
        <f>IF(N784="základná",J784,0)</f>
        <v>0</v>
      </c>
      <c r="BF784" s="202">
        <f>IF(N784="znížená",J784,0)</f>
        <v>0</v>
      </c>
      <c r="BG784" s="202">
        <f>IF(N784="zákl. prenesená",J784,0)</f>
        <v>0</v>
      </c>
      <c r="BH784" s="202">
        <f>IF(N784="zníž. prenesená",J784,0)</f>
        <v>0</v>
      </c>
      <c r="BI784" s="202">
        <f>IF(N784="nulová",J784,0)</f>
        <v>0</v>
      </c>
      <c r="BJ784" s="19" t="s">
        <v>90</v>
      </c>
      <c r="BK784" s="203">
        <f>ROUND(I784*H784,3)</f>
        <v>0</v>
      </c>
      <c r="BL784" s="19" t="s">
        <v>212</v>
      </c>
      <c r="BM784" s="201" t="s">
        <v>2552</v>
      </c>
    </row>
    <row r="785" s="13" customFormat="1">
      <c r="A785" s="13"/>
      <c r="B785" s="204"/>
      <c r="C785" s="13"/>
      <c r="D785" s="205" t="s">
        <v>175</v>
      </c>
      <c r="E785" s="206" t="s">
        <v>1</v>
      </c>
      <c r="F785" s="207" t="s">
        <v>2548</v>
      </c>
      <c r="G785" s="13"/>
      <c r="H785" s="208">
        <v>12</v>
      </c>
      <c r="I785" s="209"/>
      <c r="J785" s="13"/>
      <c r="K785" s="13"/>
      <c r="L785" s="204"/>
      <c r="M785" s="210"/>
      <c r="N785" s="211"/>
      <c r="O785" s="211"/>
      <c r="P785" s="211"/>
      <c r="Q785" s="211"/>
      <c r="R785" s="211"/>
      <c r="S785" s="211"/>
      <c r="T785" s="212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06" t="s">
        <v>175</v>
      </c>
      <c r="AU785" s="206" t="s">
        <v>90</v>
      </c>
      <c r="AV785" s="13" t="s">
        <v>90</v>
      </c>
      <c r="AW785" s="13" t="s">
        <v>33</v>
      </c>
      <c r="AX785" s="13" t="s">
        <v>78</v>
      </c>
      <c r="AY785" s="206" t="s">
        <v>168</v>
      </c>
    </row>
    <row r="786" s="14" customFormat="1">
      <c r="A786" s="14"/>
      <c r="B786" s="213"/>
      <c r="C786" s="14"/>
      <c r="D786" s="205" t="s">
        <v>175</v>
      </c>
      <c r="E786" s="214" t="s">
        <v>1</v>
      </c>
      <c r="F786" s="215" t="s">
        <v>180</v>
      </c>
      <c r="G786" s="14"/>
      <c r="H786" s="216">
        <v>12</v>
      </c>
      <c r="I786" s="217"/>
      <c r="J786" s="14"/>
      <c r="K786" s="14"/>
      <c r="L786" s="213"/>
      <c r="M786" s="218"/>
      <c r="N786" s="219"/>
      <c r="O786" s="219"/>
      <c r="P786" s="219"/>
      <c r="Q786" s="219"/>
      <c r="R786" s="219"/>
      <c r="S786" s="219"/>
      <c r="T786" s="220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14" t="s">
        <v>175</v>
      </c>
      <c r="AU786" s="214" t="s">
        <v>90</v>
      </c>
      <c r="AV786" s="14" t="s">
        <v>111</v>
      </c>
      <c r="AW786" s="14" t="s">
        <v>33</v>
      </c>
      <c r="AX786" s="14" t="s">
        <v>85</v>
      </c>
      <c r="AY786" s="214" t="s">
        <v>168</v>
      </c>
    </row>
    <row r="787" s="2" customFormat="1" ht="78" customHeight="1">
      <c r="A787" s="38"/>
      <c r="B787" s="189"/>
      <c r="C787" s="190" t="s">
        <v>1135</v>
      </c>
      <c r="D787" s="190" t="s">
        <v>171</v>
      </c>
      <c r="E787" s="191" t="s">
        <v>2553</v>
      </c>
      <c r="F787" s="192" t="s">
        <v>2554</v>
      </c>
      <c r="G787" s="193" t="s">
        <v>353</v>
      </c>
      <c r="H787" s="194">
        <v>3</v>
      </c>
      <c r="I787" s="195"/>
      <c r="J787" s="194">
        <f>ROUND(I787*H787,3)</f>
        <v>0</v>
      </c>
      <c r="K787" s="196"/>
      <c r="L787" s="39"/>
      <c r="M787" s="197" t="s">
        <v>1</v>
      </c>
      <c r="N787" s="198" t="s">
        <v>44</v>
      </c>
      <c r="O787" s="82"/>
      <c r="P787" s="199">
        <f>O787*H787</f>
        <v>0</v>
      </c>
      <c r="Q787" s="199">
        <v>0</v>
      </c>
      <c r="R787" s="199">
        <f>Q787*H787</f>
        <v>0</v>
      </c>
      <c r="S787" s="199">
        <v>0</v>
      </c>
      <c r="T787" s="200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01" t="s">
        <v>212</v>
      </c>
      <c r="AT787" s="201" t="s">
        <v>171</v>
      </c>
      <c r="AU787" s="201" t="s">
        <v>90</v>
      </c>
      <c r="AY787" s="19" t="s">
        <v>168</v>
      </c>
      <c r="BE787" s="202">
        <f>IF(N787="základná",J787,0)</f>
        <v>0</v>
      </c>
      <c r="BF787" s="202">
        <f>IF(N787="znížená",J787,0)</f>
        <v>0</v>
      </c>
      <c r="BG787" s="202">
        <f>IF(N787="zákl. prenesená",J787,0)</f>
        <v>0</v>
      </c>
      <c r="BH787" s="202">
        <f>IF(N787="zníž. prenesená",J787,0)</f>
        <v>0</v>
      </c>
      <c r="BI787" s="202">
        <f>IF(N787="nulová",J787,0)</f>
        <v>0</v>
      </c>
      <c r="BJ787" s="19" t="s">
        <v>90</v>
      </c>
      <c r="BK787" s="203">
        <f>ROUND(I787*H787,3)</f>
        <v>0</v>
      </c>
      <c r="BL787" s="19" t="s">
        <v>212</v>
      </c>
      <c r="BM787" s="201" t="s">
        <v>2555</v>
      </c>
    </row>
    <row r="788" s="13" customFormat="1">
      <c r="A788" s="13"/>
      <c r="B788" s="204"/>
      <c r="C788" s="13"/>
      <c r="D788" s="205" t="s">
        <v>175</v>
      </c>
      <c r="E788" s="206" t="s">
        <v>1</v>
      </c>
      <c r="F788" s="207" t="s">
        <v>95</v>
      </c>
      <c r="G788" s="13"/>
      <c r="H788" s="208">
        <v>3</v>
      </c>
      <c r="I788" s="209"/>
      <c r="J788" s="13"/>
      <c r="K788" s="13"/>
      <c r="L788" s="204"/>
      <c r="M788" s="210"/>
      <c r="N788" s="211"/>
      <c r="O788" s="211"/>
      <c r="P788" s="211"/>
      <c r="Q788" s="211"/>
      <c r="R788" s="211"/>
      <c r="S788" s="211"/>
      <c r="T788" s="21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06" t="s">
        <v>175</v>
      </c>
      <c r="AU788" s="206" t="s">
        <v>90</v>
      </c>
      <c r="AV788" s="13" t="s">
        <v>90</v>
      </c>
      <c r="AW788" s="13" t="s">
        <v>33</v>
      </c>
      <c r="AX788" s="13" t="s">
        <v>78</v>
      </c>
      <c r="AY788" s="206" t="s">
        <v>168</v>
      </c>
    </row>
    <row r="789" s="14" customFormat="1">
      <c r="A789" s="14"/>
      <c r="B789" s="213"/>
      <c r="C789" s="14"/>
      <c r="D789" s="205" t="s">
        <v>175</v>
      </c>
      <c r="E789" s="214" t="s">
        <v>1</v>
      </c>
      <c r="F789" s="215" t="s">
        <v>180</v>
      </c>
      <c r="G789" s="14"/>
      <c r="H789" s="216">
        <v>3</v>
      </c>
      <c r="I789" s="217"/>
      <c r="J789" s="14"/>
      <c r="K789" s="14"/>
      <c r="L789" s="213"/>
      <c r="M789" s="218"/>
      <c r="N789" s="219"/>
      <c r="O789" s="219"/>
      <c r="P789" s="219"/>
      <c r="Q789" s="219"/>
      <c r="R789" s="219"/>
      <c r="S789" s="219"/>
      <c r="T789" s="220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14" t="s">
        <v>175</v>
      </c>
      <c r="AU789" s="214" t="s">
        <v>90</v>
      </c>
      <c r="AV789" s="14" t="s">
        <v>111</v>
      </c>
      <c r="AW789" s="14" t="s">
        <v>33</v>
      </c>
      <c r="AX789" s="14" t="s">
        <v>85</v>
      </c>
      <c r="AY789" s="214" t="s">
        <v>168</v>
      </c>
    </row>
    <row r="790" s="2" customFormat="1" ht="24.15" customHeight="1">
      <c r="A790" s="38"/>
      <c r="B790" s="189"/>
      <c r="C790" s="190" t="s">
        <v>2556</v>
      </c>
      <c r="D790" s="190" t="s">
        <v>171</v>
      </c>
      <c r="E790" s="191" t="s">
        <v>2557</v>
      </c>
      <c r="F790" s="192" t="s">
        <v>2558</v>
      </c>
      <c r="G790" s="193" t="s">
        <v>538</v>
      </c>
      <c r="H790" s="195"/>
      <c r="I790" s="195"/>
      <c r="J790" s="194">
        <f>ROUND(I790*H790,3)</f>
        <v>0</v>
      </c>
      <c r="K790" s="196"/>
      <c r="L790" s="39"/>
      <c r="M790" s="197" t="s">
        <v>1</v>
      </c>
      <c r="N790" s="198" t="s">
        <v>44</v>
      </c>
      <c r="O790" s="82"/>
      <c r="P790" s="199">
        <f>O790*H790</f>
        <v>0</v>
      </c>
      <c r="Q790" s="199">
        <v>0</v>
      </c>
      <c r="R790" s="199">
        <f>Q790*H790</f>
        <v>0</v>
      </c>
      <c r="S790" s="199">
        <v>0</v>
      </c>
      <c r="T790" s="200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01" t="s">
        <v>212</v>
      </c>
      <c r="AT790" s="201" t="s">
        <v>171</v>
      </c>
      <c r="AU790" s="201" t="s">
        <v>90</v>
      </c>
      <c r="AY790" s="19" t="s">
        <v>168</v>
      </c>
      <c r="BE790" s="202">
        <f>IF(N790="základná",J790,0)</f>
        <v>0</v>
      </c>
      <c r="BF790" s="202">
        <f>IF(N790="znížená",J790,0)</f>
        <v>0</v>
      </c>
      <c r="BG790" s="202">
        <f>IF(N790="zákl. prenesená",J790,0)</f>
        <v>0</v>
      </c>
      <c r="BH790" s="202">
        <f>IF(N790="zníž. prenesená",J790,0)</f>
        <v>0</v>
      </c>
      <c r="BI790" s="202">
        <f>IF(N790="nulová",J790,0)</f>
        <v>0</v>
      </c>
      <c r="BJ790" s="19" t="s">
        <v>90</v>
      </c>
      <c r="BK790" s="203">
        <f>ROUND(I790*H790,3)</f>
        <v>0</v>
      </c>
      <c r="BL790" s="19" t="s">
        <v>212</v>
      </c>
      <c r="BM790" s="201" t="s">
        <v>2559</v>
      </c>
    </row>
    <row r="791" s="12" customFormat="1" ht="22.8" customHeight="1">
      <c r="A791" s="12"/>
      <c r="B791" s="176"/>
      <c r="C791" s="12"/>
      <c r="D791" s="177" t="s">
        <v>77</v>
      </c>
      <c r="E791" s="187" t="s">
        <v>2560</v>
      </c>
      <c r="F791" s="187" t="s">
        <v>2561</v>
      </c>
      <c r="G791" s="12"/>
      <c r="H791" s="12"/>
      <c r="I791" s="179"/>
      <c r="J791" s="188">
        <f>BK791</f>
        <v>0</v>
      </c>
      <c r="K791" s="12"/>
      <c r="L791" s="176"/>
      <c r="M791" s="181"/>
      <c r="N791" s="182"/>
      <c r="O791" s="182"/>
      <c r="P791" s="183">
        <f>SUM(P792:P861)</f>
        <v>0</v>
      </c>
      <c r="Q791" s="182"/>
      <c r="R791" s="183">
        <f>SUM(R792:R861)</f>
        <v>0</v>
      </c>
      <c r="S791" s="182"/>
      <c r="T791" s="184">
        <f>SUM(T792:T861)</f>
        <v>0</v>
      </c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R791" s="177" t="s">
        <v>90</v>
      </c>
      <c r="AT791" s="185" t="s">
        <v>77</v>
      </c>
      <c r="AU791" s="185" t="s">
        <v>85</v>
      </c>
      <c r="AY791" s="177" t="s">
        <v>168</v>
      </c>
      <c r="BK791" s="186">
        <f>SUM(BK792:BK861)</f>
        <v>0</v>
      </c>
    </row>
    <row r="792" s="2" customFormat="1" ht="33" customHeight="1">
      <c r="A792" s="38"/>
      <c r="B792" s="189"/>
      <c r="C792" s="190" t="s">
        <v>1141</v>
      </c>
      <c r="D792" s="190" t="s">
        <v>171</v>
      </c>
      <c r="E792" s="191" t="s">
        <v>2562</v>
      </c>
      <c r="F792" s="192" t="s">
        <v>2563</v>
      </c>
      <c r="G792" s="193" t="s">
        <v>174</v>
      </c>
      <c r="H792" s="194">
        <v>4.2750000000000004</v>
      </c>
      <c r="I792" s="195"/>
      <c r="J792" s="194">
        <f>ROUND(I792*H792,3)</f>
        <v>0</v>
      </c>
      <c r="K792" s="196"/>
      <c r="L792" s="39"/>
      <c r="M792" s="197" t="s">
        <v>1</v>
      </c>
      <c r="N792" s="198" t="s">
        <v>44</v>
      </c>
      <c r="O792" s="82"/>
      <c r="P792" s="199">
        <f>O792*H792</f>
        <v>0</v>
      </c>
      <c r="Q792" s="199">
        <v>0</v>
      </c>
      <c r="R792" s="199">
        <f>Q792*H792</f>
        <v>0</v>
      </c>
      <c r="S792" s="199">
        <v>0</v>
      </c>
      <c r="T792" s="200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01" t="s">
        <v>212</v>
      </c>
      <c r="AT792" s="201" t="s">
        <v>171</v>
      </c>
      <c r="AU792" s="201" t="s">
        <v>90</v>
      </c>
      <c r="AY792" s="19" t="s">
        <v>168</v>
      </c>
      <c r="BE792" s="202">
        <f>IF(N792="základná",J792,0)</f>
        <v>0</v>
      </c>
      <c r="BF792" s="202">
        <f>IF(N792="znížená",J792,0)</f>
        <v>0</v>
      </c>
      <c r="BG792" s="202">
        <f>IF(N792="zákl. prenesená",J792,0)</f>
        <v>0</v>
      </c>
      <c r="BH792" s="202">
        <f>IF(N792="zníž. prenesená",J792,0)</f>
        <v>0</v>
      </c>
      <c r="BI792" s="202">
        <f>IF(N792="nulová",J792,0)</f>
        <v>0</v>
      </c>
      <c r="BJ792" s="19" t="s">
        <v>90</v>
      </c>
      <c r="BK792" s="203">
        <f>ROUND(I792*H792,3)</f>
        <v>0</v>
      </c>
      <c r="BL792" s="19" t="s">
        <v>212</v>
      </c>
      <c r="BM792" s="201" t="s">
        <v>2564</v>
      </c>
    </row>
    <row r="793" s="15" customFormat="1">
      <c r="A793" s="15"/>
      <c r="B793" s="221"/>
      <c r="C793" s="15"/>
      <c r="D793" s="205" t="s">
        <v>175</v>
      </c>
      <c r="E793" s="222" t="s">
        <v>1</v>
      </c>
      <c r="F793" s="223" t="s">
        <v>2565</v>
      </c>
      <c r="G793" s="15"/>
      <c r="H793" s="222" t="s">
        <v>1</v>
      </c>
      <c r="I793" s="224"/>
      <c r="J793" s="15"/>
      <c r="K793" s="15"/>
      <c r="L793" s="221"/>
      <c r="M793" s="225"/>
      <c r="N793" s="226"/>
      <c r="O793" s="226"/>
      <c r="P793" s="226"/>
      <c r="Q793" s="226"/>
      <c r="R793" s="226"/>
      <c r="S793" s="226"/>
      <c r="T793" s="227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22" t="s">
        <v>175</v>
      </c>
      <c r="AU793" s="222" t="s">
        <v>90</v>
      </c>
      <c r="AV793" s="15" t="s">
        <v>85</v>
      </c>
      <c r="AW793" s="15" t="s">
        <v>33</v>
      </c>
      <c r="AX793" s="15" t="s">
        <v>78</v>
      </c>
      <c r="AY793" s="222" t="s">
        <v>168</v>
      </c>
    </row>
    <row r="794" s="13" customFormat="1">
      <c r="A794" s="13"/>
      <c r="B794" s="204"/>
      <c r="C794" s="13"/>
      <c r="D794" s="205" t="s">
        <v>175</v>
      </c>
      <c r="E794" s="206" t="s">
        <v>1</v>
      </c>
      <c r="F794" s="207" t="s">
        <v>2566</v>
      </c>
      <c r="G794" s="13"/>
      <c r="H794" s="208">
        <v>4.2750000000000004</v>
      </c>
      <c r="I794" s="209"/>
      <c r="J794" s="13"/>
      <c r="K794" s="13"/>
      <c r="L794" s="204"/>
      <c r="M794" s="210"/>
      <c r="N794" s="211"/>
      <c r="O794" s="211"/>
      <c r="P794" s="211"/>
      <c r="Q794" s="211"/>
      <c r="R794" s="211"/>
      <c r="S794" s="211"/>
      <c r="T794" s="21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06" t="s">
        <v>175</v>
      </c>
      <c r="AU794" s="206" t="s">
        <v>90</v>
      </c>
      <c r="AV794" s="13" t="s">
        <v>90</v>
      </c>
      <c r="AW794" s="13" t="s">
        <v>33</v>
      </c>
      <c r="AX794" s="13" t="s">
        <v>78</v>
      </c>
      <c r="AY794" s="206" t="s">
        <v>168</v>
      </c>
    </row>
    <row r="795" s="16" customFormat="1">
      <c r="A795" s="16"/>
      <c r="B795" s="228"/>
      <c r="C795" s="16"/>
      <c r="D795" s="205" t="s">
        <v>175</v>
      </c>
      <c r="E795" s="229" t="s">
        <v>1</v>
      </c>
      <c r="F795" s="230" t="s">
        <v>240</v>
      </c>
      <c r="G795" s="16"/>
      <c r="H795" s="231">
        <v>4.2750000000000004</v>
      </c>
      <c r="I795" s="232"/>
      <c r="J795" s="16"/>
      <c r="K795" s="16"/>
      <c r="L795" s="228"/>
      <c r="M795" s="233"/>
      <c r="N795" s="234"/>
      <c r="O795" s="234"/>
      <c r="P795" s="234"/>
      <c r="Q795" s="234"/>
      <c r="R795" s="234"/>
      <c r="S795" s="234"/>
      <c r="T795" s="235"/>
      <c r="U795" s="16"/>
      <c r="V795" s="16"/>
      <c r="W795" s="16"/>
      <c r="X795" s="16"/>
      <c r="Y795" s="16"/>
      <c r="Z795" s="16"/>
      <c r="AA795" s="16"/>
      <c r="AB795" s="16"/>
      <c r="AC795" s="16"/>
      <c r="AD795" s="16"/>
      <c r="AE795" s="16"/>
      <c r="AT795" s="229" t="s">
        <v>175</v>
      </c>
      <c r="AU795" s="229" t="s">
        <v>90</v>
      </c>
      <c r="AV795" s="16" t="s">
        <v>95</v>
      </c>
      <c r="AW795" s="16" t="s">
        <v>33</v>
      </c>
      <c r="AX795" s="16" t="s">
        <v>78</v>
      </c>
      <c r="AY795" s="229" t="s">
        <v>168</v>
      </c>
    </row>
    <row r="796" s="14" customFormat="1">
      <c r="A796" s="14"/>
      <c r="B796" s="213"/>
      <c r="C796" s="14"/>
      <c r="D796" s="205" t="s">
        <v>175</v>
      </c>
      <c r="E796" s="214" t="s">
        <v>1</v>
      </c>
      <c r="F796" s="215" t="s">
        <v>180</v>
      </c>
      <c r="G796" s="14"/>
      <c r="H796" s="216">
        <v>4.2750000000000004</v>
      </c>
      <c r="I796" s="217"/>
      <c r="J796" s="14"/>
      <c r="K796" s="14"/>
      <c r="L796" s="213"/>
      <c r="M796" s="218"/>
      <c r="N796" s="219"/>
      <c r="O796" s="219"/>
      <c r="P796" s="219"/>
      <c r="Q796" s="219"/>
      <c r="R796" s="219"/>
      <c r="S796" s="219"/>
      <c r="T796" s="220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14" t="s">
        <v>175</v>
      </c>
      <c r="AU796" s="214" t="s">
        <v>90</v>
      </c>
      <c r="AV796" s="14" t="s">
        <v>111</v>
      </c>
      <c r="AW796" s="14" t="s">
        <v>33</v>
      </c>
      <c r="AX796" s="14" t="s">
        <v>85</v>
      </c>
      <c r="AY796" s="214" t="s">
        <v>168</v>
      </c>
    </row>
    <row r="797" s="2" customFormat="1" ht="24.15" customHeight="1">
      <c r="A797" s="38"/>
      <c r="B797" s="189"/>
      <c r="C797" s="236" t="s">
        <v>2567</v>
      </c>
      <c r="D797" s="236" t="s">
        <v>357</v>
      </c>
      <c r="E797" s="237" t="s">
        <v>2568</v>
      </c>
      <c r="F797" s="238" t="s">
        <v>2569</v>
      </c>
      <c r="G797" s="239" t="s">
        <v>174</v>
      </c>
      <c r="H797" s="240">
        <v>4.4459999999999997</v>
      </c>
      <c r="I797" s="241"/>
      <c r="J797" s="240">
        <f>ROUND(I797*H797,3)</f>
        <v>0</v>
      </c>
      <c r="K797" s="242"/>
      <c r="L797" s="243"/>
      <c r="M797" s="244" t="s">
        <v>1</v>
      </c>
      <c r="N797" s="245" t="s">
        <v>44</v>
      </c>
      <c r="O797" s="82"/>
      <c r="P797" s="199">
        <f>O797*H797</f>
        <v>0</v>
      </c>
      <c r="Q797" s="199">
        <v>0</v>
      </c>
      <c r="R797" s="199">
        <f>Q797*H797</f>
        <v>0</v>
      </c>
      <c r="S797" s="199">
        <v>0</v>
      </c>
      <c r="T797" s="200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01" t="s">
        <v>259</v>
      </c>
      <c r="AT797" s="201" t="s">
        <v>357</v>
      </c>
      <c r="AU797" s="201" t="s">
        <v>90</v>
      </c>
      <c r="AY797" s="19" t="s">
        <v>168</v>
      </c>
      <c r="BE797" s="202">
        <f>IF(N797="základná",J797,0)</f>
        <v>0</v>
      </c>
      <c r="BF797" s="202">
        <f>IF(N797="znížená",J797,0)</f>
        <v>0</v>
      </c>
      <c r="BG797" s="202">
        <f>IF(N797="zákl. prenesená",J797,0)</f>
        <v>0</v>
      </c>
      <c r="BH797" s="202">
        <f>IF(N797="zníž. prenesená",J797,0)</f>
        <v>0</v>
      </c>
      <c r="BI797" s="202">
        <f>IF(N797="nulová",J797,0)</f>
        <v>0</v>
      </c>
      <c r="BJ797" s="19" t="s">
        <v>90</v>
      </c>
      <c r="BK797" s="203">
        <f>ROUND(I797*H797,3)</f>
        <v>0</v>
      </c>
      <c r="BL797" s="19" t="s">
        <v>212</v>
      </c>
      <c r="BM797" s="201" t="s">
        <v>2570</v>
      </c>
    </row>
    <row r="798" s="15" customFormat="1">
      <c r="A798" s="15"/>
      <c r="B798" s="221"/>
      <c r="C798" s="15"/>
      <c r="D798" s="205" t="s">
        <v>175</v>
      </c>
      <c r="E798" s="222" t="s">
        <v>1</v>
      </c>
      <c r="F798" s="223" t="s">
        <v>2571</v>
      </c>
      <c r="G798" s="15"/>
      <c r="H798" s="222" t="s">
        <v>1</v>
      </c>
      <c r="I798" s="224"/>
      <c r="J798" s="15"/>
      <c r="K798" s="15"/>
      <c r="L798" s="221"/>
      <c r="M798" s="225"/>
      <c r="N798" s="226"/>
      <c r="O798" s="226"/>
      <c r="P798" s="226"/>
      <c r="Q798" s="226"/>
      <c r="R798" s="226"/>
      <c r="S798" s="226"/>
      <c r="T798" s="227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22" t="s">
        <v>175</v>
      </c>
      <c r="AU798" s="222" t="s">
        <v>90</v>
      </c>
      <c r="AV798" s="15" t="s">
        <v>85</v>
      </c>
      <c r="AW798" s="15" t="s">
        <v>33</v>
      </c>
      <c r="AX798" s="15" t="s">
        <v>78</v>
      </c>
      <c r="AY798" s="222" t="s">
        <v>168</v>
      </c>
    </row>
    <row r="799" s="13" customFormat="1">
      <c r="A799" s="13"/>
      <c r="B799" s="204"/>
      <c r="C799" s="13"/>
      <c r="D799" s="205" t="s">
        <v>175</v>
      </c>
      <c r="E799" s="206" t="s">
        <v>1</v>
      </c>
      <c r="F799" s="207" t="s">
        <v>2572</v>
      </c>
      <c r="G799" s="13"/>
      <c r="H799" s="208">
        <v>4.4459999999999997</v>
      </c>
      <c r="I799" s="209"/>
      <c r="J799" s="13"/>
      <c r="K799" s="13"/>
      <c r="L799" s="204"/>
      <c r="M799" s="210"/>
      <c r="N799" s="211"/>
      <c r="O799" s="211"/>
      <c r="P799" s="211"/>
      <c r="Q799" s="211"/>
      <c r="R799" s="211"/>
      <c r="S799" s="211"/>
      <c r="T799" s="212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06" t="s">
        <v>175</v>
      </c>
      <c r="AU799" s="206" t="s">
        <v>90</v>
      </c>
      <c r="AV799" s="13" t="s">
        <v>90</v>
      </c>
      <c r="AW799" s="13" t="s">
        <v>33</v>
      </c>
      <c r="AX799" s="13" t="s">
        <v>78</v>
      </c>
      <c r="AY799" s="206" t="s">
        <v>168</v>
      </c>
    </row>
    <row r="800" s="14" customFormat="1">
      <c r="A800" s="14"/>
      <c r="B800" s="213"/>
      <c r="C800" s="14"/>
      <c r="D800" s="205" t="s">
        <v>175</v>
      </c>
      <c r="E800" s="214" t="s">
        <v>1</v>
      </c>
      <c r="F800" s="215" t="s">
        <v>180</v>
      </c>
      <c r="G800" s="14"/>
      <c r="H800" s="216">
        <v>4.4459999999999997</v>
      </c>
      <c r="I800" s="217"/>
      <c r="J800" s="14"/>
      <c r="K800" s="14"/>
      <c r="L800" s="213"/>
      <c r="M800" s="218"/>
      <c r="N800" s="219"/>
      <c r="O800" s="219"/>
      <c r="P800" s="219"/>
      <c r="Q800" s="219"/>
      <c r="R800" s="219"/>
      <c r="S800" s="219"/>
      <c r="T800" s="220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14" t="s">
        <v>175</v>
      </c>
      <c r="AU800" s="214" t="s">
        <v>90</v>
      </c>
      <c r="AV800" s="14" t="s">
        <v>111</v>
      </c>
      <c r="AW800" s="14" t="s">
        <v>33</v>
      </c>
      <c r="AX800" s="14" t="s">
        <v>85</v>
      </c>
      <c r="AY800" s="214" t="s">
        <v>168</v>
      </c>
    </row>
    <row r="801" s="2" customFormat="1" ht="16.5" customHeight="1">
      <c r="A801" s="38"/>
      <c r="B801" s="189"/>
      <c r="C801" s="190" t="s">
        <v>1143</v>
      </c>
      <c r="D801" s="190" t="s">
        <v>171</v>
      </c>
      <c r="E801" s="191" t="s">
        <v>2573</v>
      </c>
      <c r="F801" s="192" t="s">
        <v>2574</v>
      </c>
      <c r="G801" s="193" t="s">
        <v>324</v>
      </c>
      <c r="H801" s="194">
        <v>9</v>
      </c>
      <c r="I801" s="195"/>
      <c r="J801" s="194">
        <f>ROUND(I801*H801,3)</f>
        <v>0</v>
      </c>
      <c r="K801" s="196"/>
      <c r="L801" s="39"/>
      <c r="M801" s="197" t="s">
        <v>1</v>
      </c>
      <c r="N801" s="198" t="s">
        <v>44</v>
      </c>
      <c r="O801" s="82"/>
      <c r="P801" s="199">
        <f>O801*H801</f>
        <v>0</v>
      </c>
      <c r="Q801" s="199">
        <v>0</v>
      </c>
      <c r="R801" s="199">
        <f>Q801*H801</f>
        <v>0</v>
      </c>
      <c r="S801" s="199">
        <v>0</v>
      </c>
      <c r="T801" s="200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01" t="s">
        <v>212</v>
      </c>
      <c r="AT801" s="201" t="s">
        <v>171</v>
      </c>
      <c r="AU801" s="201" t="s">
        <v>90</v>
      </c>
      <c r="AY801" s="19" t="s">
        <v>168</v>
      </c>
      <c r="BE801" s="202">
        <f>IF(N801="základná",J801,0)</f>
        <v>0</v>
      </c>
      <c r="BF801" s="202">
        <f>IF(N801="znížená",J801,0)</f>
        <v>0</v>
      </c>
      <c r="BG801" s="202">
        <f>IF(N801="zákl. prenesená",J801,0)</f>
        <v>0</v>
      </c>
      <c r="BH801" s="202">
        <f>IF(N801="zníž. prenesená",J801,0)</f>
        <v>0</v>
      </c>
      <c r="BI801" s="202">
        <f>IF(N801="nulová",J801,0)</f>
        <v>0</v>
      </c>
      <c r="BJ801" s="19" t="s">
        <v>90</v>
      </c>
      <c r="BK801" s="203">
        <f>ROUND(I801*H801,3)</f>
        <v>0</v>
      </c>
      <c r="BL801" s="19" t="s">
        <v>212</v>
      </c>
      <c r="BM801" s="201" t="s">
        <v>2575</v>
      </c>
    </row>
    <row r="802" s="13" customFormat="1">
      <c r="A802" s="13"/>
      <c r="B802" s="204"/>
      <c r="C802" s="13"/>
      <c r="D802" s="205" t="s">
        <v>175</v>
      </c>
      <c r="E802" s="206" t="s">
        <v>1</v>
      </c>
      <c r="F802" s="207" t="s">
        <v>2576</v>
      </c>
      <c r="G802" s="13"/>
      <c r="H802" s="208">
        <v>9</v>
      </c>
      <c r="I802" s="209"/>
      <c r="J802" s="13"/>
      <c r="K802" s="13"/>
      <c r="L802" s="204"/>
      <c r="M802" s="210"/>
      <c r="N802" s="211"/>
      <c r="O802" s="211"/>
      <c r="P802" s="211"/>
      <c r="Q802" s="211"/>
      <c r="R802" s="211"/>
      <c r="S802" s="211"/>
      <c r="T802" s="212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06" t="s">
        <v>175</v>
      </c>
      <c r="AU802" s="206" t="s">
        <v>90</v>
      </c>
      <c r="AV802" s="13" t="s">
        <v>90</v>
      </c>
      <c r="AW802" s="13" t="s">
        <v>33</v>
      </c>
      <c r="AX802" s="13" t="s">
        <v>78</v>
      </c>
      <c r="AY802" s="206" t="s">
        <v>168</v>
      </c>
    </row>
    <row r="803" s="14" customFormat="1">
      <c r="A803" s="14"/>
      <c r="B803" s="213"/>
      <c r="C803" s="14"/>
      <c r="D803" s="205" t="s">
        <v>175</v>
      </c>
      <c r="E803" s="214" t="s">
        <v>1</v>
      </c>
      <c r="F803" s="215" t="s">
        <v>180</v>
      </c>
      <c r="G803" s="14"/>
      <c r="H803" s="216">
        <v>9</v>
      </c>
      <c r="I803" s="217"/>
      <c r="J803" s="14"/>
      <c r="K803" s="14"/>
      <c r="L803" s="213"/>
      <c r="M803" s="218"/>
      <c r="N803" s="219"/>
      <c r="O803" s="219"/>
      <c r="P803" s="219"/>
      <c r="Q803" s="219"/>
      <c r="R803" s="219"/>
      <c r="S803" s="219"/>
      <c r="T803" s="220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14" t="s">
        <v>175</v>
      </c>
      <c r="AU803" s="214" t="s">
        <v>90</v>
      </c>
      <c r="AV803" s="14" t="s">
        <v>111</v>
      </c>
      <c r="AW803" s="14" t="s">
        <v>33</v>
      </c>
      <c r="AX803" s="14" t="s">
        <v>85</v>
      </c>
      <c r="AY803" s="214" t="s">
        <v>168</v>
      </c>
    </row>
    <row r="804" s="2" customFormat="1" ht="37.8" customHeight="1">
      <c r="A804" s="38"/>
      <c r="B804" s="189"/>
      <c r="C804" s="236" t="s">
        <v>2577</v>
      </c>
      <c r="D804" s="236" t="s">
        <v>357</v>
      </c>
      <c r="E804" s="237" t="s">
        <v>2578</v>
      </c>
      <c r="F804" s="238" t="s">
        <v>2579</v>
      </c>
      <c r="G804" s="239" t="s">
        <v>324</v>
      </c>
      <c r="H804" s="240">
        <v>9.3599999999999994</v>
      </c>
      <c r="I804" s="241"/>
      <c r="J804" s="240">
        <f>ROUND(I804*H804,3)</f>
        <v>0</v>
      </c>
      <c r="K804" s="242"/>
      <c r="L804" s="243"/>
      <c r="M804" s="244" t="s">
        <v>1</v>
      </c>
      <c r="N804" s="245" t="s">
        <v>44</v>
      </c>
      <c r="O804" s="82"/>
      <c r="P804" s="199">
        <f>O804*H804</f>
        <v>0</v>
      </c>
      <c r="Q804" s="199">
        <v>0</v>
      </c>
      <c r="R804" s="199">
        <f>Q804*H804</f>
        <v>0</v>
      </c>
      <c r="S804" s="199">
        <v>0</v>
      </c>
      <c r="T804" s="200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01" t="s">
        <v>259</v>
      </c>
      <c r="AT804" s="201" t="s">
        <v>357</v>
      </c>
      <c r="AU804" s="201" t="s">
        <v>90</v>
      </c>
      <c r="AY804" s="19" t="s">
        <v>168</v>
      </c>
      <c r="BE804" s="202">
        <f>IF(N804="základná",J804,0)</f>
        <v>0</v>
      </c>
      <c r="BF804" s="202">
        <f>IF(N804="znížená",J804,0)</f>
        <v>0</v>
      </c>
      <c r="BG804" s="202">
        <f>IF(N804="zákl. prenesená",J804,0)</f>
        <v>0</v>
      </c>
      <c r="BH804" s="202">
        <f>IF(N804="zníž. prenesená",J804,0)</f>
        <v>0</v>
      </c>
      <c r="BI804" s="202">
        <f>IF(N804="nulová",J804,0)</f>
        <v>0</v>
      </c>
      <c r="BJ804" s="19" t="s">
        <v>90</v>
      </c>
      <c r="BK804" s="203">
        <f>ROUND(I804*H804,3)</f>
        <v>0</v>
      </c>
      <c r="BL804" s="19" t="s">
        <v>212</v>
      </c>
      <c r="BM804" s="201" t="s">
        <v>2580</v>
      </c>
    </row>
    <row r="805" s="15" customFormat="1">
      <c r="A805" s="15"/>
      <c r="B805" s="221"/>
      <c r="C805" s="15"/>
      <c r="D805" s="205" t="s">
        <v>175</v>
      </c>
      <c r="E805" s="222" t="s">
        <v>1</v>
      </c>
      <c r="F805" s="223" t="s">
        <v>2581</v>
      </c>
      <c r="G805" s="15"/>
      <c r="H805" s="222" t="s">
        <v>1</v>
      </c>
      <c r="I805" s="224"/>
      <c r="J805" s="15"/>
      <c r="K805" s="15"/>
      <c r="L805" s="221"/>
      <c r="M805" s="225"/>
      <c r="N805" s="226"/>
      <c r="O805" s="226"/>
      <c r="P805" s="226"/>
      <c r="Q805" s="226"/>
      <c r="R805" s="226"/>
      <c r="S805" s="226"/>
      <c r="T805" s="227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22" t="s">
        <v>175</v>
      </c>
      <c r="AU805" s="222" t="s">
        <v>90</v>
      </c>
      <c r="AV805" s="15" t="s">
        <v>85</v>
      </c>
      <c r="AW805" s="15" t="s">
        <v>33</v>
      </c>
      <c r="AX805" s="15" t="s">
        <v>78</v>
      </c>
      <c r="AY805" s="222" t="s">
        <v>168</v>
      </c>
    </row>
    <row r="806" s="13" customFormat="1">
      <c r="A806" s="13"/>
      <c r="B806" s="204"/>
      <c r="C806" s="13"/>
      <c r="D806" s="205" t="s">
        <v>175</v>
      </c>
      <c r="E806" s="206" t="s">
        <v>1</v>
      </c>
      <c r="F806" s="207" t="s">
        <v>2582</v>
      </c>
      <c r="G806" s="13"/>
      <c r="H806" s="208">
        <v>9.3599999999999994</v>
      </c>
      <c r="I806" s="209"/>
      <c r="J806" s="13"/>
      <c r="K806" s="13"/>
      <c r="L806" s="204"/>
      <c r="M806" s="210"/>
      <c r="N806" s="211"/>
      <c r="O806" s="211"/>
      <c r="P806" s="211"/>
      <c r="Q806" s="211"/>
      <c r="R806" s="211"/>
      <c r="S806" s="211"/>
      <c r="T806" s="21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06" t="s">
        <v>175</v>
      </c>
      <c r="AU806" s="206" t="s">
        <v>90</v>
      </c>
      <c r="AV806" s="13" t="s">
        <v>90</v>
      </c>
      <c r="AW806" s="13" t="s">
        <v>33</v>
      </c>
      <c r="AX806" s="13" t="s">
        <v>78</v>
      </c>
      <c r="AY806" s="206" t="s">
        <v>168</v>
      </c>
    </row>
    <row r="807" s="14" customFormat="1">
      <c r="A807" s="14"/>
      <c r="B807" s="213"/>
      <c r="C807" s="14"/>
      <c r="D807" s="205" t="s">
        <v>175</v>
      </c>
      <c r="E807" s="214" t="s">
        <v>1</v>
      </c>
      <c r="F807" s="215" t="s">
        <v>180</v>
      </c>
      <c r="G807" s="14"/>
      <c r="H807" s="216">
        <v>9.3599999999999994</v>
      </c>
      <c r="I807" s="217"/>
      <c r="J807" s="14"/>
      <c r="K807" s="14"/>
      <c r="L807" s="213"/>
      <c r="M807" s="218"/>
      <c r="N807" s="219"/>
      <c r="O807" s="219"/>
      <c r="P807" s="219"/>
      <c r="Q807" s="219"/>
      <c r="R807" s="219"/>
      <c r="S807" s="219"/>
      <c r="T807" s="220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14" t="s">
        <v>175</v>
      </c>
      <c r="AU807" s="214" t="s">
        <v>90</v>
      </c>
      <c r="AV807" s="14" t="s">
        <v>111</v>
      </c>
      <c r="AW807" s="14" t="s">
        <v>33</v>
      </c>
      <c r="AX807" s="14" t="s">
        <v>85</v>
      </c>
      <c r="AY807" s="214" t="s">
        <v>168</v>
      </c>
    </row>
    <row r="808" s="2" customFormat="1" ht="24.15" customHeight="1">
      <c r="A808" s="38"/>
      <c r="B808" s="189"/>
      <c r="C808" s="190" t="s">
        <v>1145</v>
      </c>
      <c r="D808" s="190" t="s">
        <v>171</v>
      </c>
      <c r="E808" s="191" t="s">
        <v>2583</v>
      </c>
      <c r="F808" s="192" t="s">
        <v>2584</v>
      </c>
      <c r="G808" s="193" t="s">
        <v>324</v>
      </c>
      <c r="H808" s="194">
        <v>2.8500000000000001</v>
      </c>
      <c r="I808" s="195"/>
      <c r="J808" s="194">
        <f>ROUND(I808*H808,3)</f>
        <v>0</v>
      </c>
      <c r="K808" s="196"/>
      <c r="L808" s="39"/>
      <c r="M808" s="197" t="s">
        <v>1</v>
      </c>
      <c r="N808" s="198" t="s">
        <v>44</v>
      </c>
      <c r="O808" s="82"/>
      <c r="P808" s="199">
        <f>O808*H808</f>
        <v>0</v>
      </c>
      <c r="Q808" s="199">
        <v>0</v>
      </c>
      <c r="R808" s="199">
        <f>Q808*H808</f>
        <v>0</v>
      </c>
      <c r="S808" s="199">
        <v>0</v>
      </c>
      <c r="T808" s="200">
        <f>S808*H808</f>
        <v>0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01" t="s">
        <v>212</v>
      </c>
      <c r="AT808" s="201" t="s">
        <v>171</v>
      </c>
      <c r="AU808" s="201" t="s">
        <v>90</v>
      </c>
      <c r="AY808" s="19" t="s">
        <v>168</v>
      </c>
      <c r="BE808" s="202">
        <f>IF(N808="základná",J808,0)</f>
        <v>0</v>
      </c>
      <c r="BF808" s="202">
        <f>IF(N808="znížená",J808,0)</f>
        <v>0</v>
      </c>
      <c r="BG808" s="202">
        <f>IF(N808="zákl. prenesená",J808,0)</f>
        <v>0</v>
      </c>
      <c r="BH808" s="202">
        <f>IF(N808="zníž. prenesená",J808,0)</f>
        <v>0</v>
      </c>
      <c r="BI808" s="202">
        <f>IF(N808="nulová",J808,0)</f>
        <v>0</v>
      </c>
      <c r="BJ808" s="19" t="s">
        <v>90</v>
      </c>
      <c r="BK808" s="203">
        <f>ROUND(I808*H808,3)</f>
        <v>0</v>
      </c>
      <c r="BL808" s="19" t="s">
        <v>212</v>
      </c>
      <c r="BM808" s="201" t="s">
        <v>2585</v>
      </c>
    </row>
    <row r="809" s="13" customFormat="1">
      <c r="A809" s="13"/>
      <c r="B809" s="204"/>
      <c r="C809" s="13"/>
      <c r="D809" s="205" t="s">
        <v>175</v>
      </c>
      <c r="E809" s="206" t="s">
        <v>1</v>
      </c>
      <c r="F809" s="207" t="s">
        <v>2586</v>
      </c>
      <c r="G809" s="13"/>
      <c r="H809" s="208">
        <v>2.8500000000000001</v>
      </c>
      <c r="I809" s="209"/>
      <c r="J809" s="13"/>
      <c r="K809" s="13"/>
      <c r="L809" s="204"/>
      <c r="M809" s="210"/>
      <c r="N809" s="211"/>
      <c r="O809" s="211"/>
      <c r="P809" s="211"/>
      <c r="Q809" s="211"/>
      <c r="R809" s="211"/>
      <c r="S809" s="211"/>
      <c r="T809" s="21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06" t="s">
        <v>175</v>
      </c>
      <c r="AU809" s="206" t="s">
        <v>90</v>
      </c>
      <c r="AV809" s="13" t="s">
        <v>90</v>
      </c>
      <c r="AW809" s="13" t="s">
        <v>33</v>
      </c>
      <c r="AX809" s="13" t="s">
        <v>78</v>
      </c>
      <c r="AY809" s="206" t="s">
        <v>168</v>
      </c>
    </row>
    <row r="810" s="14" customFormat="1">
      <c r="A810" s="14"/>
      <c r="B810" s="213"/>
      <c r="C810" s="14"/>
      <c r="D810" s="205" t="s">
        <v>175</v>
      </c>
      <c r="E810" s="214" t="s">
        <v>1</v>
      </c>
      <c r="F810" s="215" t="s">
        <v>180</v>
      </c>
      <c r="G810" s="14"/>
      <c r="H810" s="216">
        <v>2.8500000000000001</v>
      </c>
      <c r="I810" s="217"/>
      <c r="J810" s="14"/>
      <c r="K810" s="14"/>
      <c r="L810" s="213"/>
      <c r="M810" s="218"/>
      <c r="N810" s="219"/>
      <c r="O810" s="219"/>
      <c r="P810" s="219"/>
      <c r="Q810" s="219"/>
      <c r="R810" s="219"/>
      <c r="S810" s="219"/>
      <c r="T810" s="22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14" t="s">
        <v>175</v>
      </c>
      <c r="AU810" s="214" t="s">
        <v>90</v>
      </c>
      <c r="AV810" s="14" t="s">
        <v>111</v>
      </c>
      <c r="AW810" s="14" t="s">
        <v>33</v>
      </c>
      <c r="AX810" s="14" t="s">
        <v>85</v>
      </c>
      <c r="AY810" s="214" t="s">
        <v>168</v>
      </c>
    </row>
    <row r="811" s="2" customFormat="1" ht="16.5" customHeight="1">
      <c r="A811" s="38"/>
      <c r="B811" s="189"/>
      <c r="C811" s="190" t="s">
        <v>2587</v>
      </c>
      <c r="D811" s="190" t="s">
        <v>171</v>
      </c>
      <c r="E811" s="191" t="s">
        <v>2588</v>
      </c>
      <c r="F811" s="192" t="s">
        <v>2589</v>
      </c>
      <c r="G811" s="193" t="s">
        <v>324</v>
      </c>
      <c r="H811" s="194">
        <v>36.740000000000002</v>
      </c>
      <c r="I811" s="195"/>
      <c r="J811" s="194">
        <f>ROUND(I811*H811,3)</f>
        <v>0</v>
      </c>
      <c r="K811" s="196"/>
      <c r="L811" s="39"/>
      <c r="M811" s="197" t="s">
        <v>1</v>
      </c>
      <c r="N811" s="198" t="s">
        <v>44</v>
      </c>
      <c r="O811" s="82"/>
      <c r="P811" s="199">
        <f>O811*H811</f>
        <v>0</v>
      </c>
      <c r="Q811" s="199">
        <v>0</v>
      </c>
      <c r="R811" s="199">
        <f>Q811*H811</f>
        <v>0</v>
      </c>
      <c r="S811" s="199">
        <v>0</v>
      </c>
      <c r="T811" s="200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01" t="s">
        <v>212</v>
      </c>
      <c r="AT811" s="201" t="s">
        <v>171</v>
      </c>
      <c r="AU811" s="201" t="s">
        <v>90</v>
      </c>
      <c r="AY811" s="19" t="s">
        <v>168</v>
      </c>
      <c r="BE811" s="202">
        <f>IF(N811="základná",J811,0)</f>
        <v>0</v>
      </c>
      <c r="BF811" s="202">
        <f>IF(N811="znížená",J811,0)</f>
        <v>0</v>
      </c>
      <c r="BG811" s="202">
        <f>IF(N811="zákl. prenesená",J811,0)</f>
        <v>0</v>
      </c>
      <c r="BH811" s="202">
        <f>IF(N811="zníž. prenesená",J811,0)</f>
        <v>0</v>
      </c>
      <c r="BI811" s="202">
        <f>IF(N811="nulová",J811,0)</f>
        <v>0</v>
      </c>
      <c r="BJ811" s="19" t="s">
        <v>90</v>
      </c>
      <c r="BK811" s="203">
        <f>ROUND(I811*H811,3)</f>
        <v>0</v>
      </c>
      <c r="BL811" s="19" t="s">
        <v>212</v>
      </c>
      <c r="BM811" s="201" t="s">
        <v>2590</v>
      </c>
    </row>
    <row r="812" s="13" customFormat="1">
      <c r="A812" s="13"/>
      <c r="B812" s="204"/>
      <c r="C812" s="13"/>
      <c r="D812" s="205" t="s">
        <v>175</v>
      </c>
      <c r="E812" s="206" t="s">
        <v>1</v>
      </c>
      <c r="F812" s="207" t="s">
        <v>2591</v>
      </c>
      <c r="G812" s="13"/>
      <c r="H812" s="208">
        <v>9.5999999999999996</v>
      </c>
      <c r="I812" s="209"/>
      <c r="J812" s="13"/>
      <c r="K812" s="13"/>
      <c r="L812" s="204"/>
      <c r="M812" s="210"/>
      <c r="N812" s="211"/>
      <c r="O812" s="211"/>
      <c r="P812" s="211"/>
      <c r="Q812" s="211"/>
      <c r="R812" s="211"/>
      <c r="S812" s="211"/>
      <c r="T812" s="21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06" t="s">
        <v>175</v>
      </c>
      <c r="AU812" s="206" t="s">
        <v>90</v>
      </c>
      <c r="AV812" s="13" t="s">
        <v>90</v>
      </c>
      <c r="AW812" s="13" t="s">
        <v>33</v>
      </c>
      <c r="AX812" s="13" t="s">
        <v>78</v>
      </c>
      <c r="AY812" s="206" t="s">
        <v>168</v>
      </c>
    </row>
    <row r="813" s="13" customFormat="1">
      <c r="A813" s="13"/>
      <c r="B813" s="204"/>
      <c r="C813" s="13"/>
      <c r="D813" s="205" t="s">
        <v>175</v>
      </c>
      <c r="E813" s="206" t="s">
        <v>1</v>
      </c>
      <c r="F813" s="207" t="s">
        <v>2592</v>
      </c>
      <c r="G813" s="13"/>
      <c r="H813" s="208">
        <v>8.6999999999999993</v>
      </c>
      <c r="I813" s="209"/>
      <c r="J813" s="13"/>
      <c r="K813" s="13"/>
      <c r="L813" s="204"/>
      <c r="M813" s="210"/>
      <c r="N813" s="211"/>
      <c r="O813" s="211"/>
      <c r="P813" s="211"/>
      <c r="Q813" s="211"/>
      <c r="R813" s="211"/>
      <c r="S813" s="211"/>
      <c r="T813" s="21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06" t="s">
        <v>175</v>
      </c>
      <c r="AU813" s="206" t="s">
        <v>90</v>
      </c>
      <c r="AV813" s="13" t="s">
        <v>90</v>
      </c>
      <c r="AW813" s="13" t="s">
        <v>33</v>
      </c>
      <c r="AX813" s="13" t="s">
        <v>78</v>
      </c>
      <c r="AY813" s="206" t="s">
        <v>168</v>
      </c>
    </row>
    <row r="814" s="13" customFormat="1">
      <c r="A814" s="13"/>
      <c r="B814" s="204"/>
      <c r="C814" s="13"/>
      <c r="D814" s="205" t="s">
        <v>175</v>
      </c>
      <c r="E814" s="206" t="s">
        <v>1</v>
      </c>
      <c r="F814" s="207" t="s">
        <v>2593</v>
      </c>
      <c r="G814" s="13"/>
      <c r="H814" s="208">
        <v>14.6</v>
      </c>
      <c r="I814" s="209"/>
      <c r="J814" s="13"/>
      <c r="K814" s="13"/>
      <c r="L814" s="204"/>
      <c r="M814" s="210"/>
      <c r="N814" s="211"/>
      <c r="O814" s="211"/>
      <c r="P814" s="211"/>
      <c r="Q814" s="211"/>
      <c r="R814" s="211"/>
      <c r="S814" s="211"/>
      <c r="T814" s="212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06" t="s">
        <v>175</v>
      </c>
      <c r="AU814" s="206" t="s">
        <v>90</v>
      </c>
      <c r="AV814" s="13" t="s">
        <v>90</v>
      </c>
      <c r="AW814" s="13" t="s">
        <v>33</v>
      </c>
      <c r="AX814" s="13" t="s">
        <v>78</v>
      </c>
      <c r="AY814" s="206" t="s">
        <v>168</v>
      </c>
    </row>
    <row r="815" s="13" customFormat="1">
      <c r="A815" s="13"/>
      <c r="B815" s="204"/>
      <c r="C815" s="13"/>
      <c r="D815" s="205" t="s">
        <v>175</v>
      </c>
      <c r="E815" s="206" t="s">
        <v>1</v>
      </c>
      <c r="F815" s="207" t="s">
        <v>2594</v>
      </c>
      <c r="G815" s="13"/>
      <c r="H815" s="208">
        <v>3.8399999999999999</v>
      </c>
      <c r="I815" s="209"/>
      <c r="J815" s="13"/>
      <c r="K815" s="13"/>
      <c r="L815" s="204"/>
      <c r="M815" s="210"/>
      <c r="N815" s="211"/>
      <c r="O815" s="211"/>
      <c r="P815" s="211"/>
      <c r="Q815" s="211"/>
      <c r="R815" s="211"/>
      <c r="S815" s="211"/>
      <c r="T815" s="21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06" t="s">
        <v>175</v>
      </c>
      <c r="AU815" s="206" t="s">
        <v>90</v>
      </c>
      <c r="AV815" s="13" t="s">
        <v>90</v>
      </c>
      <c r="AW815" s="13" t="s">
        <v>33</v>
      </c>
      <c r="AX815" s="13" t="s">
        <v>78</v>
      </c>
      <c r="AY815" s="206" t="s">
        <v>168</v>
      </c>
    </row>
    <row r="816" s="14" customFormat="1">
      <c r="A816" s="14"/>
      <c r="B816" s="213"/>
      <c r="C816" s="14"/>
      <c r="D816" s="205" t="s">
        <v>175</v>
      </c>
      <c r="E816" s="214" t="s">
        <v>1</v>
      </c>
      <c r="F816" s="215" t="s">
        <v>180</v>
      </c>
      <c r="G816" s="14"/>
      <c r="H816" s="216">
        <v>36.739999999999995</v>
      </c>
      <c r="I816" s="217"/>
      <c r="J816" s="14"/>
      <c r="K816" s="14"/>
      <c r="L816" s="213"/>
      <c r="M816" s="218"/>
      <c r="N816" s="219"/>
      <c r="O816" s="219"/>
      <c r="P816" s="219"/>
      <c r="Q816" s="219"/>
      <c r="R816" s="219"/>
      <c r="S816" s="219"/>
      <c r="T816" s="22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14" t="s">
        <v>175</v>
      </c>
      <c r="AU816" s="214" t="s">
        <v>90</v>
      </c>
      <c r="AV816" s="14" t="s">
        <v>111</v>
      </c>
      <c r="AW816" s="14" t="s">
        <v>33</v>
      </c>
      <c r="AX816" s="14" t="s">
        <v>85</v>
      </c>
      <c r="AY816" s="214" t="s">
        <v>168</v>
      </c>
    </row>
    <row r="817" s="2" customFormat="1" ht="16.5" customHeight="1">
      <c r="A817" s="38"/>
      <c r="B817" s="189"/>
      <c r="C817" s="236" t="s">
        <v>1146</v>
      </c>
      <c r="D817" s="236" t="s">
        <v>357</v>
      </c>
      <c r="E817" s="237" t="s">
        <v>2595</v>
      </c>
      <c r="F817" s="238" t="s">
        <v>2596</v>
      </c>
      <c r="G817" s="239" t="s">
        <v>324</v>
      </c>
      <c r="H817" s="240">
        <v>41.173999999999999</v>
      </c>
      <c r="I817" s="241"/>
      <c r="J817" s="240">
        <f>ROUND(I817*H817,3)</f>
        <v>0</v>
      </c>
      <c r="K817" s="242"/>
      <c r="L817" s="243"/>
      <c r="M817" s="244" t="s">
        <v>1</v>
      </c>
      <c r="N817" s="245" t="s">
        <v>44</v>
      </c>
      <c r="O817" s="82"/>
      <c r="P817" s="199">
        <f>O817*H817</f>
        <v>0</v>
      </c>
      <c r="Q817" s="199">
        <v>0</v>
      </c>
      <c r="R817" s="199">
        <f>Q817*H817</f>
        <v>0</v>
      </c>
      <c r="S817" s="199">
        <v>0</v>
      </c>
      <c r="T817" s="200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01" t="s">
        <v>259</v>
      </c>
      <c r="AT817" s="201" t="s">
        <v>357</v>
      </c>
      <c r="AU817" s="201" t="s">
        <v>90</v>
      </c>
      <c r="AY817" s="19" t="s">
        <v>168</v>
      </c>
      <c r="BE817" s="202">
        <f>IF(N817="základná",J817,0)</f>
        <v>0</v>
      </c>
      <c r="BF817" s="202">
        <f>IF(N817="znížená",J817,0)</f>
        <v>0</v>
      </c>
      <c r="BG817" s="202">
        <f>IF(N817="zákl. prenesená",J817,0)</f>
        <v>0</v>
      </c>
      <c r="BH817" s="202">
        <f>IF(N817="zníž. prenesená",J817,0)</f>
        <v>0</v>
      </c>
      <c r="BI817" s="202">
        <f>IF(N817="nulová",J817,0)</f>
        <v>0</v>
      </c>
      <c r="BJ817" s="19" t="s">
        <v>90</v>
      </c>
      <c r="BK817" s="203">
        <f>ROUND(I817*H817,3)</f>
        <v>0</v>
      </c>
      <c r="BL817" s="19" t="s">
        <v>212</v>
      </c>
      <c r="BM817" s="201" t="s">
        <v>2597</v>
      </c>
    </row>
    <row r="818" s="15" customFormat="1">
      <c r="A818" s="15"/>
      <c r="B818" s="221"/>
      <c r="C818" s="15"/>
      <c r="D818" s="205" t="s">
        <v>175</v>
      </c>
      <c r="E818" s="222" t="s">
        <v>1</v>
      </c>
      <c r="F818" s="223" t="s">
        <v>2598</v>
      </c>
      <c r="G818" s="15"/>
      <c r="H818" s="222" t="s">
        <v>1</v>
      </c>
      <c r="I818" s="224"/>
      <c r="J818" s="15"/>
      <c r="K818" s="15"/>
      <c r="L818" s="221"/>
      <c r="M818" s="225"/>
      <c r="N818" s="226"/>
      <c r="O818" s="226"/>
      <c r="P818" s="226"/>
      <c r="Q818" s="226"/>
      <c r="R818" s="226"/>
      <c r="S818" s="226"/>
      <c r="T818" s="227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22" t="s">
        <v>175</v>
      </c>
      <c r="AU818" s="222" t="s">
        <v>90</v>
      </c>
      <c r="AV818" s="15" t="s">
        <v>85</v>
      </c>
      <c r="AW818" s="15" t="s">
        <v>33</v>
      </c>
      <c r="AX818" s="15" t="s">
        <v>78</v>
      </c>
      <c r="AY818" s="222" t="s">
        <v>168</v>
      </c>
    </row>
    <row r="819" s="13" customFormat="1">
      <c r="A819" s="13"/>
      <c r="B819" s="204"/>
      <c r="C819" s="13"/>
      <c r="D819" s="205" t="s">
        <v>175</v>
      </c>
      <c r="E819" s="206" t="s">
        <v>1</v>
      </c>
      <c r="F819" s="207" t="s">
        <v>2599</v>
      </c>
      <c r="G819" s="13"/>
      <c r="H819" s="208">
        <v>41.173999999999999</v>
      </c>
      <c r="I819" s="209"/>
      <c r="J819" s="13"/>
      <c r="K819" s="13"/>
      <c r="L819" s="204"/>
      <c r="M819" s="210"/>
      <c r="N819" s="211"/>
      <c r="O819" s="211"/>
      <c r="P819" s="211"/>
      <c r="Q819" s="211"/>
      <c r="R819" s="211"/>
      <c r="S819" s="211"/>
      <c r="T819" s="212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06" t="s">
        <v>175</v>
      </c>
      <c r="AU819" s="206" t="s">
        <v>90</v>
      </c>
      <c r="AV819" s="13" t="s">
        <v>90</v>
      </c>
      <c r="AW819" s="13" t="s">
        <v>33</v>
      </c>
      <c r="AX819" s="13" t="s">
        <v>78</v>
      </c>
      <c r="AY819" s="206" t="s">
        <v>168</v>
      </c>
    </row>
    <row r="820" s="14" customFormat="1">
      <c r="A820" s="14"/>
      <c r="B820" s="213"/>
      <c r="C820" s="14"/>
      <c r="D820" s="205" t="s">
        <v>175</v>
      </c>
      <c r="E820" s="214" t="s">
        <v>1</v>
      </c>
      <c r="F820" s="215" t="s">
        <v>180</v>
      </c>
      <c r="G820" s="14"/>
      <c r="H820" s="216">
        <v>41.173999999999999</v>
      </c>
      <c r="I820" s="217"/>
      <c r="J820" s="14"/>
      <c r="K820" s="14"/>
      <c r="L820" s="213"/>
      <c r="M820" s="218"/>
      <c r="N820" s="219"/>
      <c r="O820" s="219"/>
      <c r="P820" s="219"/>
      <c r="Q820" s="219"/>
      <c r="R820" s="219"/>
      <c r="S820" s="219"/>
      <c r="T820" s="220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14" t="s">
        <v>175</v>
      </c>
      <c r="AU820" s="214" t="s">
        <v>90</v>
      </c>
      <c r="AV820" s="14" t="s">
        <v>111</v>
      </c>
      <c r="AW820" s="14" t="s">
        <v>33</v>
      </c>
      <c r="AX820" s="14" t="s">
        <v>85</v>
      </c>
      <c r="AY820" s="214" t="s">
        <v>168</v>
      </c>
    </row>
    <row r="821" s="2" customFormat="1" ht="24.15" customHeight="1">
      <c r="A821" s="38"/>
      <c r="B821" s="189"/>
      <c r="C821" s="190" t="s">
        <v>2600</v>
      </c>
      <c r="D821" s="190" t="s">
        <v>171</v>
      </c>
      <c r="E821" s="191" t="s">
        <v>2601</v>
      </c>
      <c r="F821" s="192" t="s">
        <v>2602</v>
      </c>
      <c r="G821" s="193" t="s">
        <v>174</v>
      </c>
      <c r="H821" s="194">
        <v>56.770000000000003</v>
      </c>
      <c r="I821" s="195"/>
      <c r="J821" s="194">
        <f>ROUND(I821*H821,3)</f>
        <v>0</v>
      </c>
      <c r="K821" s="196"/>
      <c r="L821" s="39"/>
      <c r="M821" s="197" t="s">
        <v>1</v>
      </c>
      <c r="N821" s="198" t="s">
        <v>44</v>
      </c>
      <c r="O821" s="82"/>
      <c r="P821" s="199">
        <f>O821*H821</f>
        <v>0</v>
      </c>
      <c r="Q821" s="199">
        <v>0</v>
      </c>
      <c r="R821" s="199">
        <f>Q821*H821</f>
        <v>0</v>
      </c>
      <c r="S821" s="199">
        <v>0</v>
      </c>
      <c r="T821" s="200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01" t="s">
        <v>212</v>
      </c>
      <c r="AT821" s="201" t="s">
        <v>171</v>
      </c>
      <c r="AU821" s="201" t="s">
        <v>90</v>
      </c>
      <c r="AY821" s="19" t="s">
        <v>168</v>
      </c>
      <c r="BE821" s="202">
        <f>IF(N821="základná",J821,0)</f>
        <v>0</v>
      </c>
      <c r="BF821" s="202">
        <f>IF(N821="znížená",J821,0)</f>
        <v>0</v>
      </c>
      <c r="BG821" s="202">
        <f>IF(N821="zákl. prenesená",J821,0)</f>
        <v>0</v>
      </c>
      <c r="BH821" s="202">
        <f>IF(N821="zníž. prenesená",J821,0)</f>
        <v>0</v>
      </c>
      <c r="BI821" s="202">
        <f>IF(N821="nulová",J821,0)</f>
        <v>0</v>
      </c>
      <c r="BJ821" s="19" t="s">
        <v>90</v>
      </c>
      <c r="BK821" s="203">
        <f>ROUND(I821*H821,3)</f>
        <v>0</v>
      </c>
      <c r="BL821" s="19" t="s">
        <v>212</v>
      </c>
      <c r="BM821" s="201" t="s">
        <v>2603</v>
      </c>
    </row>
    <row r="822" s="15" customFormat="1">
      <c r="A822" s="15"/>
      <c r="B822" s="221"/>
      <c r="C822" s="15"/>
      <c r="D822" s="205" t="s">
        <v>175</v>
      </c>
      <c r="E822" s="222" t="s">
        <v>1</v>
      </c>
      <c r="F822" s="223" t="s">
        <v>2604</v>
      </c>
      <c r="G822" s="15"/>
      <c r="H822" s="222" t="s">
        <v>1</v>
      </c>
      <c r="I822" s="224"/>
      <c r="J822" s="15"/>
      <c r="K822" s="15"/>
      <c r="L822" s="221"/>
      <c r="M822" s="225"/>
      <c r="N822" s="226"/>
      <c r="O822" s="226"/>
      <c r="P822" s="226"/>
      <c r="Q822" s="226"/>
      <c r="R822" s="226"/>
      <c r="S822" s="226"/>
      <c r="T822" s="227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22" t="s">
        <v>175</v>
      </c>
      <c r="AU822" s="222" t="s">
        <v>90</v>
      </c>
      <c r="AV822" s="15" t="s">
        <v>85</v>
      </c>
      <c r="AW822" s="15" t="s">
        <v>33</v>
      </c>
      <c r="AX822" s="15" t="s">
        <v>78</v>
      </c>
      <c r="AY822" s="222" t="s">
        <v>168</v>
      </c>
    </row>
    <row r="823" s="13" customFormat="1">
      <c r="A823" s="13"/>
      <c r="B823" s="204"/>
      <c r="C823" s="13"/>
      <c r="D823" s="205" t="s">
        <v>175</v>
      </c>
      <c r="E823" s="206" t="s">
        <v>1</v>
      </c>
      <c r="F823" s="207" t="s">
        <v>2605</v>
      </c>
      <c r="G823" s="13"/>
      <c r="H823" s="208">
        <v>9.6999999999999993</v>
      </c>
      <c r="I823" s="209"/>
      <c r="J823" s="13"/>
      <c r="K823" s="13"/>
      <c r="L823" s="204"/>
      <c r="M823" s="210"/>
      <c r="N823" s="211"/>
      <c r="O823" s="211"/>
      <c r="P823" s="211"/>
      <c r="Q823" s="211"/>
      <c r="R823" s="211"/>
      <c r="S823" s="211"/>
      <c r="T823" s="212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06" t="s">
        <v>175</v>
      </c>
      <c r="AU823" s="206" t="s">
        <v>90</v>
      </c>
      <c r="AV823" s="13" t="s">
        <v>90</v>
      </c>
      <c r="AW823" s="13" t="s">
        <v>33</v>
      </c>
      <c r="AX823" s="13" t="s">
        <v>78</v>
      </c>
      <c r="AY823" s="206" t="s">
        <v>168</v>
      </c>
    </row>
    <row r="824" s="13" customFormat="1">
      <c r="A824" s="13"/>
      <c r="B824" s="204"/>
      <c r="C824" s="13"/>
      <c r="D824" s="205" t="s">
        <v>175</v>
      </c>
      <c r="E824" s="206" t="s">
        <v>1</v>
      </c>
      <c r="F824" s="207" t="s">
        <v>2606</v>
      </c>
      <c r="G824" s="13"/>
      <c r="H824" s="208">
        <v>2.5</v>
      </c>
      <c r="I824" s="209"/>
      <c r="J824" s="13"/>
      <c r="K824" s="13"/>
      <c r="L824" s="204"/>
      <c r="M824" s="210"/>
      <c r="N824" s="211"/>
      <c r="O824" s="211"/>
      <c r="P824" s="211"/>
      <c r="Q824" s="211"/>
      <c r="R824" s="211"/>
      <c r="S824" s="211"/>
      <c r="T824" s="21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06" t="s">
        <v>175</v>
      </c>
      <c r="AU824" s="206" t="s">
        <v>90</v>
      </c>
      <c r="AV824" s="13" t="s">
        <v>90</v>
      </c>
      <c r="AW824" s="13" t="s">
        <v>33</v>
      </c>
      <c r="AX824" s="13" t="s">
        <v>78</v>
      </c>
      <c r="AY824" s="206" t="s">
        <v>168</v>
      </c>
    </row>
    <row r="825" s="16" customFormat="1">
      <c r="A825" s="16"/>
      <c r="B825" s="228"/>
      <c r="C825" s="16"/>
      <c r="D825" s="205" t="s">
        <v>175</v>
      </c>
      <c r="E825" s="229" t="s">
        <v>1</v>
      </c>
      <c r="F825" s="230" t="s">
        <v>240</v>
      </c>
      <c r="G825" s="16"/>
      <c r="H825" s="231">
        <v>12.199999999999999</v>
      </c>
      <c r="I825" s="232"/>
      <c r="J825" s="16"/>
      <c r="K825" s="16"/>
      <c r="L825" s="228"/>
      <c r="M825" s="233"/>
      <c r="N825" s="234"/>
      <c r="O825" s="234"/>
      <c r="P825" s="234"/>
      <c r="Q825" s="234"/>
      <c r="R825" s="234"/>
      <c r="S825" s="234"/>
      <c r="T825" s="235"/>
      <c r="U825" s="16"/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T825" s="229" t="s">
        <v>175</v>
      </c>
      <c r="AU825" s="229" t="s">
        <v>90</v>
      </c>
      <c r="AV825" s="16" t="s">
        <v>95</v>
      </c>
      <c r="AW825" s="16" t="s">
        <v>33</v>
      </c>
      <c r="AX825" s="16" t="s">
        <v>78</v>
      </c>
      <c r="AY825" s="229" t="s">
        <v>168</v>
      </c>
    </row>
    <row r="826" s="15" customFormat="1">
      <c r="A826" s="15"/>
      <c r="B826" s="221"/>
      <c r="C826" s="15"/>
      <c r="D826" s="205" t="s">
        <v>175</v>
      </c>
      <c r="E826" s="222" t="s">
        <v>1</v>
      </c>
      <c r="F826" s="223" t="s">
        <v>2607</v>
      </c>
      <c r="G826" s="15"/>
      <c r="H826" s="222" t="s">
        <v>1</v>
      </c>
      <c r="I826" s="224"/>
      <c r="J826" s="15"/>
      <c r="K826" s="15"/>
      <c r="L826" s="221"/>
      <c r="M826" s="225"/>
      <c r="N826" s="226"/>
      <c r="O826" s="226"/>
      <c r="P826" s="226"/>
      <c r="Q826" s="226"/>
      <c r="R826" s="226"/>
      <c r="S826" s="226"/>
      <c r="T826" s="227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22" t="s">
        <v>175</v>
      </c>
      <c r="AU826" s="222" t="s">
        <v>90</v>
      </c>
      <c r="AV826" s="15" t="s">
        <v>85</v>
      </c>
      <c r="AW826" s="15" t="s">
        <v>33</v>
      </c>
      <c r="AX826" s="15" t="s">
        <v>78</v>
      </c>
      <c r="AY826" s="222" t="s">
        <v>168</v>
      </c>
    </row>
    <row r="827" s="13" customFormat="1">
      <c r="A827" s="13"/>
      <c r="B827" s="204"/>
      <c r="C827" s="13"/>
      <c r="D827" s="205" t="s">
        <v>175</v>
      </c>
      <c r="E827" s="206" t="s">
        <v>1</v>
      </c>
      <c r="F827" s="207" t="s">
        <v>2608</v>
      </c>
      <c r="G827" s="13"/>
      <c r="H827" s="208">
        <v>1.3100000000000001</v>
      </c>
      <c r="I827" s="209"/>
      <c r="J827" s="13"/>
      <c r="K827" s="13"/>
      <c r="L827" s="204"/>
      <c r="M827" s="210"/>
      <c r="N827" s="211"/>
      <c r="O827" s="211"/>
      <c r="P827" s="211"/>
      <c r="Q827" s="211"/>
      <c r="R827" s="211"/>
      <c r="S827" s="211"/>
      <c r="T827" s="21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06" t="s">
        <v>175</v>
      </c>
      <c r="AU827" s="206" t="s">
        <v>90</v>
      </c>
      <c r="AV827" s="13" t="s">
        <v>90</v>
      </c>
      <c r="AW827" s="13" t="s">
        <v>33</v>
      </c>
      <c r="AX827" s="13" t="s">
        <v>78</v>
      </c>
      <c r="AY827" s="206" t="s">
        <v>168</v>
      </c>
    </row>
    <row r="828" s="13" customFormat="1">
      <c r="A828" s="13"/>
      <c r="B828" s="204"/>
      <c r="C828" s="13"/>
      <c r="D828" s="205" t="s">
        <v>175</v>
      </c>
      <c r="E828" s="206" t="s">
        <v>1</v>
      </c>
      <c r="F828" s="207" t="s">
        <v>2246</v>
      </c>
      <c r="G828" s="13"/>
      <c r="H828" s="208">
        <v>14.970000000000001</v>
      </c>
      <c r="I828" s="209"/>
      <c r="J828" s="13"/>
      <c r="K828" s="13"/>
      <c r="L828" s="204"/>
      <c r="M828" s="210"/>
      <c r="N828" s="211"/>
      <c r="O828" s="211"/>
      <c r="P828" s="211"/>
      <c r="Q828" s="211"/>
      <c r="R828" s="211"/>
      <c r="S828" s="211"/>
      <c r="T828" s="21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06" t="s">
        <v>175</v>
      </c>
      <c r="AU828" s="206" t="s">
        <v>90</v>
      </c>
      <c r="AV828" s="13" t="s">
        <v>90</v>
      </c>
      <c r="AW828" s="13" t="s">
        <v>33</v>
      </c>
      <c r="AX828" s="13" t="s">
        <v>78</v>
      </c>
      <c r="AY828" s="206" t="s">
        <v>168</v>
      </c>
    </row>
    <row r="829" s="13" customFormat="1">
      <c r="A829" s="13"/>
      <c r="B829" s="204"/>
      <c r="C829" s="13"/>
      <c r="D829" s="205" t="s">
        <v>175</v>
      </c>
      <c r="E829" s="206" t="s">
        <v>1</v>
      </c>
      <c r="F829" s="207" t="s">
        <v>2247</v>
      </c>
      <c r="G829" s="13"/>
      <c r="H829" s="208">
        <v>0.97999999999999998</v>
      </c>
      <c r="I829" s="209"/>
      <c r="J829" s="13"/>
      <c r="K829" s="13"/>
      <c r="L829" s="204"/>
      <c r="M829" s="210"/>
      <c r="N829" s="211"/>
      <c r="O829" s="211"/>
      <c r="P829" s="211"/>
      <c r="Q829" s="211"/>
      <c r="R829" s="211"/>
      <c r="S829" s="211"/>
      <c r="T829" s="212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06" t="s">
        <v>175</v>
      </c>
      <c r="AU829" s="206" t="s">
        <v>90</v>
      </c>
      <c r="AV829" s="13" t="s">
        <v>90</v>
      </c>
      <c r="AW829" s="13" t="s">
        <v>33</v>
      </c>
      <c r="AX829" s="13" t="s">
        <v>78</v>
      </c>
      <c r="AY829" s="206" t="s">
        <v>168</v>
      </c>
    </row>
    <row r="830" s="13" customFormat="1">
      <c r="A830" s="13"/>
      <c r="B830" s="204"/>
      <c r="C830" s="13"/>
      <c r="D830" s="205" t="s">
        <v>175</v>
      </c>
      <c r="E830" s="206" t="s">
        <v>1</v>
      </c>
      <c r="F830" s="207" t="s">
        <v>2248</v>
      </c>
      <c r="G830" s="13"/>
      <c r="H830" s="208">
        <v>2.8900000000000001</v>
      </c>
      <c r="I830" s="209"/>
      <c r="J830" s="13"/>
      <c r="K830" s="13"/>
      <c r="L830" s="204"/>
      <c r="M830" s="210"/>
      <c r="N830" s="211"/>
      <c r="O830" s="211"/>
      <c r="P830" s="211"/>
      <c r="Q830" s="211"/>
      <c r="R830" s="211"/>
      <c r="S830" s="211"/>
      <c r="T830" s="21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06" t="s">
        <v>175</v>
      </c>
      <c r="AU830" s="206" t="s">
        <v>90</v>
      </c>
      <c r="AV830" s="13" t="s">
        <v>90</v>
      </c>
      <c r="AW830" s="13" t="s">
        <v>33</v>
      </c>
      <c r="AX830" s="13" t="s">
        <v>78</v>
      </c>
      <c r="AY830" s="206" t="s">
        <v>168</v>
      </c>
    </row>
    <row r="831" s="13" customFormat="1">
      <c r="A831" s="13"/>
      <c r="B831" s="204"/>
      <c r="C831" s="13"/>
      <c r="D831" s="205" t="s">
        <v>175</v>
      </c>
      <c r="E831" s="206" t="s">
        <v>1</v>
      </c>
      <c r="F831" s="207" t="s">
        <v>2249</v>
      </c>
      <c r="G831" s="13"/>
      <c r="H831" s="208">
        <v>0.93999999999999995</v>
      </c>
      <c r="I831" s="209"/>
      <c r="J831" s="13"/>
      <c r="K831" s="13"/>
      <c r="L831" s="204"/>
      <c r="M831" s="210"/>
      <c r="N831" s="211"/>
      <c r="O831" s="211"/>
      <c r="P831" s="211"/>
      <c r="Q831" s="211"/>
      <c r="R831" s="211"/>
      <c r="S831" s="211"/>
      <c r="T831" s="21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06" t="s">
        <v>175</v>
      </c>
      <c r="AU831" s="206" t="s">
        <v>90</v>
      </c>
      <c r="AV831" s="13" t="s">
        <v>90</v>
      </c>
      <c r="AW831" s="13" t="s">
        <v>33</v>
      </c>
      <c r="AX831" s="13" t="s">
        <v>78</v>
      </c>
      <c r="AY831" s="206" t="s">
        <v>168</v>
      </c>
    </row>
    <row r="832" s="13" customFormat="1">
      <c r="A832" s="13"/>
      <c r="B832" s="204"/>
      <c r="C832" s="13"/>
      <c r="D832" s="205" t="s">
        <v>175</v>
      </c>
      <c r="E832" s="206" t="s">
        <v>1</v>
      </c>
      <c r="F832" s="207" t="s">
        <v>2609</v>
      </c>
      <c r="G832" s="13"/>
      <c r="H832" s="208">
        <v>2.7599999999999998</v>
      </c>
      <c r="I832" s="209"/>
      <c r="J832" s="13"/>
      <c r="K832" s="13"/>
      <c r="L832" s="204"/>
      <c r="M832" s="210"/>
      <c r="N832" s="211"/>
      <c r="O832" s="211"/>
      <c r="P832" s="211"/>
      <c r="Q832" s="211"/>
      <c r="R832" s="211"/>
      <c r="S832" s="211"/>
      <c r="T832" s="212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06" t="s">
        <v>175</v>
      </c>
      <c r="AU832" s="206" t="s">
        <v>90</v>
      </c>
      <c r="AV832" s="13" t="s">
        <v>90</v>
      </c>
      <c r="AW832" s="13" t="s">
        <v>33</v>
      </c>
      <c r="AX832" s="13" t="s">
        <v>78</v>
      </c>
      <c r="AY832" s="206" t="s">
        <v>168</v>
      </c>
    </row>
    <row r="833" s="13" customFormat="1">
      <c r="A833" s="13"/>
      <c r="B833" s="204"/>
      <c r="C833" s="13"/>
      <c r="D833" s="205" t="s">
        <v>175</v>
      </c>
      <c r="E833" s="206" t="s">
        <v>1</v>
      </c>
      <c r="F833" s="207" t="s">
        <v>2610</v>
      </c>
      <c r="G833" s="13"/>
      <c r="H833" s="208">
        <v>1.3100000000000001</v>
      </c>
      <c r="I833" s="209"/>
      <c r="J833" s="13"/>
      <c r="K833" s="13"/>
      <c r="L833" s="204"/>
      <c r="M833" s="210"/>
      <c r="N833" s="211"/>
      <c r="O833" s="211"/>
      <c r="P833" s="211"/>
      <c r="Q833" s="211"/>
      <c r="R833" s="211"/>
      <c r="S833" s="211"/>
      <c r="T833" s="21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06" t="s">
        <v>175</v>
      </c>
      <c r="AU833" s="206" t="s">
        <v>90</v>
      </c>
      <c r="AV833" s="13" t="s">
        <v>90</v>
      </c>
      <c r="AW833" s="13" t="s">
        <v>33</v>
      </c>
      <c r="AX833" s="13" t="s">
        <v>78</v>
      </c>
      <c r="AY833" s="206" t="s">
        <v>168</v>
      </c>
    </row>
    <row r="834" s="13" customFormat="1">
      <c r="A834" s="13"/>
      <c r="B834" s="204"/>
      <c r="C834" s="13"/>
      <c r="D834" s="205" t="s">
        <v>175</v>
      </c>
      <c r="E834" s="206" t="s">
        <v>1</v>
      </c>
      <c r="F834" s="207" t="s">
        <v>2257</v>
      </c>
      <c r="G834" s="13"/>
      <c r="H834" s="208">
        <v>0.96999999999999997</v>
      </c>
      <c r="I834" s="209"/>
      <c r="J834" s="13"/>
      <c r="K834" s="13"/>
      <c r="L834" s="204"/>
      <c r="M834" s="210"/>
      <c r="N834" s="211"/>
      <c r="O834" s="211"/>
      <c r="P834" s="211"/>
      <c r="Q834" s="211"/>
      <c r="R834" s="211"/>
      <c r="S834" s="211"/>
      <c r="T834" s="21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06" t="s">
        <v>175</v>
      </c>
      <c r="AU834" s="206" t="s">
        <v>90</v>
      </c>
      <c r="AV834" s="13" t="s">
        <v>90</v>
      </c>
      <c r="AW834" s="13" t="s">
        <v>33</v>
      </c>
      <c r="AX834" s="13" t="s">
        <v>78</v>
      </c>
      <c r="AY834" s="206" t="s">
        <v>168</v>
      </c>
    </row>
    <row r="835" s="13" customFormat="1">
      <c r="A835" s="13"/>
      <c r="B835" s="204"/>
      <c r="C835" s="13"/>
      <c r="D835" s="205" t="s">
        <v>175</v>
      </c>
      <c r="E835" s="206" t="s">
        <v>1</v>
      </c>
      <c r="F835" s="207" t="s">
        <v>2262</v>
      </c>
      <c r="G835" s="13"/>
      <c r="H835" s="208">
        <v>0.93999999999999995</v>
      </c>
      <c r="I835" s="209"/>
      <c r="J835" s="13"/>
      <c r="K835" s="13"/>
      <c r="L835" s="204"/>
      <c r="M835" s="210"/>
      <c r="N835" s="211"/>
      <c r="O835" s="211"/>
      <c r="P835" s="211"/>
      <c r="Q835" s="211"/>
      <c r="R835" s="211"/>
      <c r="S835" s="211"/>
      <c r="T835" s="21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06" t="s">
        <v>175</v>
      </c>
      <c r="AU835" s="206" t="s">
        <v>90</v>
      </c>
      <c r="AV835" s="13" t="s">
        <v>90</v>
      </c>
      <c r="AW835" s="13" t="s">
        <v>33</v>
      </c>
      <c r="AX835" s="13" t="s">
        <v>78</v>
      </c>
      <c r="AY835" s="206" t="s">
        <v>168</v>
      </c>
    </row>
    <row r="836" s="13" customFormat="1">
      <c r="A836" s="13"/>
      <c r="B836" s="204"/>
      <c r="C836" s="13"/>
      <c r="D836" s="205" t="s">
        <v>175</v>
      </c>
      <c r="E836" s="206" t="s">
        <v>1</v>
      </c>
      <c r="F836" s="207" t="s">
        <v>2263</v>
      </c>
      <c r="G836" s="13"/>
      <c r="H836" s="208">
        <v>2.6099999999999999</v>
      </c>
      <c r="I836" s="209"/>
      <c r="J836" s="13"/>
      <c r="K836" s="13"/>
      <c r="L836" s="204"/>
      <c r="M836" s="210"/>
      <c r="N836" s="211"/>
      <c r="O836" s="211"/>
      <c r="P836" s="211"/>
      <c r="Q836" s="211"/>
      <c r="R836" s="211"/>
      <c r="S836" s="211"/>
      <c r="T836" s="212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06" t="s">
        <v>175</v>
      </c>
      <c r="AU836" s="206" t="s">
        <v>90</v>
      </c>
      <c r="AV836" s="13" t="s">
        <v>90</v>
      </c>
      <c r="AW836" s="13" t="s">
        <v>33</v>
      </c>
      <c r="AX836" s="13" t="s">
        <v>78</v>
      </c>
      <c r="AY836" s="206" t="s">
        <v>168</v>
      </c>
    </row>
    <row r="837" s="13" customFormat="1">
      <c r="A837" s="13"/>
      <c r="B837" s="204"/>
      <c r="C837" s="13"/>
      <c r="D837" s="205" t="s">
        <v>175</v>
      </c>
      <c r="E837" s="206" t="s">
        <v>1</v>
      </c>
      <c r="F837" s="207" t="s">
        <v>2611</v>
      </c>
      <c r="G837" s="13"/>
      <c r="H837" s="208">
        <v>2.8900000000000001</v>
      </c>
      <c r="I837" s="209"/>
      <c r="J837" s="13"/>
      <c r="K837" s="13"/>
      <c r="L837" s="204"/>
      <c r="M837" s="210"/>
      <c r="N837" s="211"/>
      <c r="O837" s="211"/>
      <c r="P837" s="211"/>
      <c r="Q837" s="211"/>
      <c r="R837" s="211"/>
      <c r="S837" s="211"/>
      <c r="T837" s="21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06" t="s">
        <v>175</v>
      </c>
      <c r="AU837" s="206" t="s">
        <v>90</v>
      </c>
      <c r="AV837" s="13" t="s">
        <v>90</v>
      </c>
      <c r="AW837" s="13" t="s">
        <v>33</v>
      </c>
      <c r="AX837" s="13" t="s">
        <v>78</v>
      </c>
      <c r="AY837" s="206" t="s">
        <v>168</v>
      </c>
    </row>
    <row r="838" s="16" customFormat="1">
      <c r="A838" s="16"/>
      <c r="B838" s="228"/>
      <c r="C838" s="16"/>
      <c r="D838" s="205" t="s">
        <v>175</v>
      </c>
      <c r="E838" s="229" t="s">
        <v>1</v>
      </c>
      <c r="F838" s="230" t="s">
        <v>240</v>
      </c>
      <c r="G838" s="16"/>
      <c r="H838" s="231">
        <v>32.57</v>
      </c>
      <c r="I838" s="232"/>
      <c r="J838" s="16"/>
      <c r="K838" s="16"/>
      <c r="L838" s="228"/>
      <c r="M838" s="233"/>
      <c r="N838" s="234"/>
      <c r="O838" s="234"/>
      <c r="P838" s="234"/>
      <c r="Q838" s="234"/>
      <c r="R838" s="234"/>
      <c r="S838" s="234"/>
      <c r="T838" s="235"/>
      <c r="U838" s="16"/>
      <c r="V838" s="16"/>
      <c r="W838" s="16"/>
      <c r="X838" s="16"/>
      <c r="Y838" s="16"/>
      <c r="Z838" s="16"/>
      <c r="AA838" s="16"/>
      <c r="AB838" s="16"/>
      <c r="AC838" s="16"/>
      <c r="AD838" s="16"/>
      <c r="AE838" s="16"/>
      <c r="AT838" s="229" t="s">
        <v>175</v>
      </c>
      <c r="AU838" s="229" t="s">
        <v>90</v>
      </c>
      <c r="AV838" s="16" t="s">
        <v>95</v>
      </c>
      <c r="AW838" s="16" t="s">
        <v>33</v>
      </c>
      <c r="AX838" s="16" t="s">
        <v>78</v>
      </c>
      <c r="AY838" s="229" t="s">
        <v>168</v>
      </c>
    </row>
    <row r="839" s="15" customFormat="1">
      <c r="A839" s="15"/>
      <c r="B839" s="221"/>
      <c r="C839" s="15"/>
      <c r="D839" s="205" t="s">
        <v>175</v>
      </c>
      <c r="E839" s="222" t="s">
        <v>1</v>
      </c>
      <c r="F839" s="223" t="s">
        <v>2612</v>
      </c>
      <c r="G839" s="15"/>
      <c r="H839" s="222" t="s">
        <v>1</v>
      </c>
      <c r="I839" s="224"/>
      <c r="J839" s="15"/>
      <c r="K839" s="15"/>
      <c r="L839" s="221"/>
      <c r="M839" s="225"/>
      <c r="N839" s="226"/>
      <c r="O839" s="226"/>
      <c r="P839" s="226"/>
      <c r="Q839" s="226"/>
      <c r="R839" s="226"/>
      <c r="S839" s="226"/>
      <c r="T839" s="227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22" t="s">
        <v>175</v>
      </c>
      <c r="AU839" s="222" t="s">
        <v>90</v>
      </c>
      <c r="AV839" s="15" t="s">
        <v>85</v>
      </c>
      <c r="AW839" s="15" t="s">
        <v>33</v>
      </c>
      <c r="AX839" s="15" t="s">
        <v>78</v>
      </c>
      <c r="AY839" s="222" t="s">
        <v>168</v>
      </c>
    </row>
    <row r="840" s="13" customFormat="1">
      <c r="A840" s="13"/>
      <c r="B840" s="204"/>
      <c r="C840" s="13"/>
      <c r="D840" s="205" t="s">
        <v>175</v>
      </c>
      <c r="E840" s="206" t="s">
        <v>1</v>
      </c>
      <c r="F840" s="207" t="s">
        <v>2613</v>
      </c>
      <c r="G840" s="13"/>
      <c r="H840" s="208">
        <v>8</v>
      </c>
      <c r="I840" s="209"/>
      <c r="J840" s="13"/>
      <c r="K840" s="13"/>
      <c r="L840" s="204"/>
      <c r="M840" s="210"/>
      <c r="N840" s="211"/>
      <c r="O840" s="211"/>
      <c r="P840" s="211"/>
      <c r="Q840" s="211"/>
      <c r="R840" s="211"/>
      <c r="S840" s="211"/>
      <c r="T840" s="212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06" t="s">
        <v>175</v>
      </c>
      <c r="AU840" s="206" t="s">
        <v>90</v>
      </c>
      <c r="AV840" s="13" t="s">
        <v>90</v>
      </c>
      <c r="AW840" s="13" t="s">
        <v>33</v>
      </c>
      <c r="AX840" s="13" t="s">
        <v>78</v>
      </c>
      <c r="AY840" s="206" t="s">
        <v>168</v>
      </c>
    </row>
    <row r="841" s="16" customFormat="1">
      <c r="A841" s="16"/>
      <c r="B841" s="228"/>
      <c r="C841" s="16"/>
      <c r="D841" s="205" t="s">
        <v>175</v>
      </c>
      <c r="E841" s="229" t="s">
        <v>1</v>
      </c>
      <c r="F841" s="230" t="s">
        <v>240</v>
      </c>
      <c r="G841" s="16"/>
      <c r="H841" s="231">
        <v>8</v>
      </c>
      <c r="I841" s="232"/>
      <c r="J841" s="16"/>
      <c r="K841" s="16"/>
      <c r="L841" s="228"/>
      <c r="M841" s="233"/>
      <c r="N841" s="234"/>
      <c r="O841" s="234"/>
      <c r="P841" s="234"/>
      <c r="Q841" s="234"/>
      <c r="R841" s="234"/>
      <c r="S841" s="234"/>
      <c r="T841" s="235"/>
      <c r="U841" s="16"/>
      <c r="V841" s="16"/>
      <c r="W841" s="16"/>
      <c r="X841" s="16"/>
      <c r="Y841" s="16"/>
      <c r="Z841" s="16"/>
      <c r="AA841" s="16"/>
      <c r="AB841" s="16"/>
      <c r="AC841" s="16"/>
      <c r="AD841" s="16"/>
      <c r="AE841" s="16"/>
      <c r="AT841" s="229" t="s">
        <v>175</v>
      </c>
      <c r="AU841" s="229" t="s">
        <v>90</v>
      </c>
      <c r="AV841" s="16" t="s">
        <v>95</v>
      </c>
      <c r="AW841" s="16" t="s">
        <v>33</v>
      </c>
      <c r="AX841" s="16" t="s">
        <v>78</v>
      </c>
      <c r="AY841" s="229" t="s">
        <v>168</v>
      </c>
    </row>
    <row r="842" s="15" customFormat="1">
      <c r="A842" s="15"/>
      <c r="B842" s="221"/>
      <c r="C842" s="15"/>
      <c r="D842" s="205" t="s">
        <v>175</v>
      </c>
      <c r="E842" s="222" t="s">
        <v>1</v>
      </c>
      <c r="F842" s="223" t="s">
        <v>2116</v>
      </c>
      <c r="G842" s="15"/>
      <c r="H842" s="222" t="s">
        <v>1</v>
      </c>
      <c r="I842" s="224"/>
      <c r="J842" s="15"/>
      <c r="K842" s="15"/>
      <c r="L842" s="221"/>
      <c r="M842" s="225"/>
      <c r="N842" s="226"/>
      <c r="O842" s="226"/>
      <c r="P842" s="226"/>
      <c r="Q842" s="226"/>
      <c r="R842" s="226"/>
      <c r="S842" s="226"/>
      <c r="T842" s="227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22" t="s">
        <v>175</v>
      </c>
      <c r="AU842" s="222" t="s">
        <v>90</v>
      </c>
      <c r="AV842" s="15" t="s">
        <v>85</v>
      </c>
      <c r="AW842" s="15" t="s">
        <v>33</v>
      </c>
      <c r="AX842" s="15" t="s">
        <v>78</v>
      </c>
      <c r="AY842" s="222" t="s">
        <v>168</v>
      </c>
    </row>
    <row r="843" s="13" customFormat="1">
      <c r="A843" s="13"/>
      <c r="B843" s="204"/>
      <c r="C843" s="13"/>
      <c r="D843" s="205" t="s">
        <v>175</v>
      </c>
      <c r="E843" s="206" t="s">
        <v>1</v>
      </c>
      <c r="F843" s="207" t="s">
        <v>2614</v>
      </c>
      <c r="G843" s="13"/>
      <c r="H843" s="208">
        <v>1</v>
      </c>
      <c r="I843" s="209"/>
      <c r="J843" s="13"/>
      <c r="K843" s="13"/>
      <c r="L843" s="204"/>
      <c r="M843" s="210"/>
      <c r="N843" s="211"/>
      <c r="O843" s="211"/>
      <c r="P843" s="211"/>
      <c r="Q843" s="211"/>
      <c r="R843" s="211"/>
      <c r="S843" s="211"/>
      <c r="T843" s="21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06" t="s">
        <v>175</v>
      </c>
      <c r="AU843" s="206" t="s">
        <v>90</v>
      </c>
      <c r="AV843" s="13" t="s">
        <v>90</v>
      </c>
      <c r="AW843" s="13" t="s">
        <v>33</v>
      </c>
      <c r="AX843" s="13" t="s">
        <v>78</v>
      </c>
      <c r="AY843" s="206" t="s">
        <v>168</v>
      </c>
    </row>
    <row r="844" s="13" customFormat="1">
      <c r="A844" s="13"/>
      <c r="B844" s="204"/>
      <c r="C844" s="13"/>
      <c r="D844" s="205" t="s">
        <v>175</v>
      </c>
      <c r="E844" s="206" t="s">
        <v>1</v>
      </c>
      <c r="F844" s="207" t="s">
        <v>2615</v>
      </c>
      <c r="G844" s="13"/>
      <c r="H844" s="208">
        <v>1</v>
      </c>
      <c r="I844" s="209"/>
      <c r="J844" s="13"/>
      <c r="K844" s="13"/>
      <c r="L844" s="204"/>
      <c r="M844" s="210"/>
      <c r="N844" s="211"/>
      <c r="O844" s="211"/>
      <c r="P844" s="211"/>
      <c r="Q844" s="211"/>
      <c r="R844" s="211"/>
      <c r="S844" s="211"/>
      <c r="T844" s="212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06" t="s">
        <v>175</v>
      </c>
      <c r="AU844" s="206" t="s">
        <v>90</v>
      </c>
      <c r="AV844" s="13" t="s">
        <v>90</v>
      </c>
      <c r="AW844" s="13" t="s">
        <v>33</v>
      </c>
      <c r="AX844" s="13" t="s">
        <v>78</v>
      </c>
      <c r="AY844" s="206" t="s">
        <v>168</v>
      </c>
    </row>
    <row r="845" s="13" customFormat="1">
      <c r="A845" s="13"/>
      <c r="B845" s="204"/>
      <c r="C845" s="13"/>
      <c r="D845" s="205" t="s">
        <v>175</v>
      </c>
      <c r="E845" s="206" t="s">
        <v>1</v>
      </c>
      <c r="F845" s="207" t="s">
        <v>2616</v>
      </c>
      <c r="G845" s="13"/>
      <c r="H845" s="208">
        <v>1</v>
      </c>
      <c r="I845" s="209"/>
      <c r="J845" s="13"/>
      <c r="K845" s="13"/>
      <c r="L845" s="204"/>
      <c r="M845" s="210"/>
      <c r="N845" s="211"/>
      <c r="O845" s="211"/>
      <c r="P845" s="211"/>
      <c r="Q845" s="211"/>
      <c r="R845" s="211"/>
      <c r="S845" s="211"/>
      <c r="T845" s="212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06" t="s">
        <v>175</v>
      </c>
      <c r="AU845" s="206" t="s">
        <v>90</v>
      </c>
      <c r="AV845" s="13" t="s">
        <v>90</v>
      </c>
      <c r="AW845" s="13" t="s">
        <v>33</v>
      </c>
      <c r="AX845" s="13" t="s">
        <v>78</v>
      </c>
      <c r="AY845" s="206" t="s">
        <v>168</v>
      </c>
    </row>
    <row r="846" s="13" customFormat="1">
      <c r="A846" s="13"/>
      <c r="B846" s="204"/>
      <c r="C846" s="13"/>
      <c r="D846" s="205" t="s">
        <v>175</v>
      </c>
      <c r="E846" s="206" t="s">
        <v>1</v>
      </c>
      <c r="F846" s="207" t="s">
        <v>2617</v>
      </c>
      <c r="G846" s="13"/>
      <c r="H846" s="208">
        <v>1</v>
      </c>
      <c r="I846" s="209"/>
      <c r="J846" s="13"/>
      <c r="K846" s="13"/>
      <c r="L846" s="204"/>
      <c r="M846" s="210"/>
      <c r="N846" s="211"/>
      <c r="O846" s="211"/>
      <c r="P846" s="211"/>
      <c r="Q846" s="211"/>
      <c r="R846" s="211"/>
      <c r="S846" s="211"/>
      <c r="T846" s="212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06" t="s">
        <v>175</v>
      </c>
      <c r="AU846" s="206" t="s">
        <v>90</v>
      </c>
      <c r="AV846" s="13" t="s">
        <v>90</v>
      </c>
      <c r="AW846" s="13" t="s">
        <v>33</v>
      </c>
      <c r="AX846" s="13" t="s">
        <v>78</v>
      </c>
      <c r="AY846" s="206" t="s">
        <v>168</v>
      </c>
    </row>
    <row r="847" s="16" customFormat="1">
      <c r="A847" s="16"/>
      <c r="B847" s="228"/>
      <c r="C847" s="16"/>
      <c r="D847" s="205" t="s">
        <v>175</v>
      </c>
      <c r="E847" s="229" t="s">
        <v>1</v>
      </c>
      <c r="F847" s="230" t="s">
        <v>240</v>
      </c>
      <c r="G847" s="16"/>
      <c r="H847" s="231">
        <v>4</v>
      </c>
      <c r="I847" s="232"/>
      <c r="J847" s="16"/>
      <c r="K847" s="16"/>
      <c r="L847" s="228"/>
      <c r="M847" s="233"/>
      <c r="N847" s="234"/>
      <c r="O847" s="234"/>
      <c r="P847" s="234"/>
      <c r="Q847" s="234"/>
      <c r="R847" s="234"/>
      <c r="S847" s="234"/>
      <c r="T847" s="235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T847" s="229" t="s">
        <v>175</v>
      </c>
      <c r="AU847" s="229" t="s">
        <v>90</v>
      </c>
      <c r="AV847" s="16" t="s">
        <v>95</v>
      </c>
      <c r="AW847" s="16" t="s">
        <v>33</v>
      </c>
      <c r="AX847" s="16" t="s">
        <v>78</v>
      </c>
      <c r="AY847" s="229" t="s">
        <v>168</v>
      </c>
    </row>
    <row r="848" s="14" customFormat="1">
      <c r="A848" s="14"/>
      <c r="B848" s="213"/>
      <c r="C848" s="14"/>
      <c r="D848" s="205" t="s">
        <v>175</v>
      </c>
      <c r="E848" s="214" t="s">
        <v>1</v>
      </c>
      <c r="F848" s="215" t="s">
        <v>180</v>
      </c>
      <c r="G848" s="14"/>
      <c r="H848" s="216">
        <v>56.769999999999996</v>
      </c>
      <c r="I848" s="217"/>
      <c r="J848" s="14"/>
      <c r="K848" s="14"/>
      <c r="L848" s="213"/>
      <c r="M848" s="218"/>
      <c r="N848" s="219"/>
      <c r="O848" s="219"/>
      <c r="P848" s="219"/>
      <c r="Q848" s="219"/>
      <c r="R848" s="219"/>
      <c r="S848" s="219"/>
      <c r="T848" s="220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14" t="s">
        <v>175</v>
      </c>
      <c r="AU848" s="214" t="s">
        <v>90</v>
      </c>
      <c r="AV848" s="14" t="s">
        <v>111</v>
      </c>
      <c r="AW848" s="14" t="s">
        <v>33</v>
      </c>
      <c r="AX848" s="14" t="s">
        <v>85</v>
      </c>
      <c r="AY848" s="214" t="s">
        <v>168</v>
      </c>
    </row>
    <row r="849" s="2" customFormat="1" ht="33" customHeight="1">
      <c r="A849" s="38"/>
      <c r="B849" s="189"/>
      <c r="C849" s="236" t="s">
        <v>1149</v>
      </c>
      <c r="D849" s="236" t="s">
        <v>357</v>
      </c>
      <c r="E849" s="237" t="s">
        <v>2618</v>
      </c>
      <c r="F849" s="238" t="s">
        <v>2619</v>
      </c>
      <c r="G849" s="239" t="s">
        <v>174</v>
      </c>
      <c r="H849" s="240">
        <v>21.007999999999999</v>
      </c>
      <c r="I849" s="241"/>
      <c r="J849" s="240">
        <f>ROUND(I849*H849,3)</f>
        <v>0</v>
      </c>
      <c r="K849" s="242"/>
      <c r="L849" s="243"/>
      <c r="M849" s="244" t="s">
        <v>1</v>
      </c>
      <c r="N849" s="245" t="s">
        <v>44</v>
      </c>
      <c r="O849" s="82"/>
      <c r="P849" s="199">
        <f>O849*H849</f>
        <v>0</v>
      </c>
      <c r="Q849" s="199">
        <v>0</v>
      </c>
      <c r="R849" s="199">
        <f>Q849*H849</f>
        <v>0</v>
      </c>
      <c r="S849" s="199">
        <v>0</v>
      </c>
      <c r="T849" s="200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01" t="s">
        <v>259</v>
      </c>
      <c r="AT849" s="201" t="s">
        <v>357</v>
      </c>
      <c r="AU849" s="201" t="s">
        <v>90</v>
      </c>
      <c r="AY849" s="19" t="s">
        <v>168</v>
      </c>
      <c r="BE849" s="202">
        <f>IF(N849="základná",J849,0)</f>
        <v>0</v>
      </c>
      <c r="BF849" s="202">
        <f>IF(N849="znížená",J849,0)</f>
        <v>0</v>
      </c>
      <c r="BG849" s="202">
        <f>IF(N849="zákl. prenesená",J849,0)</f>
        <v>0</v>
      </c>
      <c r="BH849" s="202">
        <f>IF(N849="zníž. prenesená",J849,0)</f>
        <v>0</v>
      </c>
      <c r="BI849" s="202">
        <f>IF(N849="nulová",J849,0)</f>
        <v>0</v>
      </c>
      <c r="BJ849" s="19" t="s">
        <v>90</v>
      </c>
      <c r="BK849" s="203">
        <f>ROUND(I849*H849,3)</f>
        <v>0</v>
      </c>
      <c r="BL849" s="19" t="s">
        <v>212</v>
      </c>
      <c r="BM849" s="201" t="s">
        <v>2620</v>
      </c>
    </row>
    <row r="850" s="15" customFormat="1">
      <c r="A850" s="15"/>
      <c r="B850" s="221"/>
      <c r="C850" s="15"/>
      <c r="D850" s="205" t="s">
        <v>175</v>
      </c>
      <c r="E850" s="222" t="s">
        <v>1</v>
      </c>
      <c r="F850" s="223" t="s">
        <v>2621</v>
      </c>
      <c r="G850" s="15"/>
      <c r="H850" s="222" t="s">
        <v>1</v>
      </c>
      <c r="I850" s="224"/>
      <c r="J850" s="15"/>
      <c r="K850" s="15"/>
      <c r="L850" s="221"/>
      <c r="M850" s="225"/>
      <c r="N850" s="226"/>
      <c r="O850" s="226"/>
      <c r="P850" s="226"/>
      <c r="Q850" s="226"/>
      <c r="R850" s="226"/>
      <c r="S850" s="226"/>
      <c r="T850" s="227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22" t="s">
        <v>175</v>
      </c>
      <c r="AU850" s="222" t="s">
        <v>90</v>
      </c>
      <c r="AV850" s="15" t="s">
        <v>85</v>
      </c>
      <c r="AW850" s="15" t="s">
        <v>33</v>
      </c>
      <c r="AX850" s="15" t="s">
        <v>78</v>
      </c>
      <c r="AY850" s="222" t="s">
        <v>168</v>
      </c>
    </row>
    <row r="851" s="13" customFormat="1">
      <c r="A851" s="13"/>
      <c r="B851" s="204"/>
      <c r="C851" s="13"/>
      <c r="D851" s="205" t="s">
        <v>175</v>
      </c>
      <c r="E851" s="206" t="s">
        <v>1</v>
      </c>
      <c r="F851" s="207" t="s">
        <v>2622</v>
      </c>
      <c r="G851" s="13"/>
      <c r="H851" s="208">
        <v>21.007999999999999</v>
      </c>
      <c r="I851" s="209"/>
      <c r="J851" s="13"/>
      <c r="K851" s="13"/>
      <c r="L851" s="204"/>
      <c r="M851" s="210"/>
      <c r="N851" s="211"/>
      <c r="O851" s="211"/>
      <c r="P851" s="211"/>
      <c r="Q851" s="211"/>
      <c r="R851" s="211"/>
      <c r="S851" s="211"/>
      <c r="T851" s="21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06" t="s">
        <v>175</v>
      </c>
      <c r="AU851" s="206" t="s">
        <v>90</v>
      </c>
      <c r="AV851" s="13" t="s">
        <v>90</v>
      </c>
      <c r="AW851" s="13" t="s">
        <v>33</v>
      </c>
      <c r="AX851" s="13" t="s">
        <v>78</v>
      </c>
      <c r="AY851" s="206" t="s">
        <v>168</v>
      </c>
    </row>
    <row r="852" s="14" customFormat="1">
      <c r="A852" s="14"/>
      <c r="B852" s="213"/>
      <c r="C852" s="14"/>
      <c r="D852" s="205" t="s">
        <v>175</v>
      </c>
      <c r="E852" s="214" t="s">
        <v>1</v>
      </c>
      <c r="F852" s="215" t="s">
        <v>180</v>
      </c>
      <c r="G852" s="14"/>
      <c r="H852" s="216">
        <v>21.007999999999999</v>
      </c>
      <c r="I852" s="217"/>
      <c r="J852" s="14"/>
      <c r="K852" s="14"/>
      <c r="L852" s="213"/>
      <c r="M852" s="218"/>
      <c r="N852" s="219"/>
      <c r="O852" s="219"/>
      <c r="P852" s="219"/>
      <c r="Q852" s="219"/>
      <c r="R852" s="219"/>
      <c r="S852" s="219"/>
      <c r="T852" s="220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14" t="s">
        <v>175</v>
      </c>
      <c r="AU852" s="214" t="s">
        <v>90</v>
      </c>
      <c r="AV852" s="14" t="s">
        <v>111</v>
      </c>
      <c r="AW852" s="14" t="s">
        <v>33</v>
      </c>
      <c r="AX852" s="14" t="s">
        <v>85</v>
      </c>
      <c r="AY852" s="214" t="s">
        <v>168</v>
      </c>
    </row>
    <row r="853" s="2" customFormat="1" ht="33" customHeight="1">
      <c r="A853" s="38"/>
      <c r="B853" s="189"/>
      <c r="C853" s="236" t="s">
        <v>2623</v>
      </c>
      <c r="D853" s="236" t="s">
        <v>357</v>
      </c>
      <c r="E853" s="237" t="s">
        <v>2624</v>
      </c>
      <c r="F853" s="238" t="s">
        <v>2625</v>
      </c>
      <c r="G853" s="239" t="s">
        <v>174</v>
      </c>
      <c r="H853" s="240">
        <v>33.872999999999998</v>
      </c>
      <c r="I853" s="241"/>
      <c r="J853" s="240">
        <f>ROUND(I853*H853,3)</f>
        <v>0</v>
      </c>
      <c r="K853" s="242"/>
      <c r="L853" s="243"/>
      <c r="M853" s="244" t="s">
        <v>1</v>
      </c>
      <c r="N853" s="245" t="s">
        <v>44</v>
      </c>
      <c r="O853" s="82"/>
      <c r="P853" s="199">
        <f>O853*H853</f>
        <v>0</v>
      </c>
      <c r="Q853" s="199">
        <v>0</v>
      </c>
      <c r="R853" s="199">
        <f>Q853*H853</f>
        <v>0</v>
      </c>
      <c r="S853" s="199">
        <v>0</v>
      </c>
      <c r="T853" s="200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01" t="s">
        <v>259</v>
      </c>
      <c r="AT853" s="201" t="s">
        <v>357</v>
      </c>
      <c r="AU853" s="201" t="s">
        <v>90</v>
      </c>
      <c r="AY853" s="19" t="s">
        <v>168</v>
      </c>
      <c r="BE853" s="202">
        <f>IF(N853="základná",J853,0)</f>
        <v>0</v>
      </c>
      <c r="BF853" s="202">
        <f>IF(N853="znížená",J853,0)</f>
        <v>0</v>
      </c>
      <c r="BG853" s="202">
        <f>IF(N853="zákl. prenesená",J853,0)</f>
        <v>0</v>
      </c>
      <c r="BH853" s="202">
        <f>IF(N853="zníž. prenesená",J853,0)</f>
        <v>0</v>
      </c>
      <c r="BI853" s="202">
        <f>IF(N853="nulová",J853,0)</f>
        <v>0</v>
      </c>
      <c r="BJ853" s="19" t="s">
        <v>90</v>
      </c>
      <c r="BK853" s="203">
        <f>ROUND(I853*H853,3)</f>
        <v>0</v>
      </c>
      <c r="BL853" s="19" t="s">
        <v>212</v>
      </c>
      <c r="BM853" s="201" t="s">
        <v>2626</v>
      </c>
    </row>
    <row r="854" s="15" customFormat="1">
      <c r="A854" s="15"/>
      <c r="B854" s="221"/>
      <c r="C854" s="15"/>
      <c r="D854" s="205" t="s">
        <v>175</v>
      </c>
      <c r="E854" s="222" t="s">
        <v>1</v>
      </c>
      <c r="F854" s="223" t="s">
        <v>2627</v>
      </c>
      <c r="G854" s="15"/>
      <c r="H854" s="222" t="s">
        <v>1</v>
      </c>
      <c r="I854" s="224"/>
      <c r="J854" s="15"/>
      <c r="K854" s="15"/>
      <c r="L854" s="221"/>
      <c r="M854" s="225"/>
      <c r="N854" s="226"/>
      <c r="O854" s="226"/>
      <c r="P854" s="226"/>
      <c r="Q854" s="226"/>
      <c r="R854" s="226"/>
      <c r="S854" s="226"/>
      <c r="T854" s="227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22" t="s">
        <v>175</v>
      </c>
      <c r="AU854" s="222" t="s">
        <v>90</v>
      </c>
      <c r="AV854" s="15" t="s">
        <v>85</v>
      </c>
      <c r="AW854" s="15" t="s">
        <v>33</v>
      </c>
      <c r="AX854" s="15" t="s">
        <v>78</v>
      </c>
      <c r="AY854" s="222" t="s">
        <v>168</v>
      </c>
    </row>
    <row r="855" s="13" customFormat="1">
      <c r="A855" s="13"/>
      <c r="B855" s="204"/>
      <c r="C855" s="13"/>
      <c r="D855" s="205" t="s">
        <v>175</v>
      </c>
      <c r="E855" s="206" t="s">
        <v>1</v>
      </c>
      <c r="F855" s="207" t="s">
        <v>2628</v>
      </c>
      <c r="G855" s="13"/>
      <c r="H855" s="208">
        <v>33.872999999999998</v>
      </c>
      <c r="I855" s="209"/>
      <c r="J855" s="13"/>
      <c r="K855" s="13"/>
      <c r="L855" s="204"/>
      <c r="M855" s="210"/>
      <c r="N855" s="211"/>
      <c r="O855" s="211"/>
      <c r="P855" s="211"/>
      <c r="Q855" s="211"/>
      <c r="R855" s="211"/>
      <c r="S855" s="211"/>
      <c r="T855" s="21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06" t="s">
        <v>175</v>
      </c>
      <c r="AU855" s="206" t="s">
        <v>90</v>
      </c>
      <c r="AV855" s="13" t="s">
        <v>90</v>
      </c>
      <c r="AW855" s="13" t="s">
        <v>33</v>
      </c>
      <c r="AX855" s="13" t="s">
        <v>78</v>
      </c>
      <c r="AY855" s="206" t="s">
        <v>168</v>
      </c>
    </row>
    <row r="856" s="14" customFormat="1">
      <c r="A856" s="14"/>
      <c r="B856" s="213"/>
      <c r="C856" s="14"/>
      <c r="D856" s="205" t="s">
        <v>175</v>
      </c>
      <c r="E856" s="214" t="s">
        <v>1</v>
      </c>
      <c r="F856" s="215" t="s">
        <v>180</v>
      </c>
      <c r="G856" s="14"/>
      <c r="H856" s="216">
        <v>33.872999999999998</v>
      </c>
      <c r="I856" s="217"/>
      <c r="J856" s="14"/>
      <c r="K856" s="14"/>
      <c r="L856" s="213"/>
      <c r="M856" s="218"/>
      <c r="N856" s="219"/>
      <c r="O856" s="219"/>
      <c r="P856" s="219"/>
      <c r="Q856" s="219"/>
      <c r="R856" s="219"/>
      <c r="S856" s="219"/>
      <c r="T856" s="220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14" t="s">
        <v>175</v>
      </c>
      <c r="AU856" s="214" t="s">
        <v>90</v>
      </c>
      <c r="AV856" s="14" t="s">
        <v>111</v>
      </c>
      <c r="AW856" s="14" t="s">
        <v>33</v>
      </c>
      <c r="AX856" s="14" t="s">
        <v>85</v>
      </c>
      <c r="AY856" s="214" t="s">
        <v>168</v>
      </c>
    </row>
    <row r="857" s="2" customFormat="1" ht="33" customHeight="1">
      <c r="A857" s="38"/>
      <c r="B857" s="189"/>
      <c r="C857" s="236" t="s">
        <v>1150</v>
      </c>
      <c r="D857" s="236" t="s">
        <v>357</v>
      </c>
      <c r="E857" s="237" t="s">
        <v>2624</v>
      </c>
      <c r="F857" s="238" t="s">
        <v>2625</v>
      </c>
      <c r="G857" s="239" t="s">
        <v>174</v>
      </c>
      <c r="H857" s="240">
        <v>4.1600000000000001</v>
      </c>
      <c r="I857" s="241"/>
      <c r="J857" s="240">
        <f>ROUND(I857*H857,3)</f>
        <v>0</v>
      </c>
      <c r="K857" s="242"/>
      <c r="L857" s="243"/>
      <c r="M857" s="244" t="s">
        <v>1</v>
      </c>
      <c r="N857" s="245" t="s">
        <v>44</v>
      </c>
      <c r="O857" s="82"/>
      <c r="P857" s="199">
        <f>O857*H857</f>
        <v>0</v>
      </c>
      <c r="Q857" s="199">
        <v>0</v>
      </c>
      <c r="R857" s="199">
        <f>Q857*H857</f>
        <v>0</v>
      </c>
      <c r="S857" s="199">
        <v>0</v>
      </c>
      <c r="T857" s="200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01" t="s">
        <v>259</v>
      </c>
      <c r="AT857" s="201" t="s">
        <v>357</v>
      </c>
      <c r="AU857" s="201" t="s">
        <v>90</v>
      </c>
      <c r="AY857" s="19" t="s">
        <v>168</v>
      </c>
      <c r="BE857" s="202">
        <f>IF(N857="základná",J857,0)</f>
        <v>0</v>
      </c>
      <c r="BF857" s="202">
        <f>IF(N857="znížená",J857,0)</f>
        <v>0</v>
      </c>
      <c r="BG857" s="202">
        <f>IF(N857="zákl. prenesená",J857,0)</f>
        <v>0</v>
      </c>
      <c r="BH857" s="202">
        <f>IF(N857="zníž. prenesená",J857,0)</f>
        <v>0</v>
      </c>
      <c r="BI857" s="202">
        <f>IF(N857="nulová",J857,0)</f>
        <v>0</v>
      </c>
      <c r="BJ857" s="19" t="s">
        <v>90</v>
      </c>
      <c r="BK857" s="203">
        <f>ROUND(I857*H857,3)</f>
        <v>0</v>
      </c>
      <c r="BL857" s="19" t="s">
        <v>212</v>
      </c>
      <c r="BM857" s="201" t="s">
        <v>2629</v>
      </c>
    </row>
    <row r="858" s="15" customFormat="1">
      <c r="A858" s="15"/>
      <c r="B858" s="221"/>
      <c r="C858" s="15"/>
      <c r="D858" s="205" t="s">
        <v>175</v>
      </c>
      <c r="E858" s="222" t="s">
        <v>1</v>
      </c>
      <c r="F858" s="223" t="s">
        <v>2630</v>
      </c>
      <c r="G858" s="15"/>
      <c r="H858" s="222" t="s">
        <v>1</v>
      </c>
      <c r="I858" s="224"/>
      <c r="J858" s="15"/>
      <c r="K858" s="15"/>
      <c r="L858" s="221"/>
      <c r="M858" s="225"/>
      <c r="N858" s="226"/>
      <c r="O858" s="226"/>
      <c r="P858" s="226"/>
      <c r="Q858" s="226"/>
      <c r="R858" s="226"/>
      <c r="S858" s="226"/>
      <c r="T858" s="227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22" t="s">
        <v>175</v>
      </c>
      <c r="AU858" s="222" t="s">
        <v>90</v>
      </c>
      <c r="AV858" s="15" t="s">
        <v>85</v>
      </c>
      <c r="AW858" s="15" t="s">
        <v>33</v>
      </c>
      <c r="AX858" s="15" t="s">
        <v>78</v>
      </c>
      <c r="AY858" s="222" t="s">
        <v>168</v>
      </c>
    </row>
    <row r="859" s="13" customFormat="1">
      <c r="A859" s="13"/>
      <c r="B859" s="204"/>
      <c r="C859" s="13"/>
      <c r="D859" s="205" t="s">
        <v>175</v>
      </c>
      <c r="E859" s="206" t="s">
        <v>1</v>
      </c>
      <c r="F859" s="207" t="s">
        <v>2631</v>
      </c>
      <c r="G859" s="13"/>
      <c r="H859" s="208">
        <v>4.1600000000000001</v>
      </c>
      <c r="I859" s="209"/>
      <c r="J859" s="13"/>
      <c r="K859" s="13"/>
      <c r="L859" s="204"/>
      <c r="M859" s="210"/>
      <c r="N859" s="211"/>
      <c r="O859" s="211"/>
      <c r="P859" s="211"/>
      <c r="Q859" s="211"/>
      <c r="R859" s="211"/>
      <c r="S859" s="211"/>
      <c r="T859" s="21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06" t="s">
        <v>175</v>
      </c>
      <c r="AU859" s="206" t="s">
        <v>90</v>
      </c>
      <c r="AV859" s="13" t="s">
        <v>90</v>
      </c>
      <c r="AW859" s="13" t="s">
        <v>33</v>
      </c>
      <c r="AX859" s="13" t="s">
        <v>78</v>
      </c>
      <c r="AY859" s="206" t="s">
        <v>168</v>
      </c>
    </row>
    <row r="860" s="14" customFormat="1">
      <c r="A860" s="14"/>
      <c r="B860" s="213"/>
      <c r="C860" s="14"/>
      <c r="D860" s="205" t="s">
        <v>175</v>
      </c>
      <c r="E860" s="214" t="s">
        <v>1</v>
      </c>
      <c r="F860" s="215" t="s">
        <v>180</v>
      </c>
      <c r="G860" s="14"/>
      <c r="H860" s="216">
        <v>4.1600000000000001</v>
      </c>
      <c r="I860" s="217"/>
      <c r="J860" s="14"/>
      <c r="K860" s="14"/>
      <c r="L860" s="213"/>
      <c r="M860" s="218"/>
      <c r="N860" s="219"/>
      <c r="O860" s="219"/>
      <c r="P860" s="219"/>
      <c r="Q860" s="219"/>
      <c r="R860" s="219"/>
      <c r="S860" s="219"/>
      <c r="T860" s="220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14" t="s">
        <v>175</v>
      </c>
      <c r="AU860" s="214" t="s">
        <v>90</v>
      </c>
      <c r="AV860" s="14" t="s">
        <v>111</v>
      </c>
      <c r="AW860" s="14" t="s">
        <v>33</v>
      </c>
      <c r="AX860" s="14" t="s">
        <v>85</v>
      </c>
      <c r="AY860" s="214" t="s">
        <v>168</v>
      </c>
    </row>
    <row r="861" s="2" customFormat="1" ht="24.15" customHeight="1">
      <c r="A861" s="38"/>
      <c r="B861" s="189"/>
      <c r="C861" s="190" t="s">
        <v>2632</v>
      </c>
      <c r="D861" s="190" t="s">
        <v>171</v>
      </c>
      <c r="E861" s="191" t="s">
        <v>2633</v>
      </c>
      <c r="F861" s="192" t="s">
        <v>2634</v>
      </c>
      <c r="G861" s="193" t="s">
        <v>538</v>
      </c>
      <c r="H861" s="195"/>
      <c r="I861" s="195"/>
      <c r="J861" s="194">
        <f>ROUND(I861*H861,3)</f>
        <v>0</v>
      </c>
      <c r="K861" s="196"/>
      <c r="L861" s="39"/>
      <c r="M861" s="197" t="s">
        <v>1</v>
      </c>
      <c r="N861" s="198" t="s">
        <v>44</v>
      </c>
      <c r="O861" s="82"/>
      <c r="P861" s="199">
        <f>O861*H861</f>
        <v>0</v>
      </c>
      <c r="Q861" s="199">
        <v>0</v>
      </c>
      <c r="R861" s="199">
        <f>Q861*H861</f>
        <v>0</v>
      </c>
      <c r="S861" s="199">
        <v>0</v>
      </c>
      <c r="T861" s="200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01" t="s">
        <v>212</v>
      </c>
      <c r="AT861" s="201" t="s">
        <v>171</v>
      </c>
      <c r="AU861" s="201" t="s">
        <v>90</v>
      </c>
      <c r="AY861" s="19" t="s">
        <v>168</v>
      </c>
      <c r="BE861" s="202">
        <f>IF(N861="základná",J861,0)</f>
        <v>0</v>
      </c>
      <c r="BF861" s="202">
        <f>IF(N861="znížená",J861,0)</f>
        <v>0</v>
      </c>
      <c r="BG861" s="202">
        <f>IF(N861="zákl. prenesená",J861,0)</f>
        <v>0</v>
      </c>
      <c r="BH861" s="202">
        <f>IF(N861="zníž. prenesená",J861,0)</f>
        <v>0</v>
      </c>
      <c r="BI861" s="202">
        <f>IF(N861="nulová",J861,0)</f>
        <v>0</v>
      </c>
      <c r="BJ861" s="19" t="s">
        <v>90</v>
      </c>
      <c r="BK861" s="203">
        <f>ROUND(I861*H861,3)</f>
        <v>0</v>
      </c>
      <c r="BL861" s="19" t="s">
        <v>212</v>
      </c>
      <c r="BM861" s="201" t="s">
        <v>2635</v>
      </c>
    </row>
    <row r="862" s="12" customFormat="1" ht="22.8" customHeight="1">
      <c r="A862" s="12"/>
      <c r="B862" s="176"/>
      <c r="C862" s="12"/>
      <c r="D862" s="177" t="s">
        <v>77</v>
      </c>
      <c r="E862" s="187" t="s">
        <v>1341</v>
      </c>
      <c r="F862" s="187" t="s">
        <v>1342</v>
      </c>
      <c r="G862" s="12"/>
      <c r="H862" s="12"/>
      <c r="I862" s="179"/>
      <c r="J862" s="188">
        <f>BK862</f>
        <v>0</v>
      </c>
      <c r="K862" s="12"/>
      <c r="L862" s="176"/>
      <c r="M862" s="181"/>
      <c r="N862" s="182"/>
      <c r="O862" s="182"/>
      <c r="P862" s="183">
        <f>SUM(P863:P869)</f>
        <v>0</v>
      </c>
      <c r="Q862" s="182"/>
      <c r="R862" s="183">
        <f>SUM(R863:R869)</f>
        <v>0</v>
      </c>
      <c r="S862" s="182"/>
      <c r="T862" s="184">
        <f>SUM(T863:T869)</f>
        <v>0</v>
      </c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R862" s="177" t="s">
        <v>90</v>
      </c>
      <c r="AT862" s="185" t="s">
        <v>77</v>
      </c>
      <c r="AU862" s="185" t="s">
        <v>85</v>
      </c>
      <c r="AY862" s="177" t="s">
        <v>168</v>
      </c>
      <c r="BK862" s="186">
        <f>SUM(BK863:BK869)</f>
        <v>0</v>
      </c>
    </row>
    <row r="863" s="2" customFormat="1" ht="24.15" customHeight="1">
      <c r="A863" s="38"/>
      <c r="B863" s="189"/>
      <c r="C863" s="190" t="s">
        <v>1153</v>
      </c>
      <c r="D863" s="190" t="s">
        <v>171</v>
      </c>
      <c r="E863" s="191" t="s">
        <v>1343</v>
      </c>
      <c r="F863" s="192" t="s">
        <v>1344</v>
      </c>
      <c r="G863" s="193" t="s">
        <v>174</v>
      </c>
      <c r="H863" s="194">
        <v>5.6200000000000001</v>
      </c>
      <c r="I863" s="195"/>
      <c r="J863" s="194">
        <f>ROUND(I863*H863,3)</f>
        <v>0</v>
      </c>
      <c r="K863" s="196"/>
      <c r="L863" s="39"/>
      <c r="M863" s="197" t="s">
        <v>1</v>
      </c>
      <c r="N863" s="198" t="s">
        <v>44</v>
      </c>
      <c r="O863" s="82"/>
      <c r="P863" s="199">
        <f>O863*H863</f>
        <v>0</v>
      </c>
      <c r="Q863" s="199">
        <v>0</v>
      </c>
      <c r="R863" s="199">
        <f>Q863*H863</f>
        <v>0</v>
      </c>
      <c r="S863" s="199">
        <v>0</v>
      </c>
      <c r="T863" s="200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01" t="s">
        <v>212</v>
      </c>
      <c r="AT863" s="201" t="s">
        <v>171</v>
      </c>
      <c r="AU863" s="201" t="s">
        <v>90</v>
      </c>
      <c r="AY863" s="19" t="s">
        <v>168</v>
      </c>
      <c r="BE863" s="202">
        <f>IF(N863="základná",J863,0)</f>
        <v>0</v>
      </c>
      <c r="BF863" s="202">
        <f>IF(N863="znížená",J863,0)</f>
        <v>0</v>
      </c>
      <c r="BG863" s="202">
        <f>IF(N863="zákl. prenesená",J863,0)</f>
        <v>0</v>
      </c>
      <c r="BH863" s="202">
        <f>IF(N863="zníž. prenesená",J863,0)</f>
        <v>0</v>
      </c>
      <c r="BI863" s="202">
        <f>IF(N863="nulová",J863,0)</f>
        <v>0</v>
      </c>
      <c r="BJ863" s="19" t="s">
        <v>90</v>
      </c>
      <c r="BK863" s="203">
        <f>ROUND(I863*H863,3)</f>
        <v>0</v>
      </c>
      <c r="BL863" s="19" t="s">
        <v>212</v>
      </c>
      <c r="BM863" s="201" t="s">
        <v>2636</v>
      </c>
    </row>
    <row r="864" s="15" customFormat="1">
      <c r="A864" s="15"/>
      <c r="B864" s="221"/>
      <c r="C864" s="15"/>
      <c r="D864" s="205" t="s">
        <v>175</v>
      </c>
      <c r="E864" s="222" t="s">
        <v>1</v>
      </c>
      <c r="F864" s="223" t="s">
        <v>2637</v>
      </c>
      <c r="G864" s="15"/>
      <c r="H864" s="222" t="s">
        <v>1</v>
      </c>
      <c r="I864" s="224"/>
      <c r="J864" s="15"/>
      <c r="K864" s="15"/>
      <c r="L864" s="221"/>
      <c r="M864" s="225"/>
      <c r="N864" s="226"/>
      <c r="O864" s="226"/>
      <c r="P864" s="226"/>
      <c r="Q864" s="226"/>
      <c r="R864" s="226"/>
      <c r="S864" s="226"/>
      <c r="T864" s="227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22" t="s">
        <v>175</v>
      </c>
      <c r="AU864" s="222" t="s">
        <v>90</v>
      </c>
      <c r="AV864" s="15" t="s">
        <v>85</v>
      </c>
      <c r="AW864" s="15" t="s">
        <v>33</v>
      </c>
      <c r="AX864" s="15" t="s">
        <v>78</v>
      </c>
      <c r="AY864" s="222" t="s">
        <v>168</v>
      </c>
    </row>
    <row r="865" s="13" customFormat="1">
      <c r="A865" s="13"/>
      <c r="B865" s="204"/>
      <c r="C865" s="13"/>
      <c r="D865" s="205" t="s">
        <v>175</v>
      </c>
      <c r="E865" s="206" t="s">
        <v>1</v>
      </c>
      <c r="F865" s="207" t="s">
        <v>671</v>
      </c>
      <c r="G865" s="13"/>
      <c r="H865" s="208">
        <v>4.6600000000000001</v>
      </c>
      <c r="I865" s="209"/>
      <c r="J865" s="13"/>
      <c r="K865" s="13"/>
      <c r="L865" s="204"/>
      <c r="M865" s="210"/>
      <c r="N865" s="211"/>
      <c r="O865" s="211"/>
      <c r="P865" s="211"/>
      <c r="Q865" s="211"/>
      <c r="R865" s="211"/>
      <c r="S865" s="211"/>
      <c r="T865" s="21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06" t="s">
        <v>175</v>
      </c>
      <c r="AU865" s="206" t="s">
        <v>90</v>
      </c>
      <c r="AV865" s="13" t="s">
        <v>90</v>
      </c>
      <c r="AW865" s="13" t="s">
        <v>33</v>
      </c>
      <c r="AX865" s="13" t="s">
        <v>78</v>
      </c>
      <c r="AY865" s="206" t="s">
        <v>168</v>
      </c>
    </row>
    <row r="866" s="16" customFormat="1">
      <c r="A866" s="16"/>
      <c r="B866" s="228"/>
      <c r="C866" s="16"/>
      <c r="D866" s="205" t="s">
        <v>175</v>
      </c>
      <c r="E866" s="229" t="s">
        <v>1</v>
      </c>
      <c r="F866" s="230" t="s">
        <v>240</v>
      </c>
      <c r="G866" s="16"/>
      <c r="H866" s="231">
        <v>4.6600000000000001</v>
      </c>
      <c r="I866" s="232"/>
      <c r="J866" s="16"/>
      <c r="K866" s="16"/>
      <c r="L866" s="228"/>
      <c r="M866" s="233"/>
      <c r="N866" s="234"/>
      <c r="O866" s="234"/>
      <c r="P866" s="234"/>
      <c r="Q866" s="234"/>
      <c r="R866" s="234"/>
      <c r="S866" s="234"/>
      <c r="T866" s="235"/>
      <c r="U866" s="16"/>
      <c r="V866" s="16"/>
      <c r="W866" s="16"/>
      <c r="X866" s="16"/>
      <c r="Y866" s="16"/>
      <c r="Z866" s="16"/>
      <c r="AA866" s="16"/>
      <c r="AB866" s="16"/>
      <c r="AC866" s="16"/>
      <c r="AD866" s="16"/>
      <c r="AE866" s="16"/>
      <c r="AT866" s="229" t="s">
        <v>175</v>
      </c>
      <c r="AU866" s="229" t="s">
        <v>90</v>
      </c>
      <c r="AV866" s="16" t="s">
        <v>95</v>
      </c>
      <c r="AW866" s="16" t="s">
        <v>33</v>
      </c>
      <c r="AX866" s="16" t="s">
        <v>78</v>
      </c>
      <c r="AY866" s="229" t="s">
        <v>168</v>
      </c>
    </row>
    <row r="867" s="13" customFormat="1">
      <c r="A867" s="13"/>
      <c r="B867" s="204"/>
      <c r="C867" s="13"/>
      <c r="D867" s="205" t="s">
        <v>175</v>
      </c>
      <c r="E867" s="206" t="s">
        <v>1</v>
      </c>
      <c r="F867" s="207" t="s">
        <v>2158</v>
      </c>
      <c r="G867" s="13"/>
      <c r="H867" s="208">
        <v>0.95999999999999996</v>
      </c>
      <c r="I867" s="209"/>
      <c r="J867" s="13"/>
      <c r="K867" s="13"/>
      <c r="L867" s="204"/>
      <c r="M867" s="210"/>
      <c r="N867" s="211"/>
      <c r="O867" s="211"/>
      <c r="P867" s="211"/>
      <c r="Q867" s="211"/>
      <c r="R867" s="211"/>
      <c r="S867" s="211"/>
      <c r="T867" s="21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06" t="s">
        <v>175</v>
      </c>
      <c r="AU867" s="206" t="s">
        <v>90</v>
      </c>
      <c r="AV867" s="13" t="s">
        <v>90</v>
      </c>
      <c r="AW867" s="13" t="s">
        <v>33</v>
      </c>
      <c r="AX867" s="13" t="s">
        <v>78</v>
      </c>
      <c r="AY867" s="206" t="s">
        <v>168</v>
      </c>
    </row>
    <row r="868" s="14" customFormat="1">
      <c r="A868" s="14"/>
      <c r="B868" s="213"/>
      <c r="C868" s="14"/>
      <c r="D868" s="205" t="s">
        <v>175</v>
      </c>
      <c r="E868" s="214" t="s">
        <v>1</v>
      </c>
      <c r="F868" s="215" t="s">
        <v>180</v>
      </c>
      <c r="G868" s="14"/>
      <c r="H868" s="216">
        <v>5.6200000000000001</v>
      </c>
      <c r="I868" s="217"/>
      <c r="J868" s="14"/>
      <c r="K868" s="14"/>
      <c r="L868" s="213"/>
      <c r="M868" s="218"/>
      <c r="N868" s="219"/>
      <c r="O868" s="219"/>
      <c r="P868" s="219"/>
      <c r="Q868" s="219"/>
      <c r="R868" s="219"/>
      <c r="S868" s="219"/>
      <c r="T868" s="220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14" t="s">
        <v>175</v>
      </c>
      <c r="AU868" s="214" t="s">
        <v>90</v>
      </c>
      <c r="AV868" s="14" t="s">
        <v>111</v>
      </c>
      <c r="AW868" s="14" t="s">
        <v>33</v>
      </c>
      <c r="AX868" s="14" t="s">
        <v>85</v>
      </c>
      <c r="AY868" s="214" t="s">
        <v>168</v>
      </c>
    </row>
    <row r="869" s="2" customFormat="1" ht="24.15" customHeight="1">
      <c r="A869" s="38"/>
      <c r="B869" s="189"/>
      <c r="C869" s="190" t="s">
        <v>2638</v>
      </c>
      <c r="D869" s="190" t="s">
        <v>171</v>
      </c>
      <c r="E869" s="191" t="s">
        <v>1349</v>
      </c>
      <c r="F869" s="192" t="s">
        <v>1350</v>
      </c>
      <c r="G869" s="193" t="s">
        <v>538</v>
      </c>
      <c r="H869" s="195"/>
      <c r="I869" s="195"/>
      <c r="J869" s="194">
        <f>ROUND(I869*H869,3)</f>
        <v>0</v>
      </c>
      <c r="K869" s="196"/>
      <c r="L869" s="39"/>
      <c r="M869" s="197" t="s">
        <v>1</v>
      </c>
      <c r="N869" s="198" t="s">
        <v>44</v>
      </c>
      <c r="O869" s="82"/>
      <c r="P869" s="199">
        <f>O869*H869</f>
        <v>0</v>
      </c>
      <c r="Q869" s="199">
        <v>0</v>
      </c>
      <c r="R869" s="199">
        <f>Q869*H869</f>
        <v>0</v>
      </c>
      <c r="S869" s="199">
        <v>0</v>
      </c>
      <c r="T869" s="200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01" t="s">
        <v>212</v>
      </c>
      <c r="AT869" s="201" t="s">
        <v>171</v>
      </c>
      <c r="AU869" s="201" t="s">
        <v>90</v>
      </c>
      <c r="AY869" s="19" t="s">
        <v>168</v>
      </c>
      <c r="BE869" s="202">
        <f>IF(N869="základná",J869,0)</f>
        <v>0</v>
      </c>
      <c r="BF869" s="202">
        <f>IF(N869="znížená",J869,0)</f>
        <v>0</v>
      </c>
      <c r="BG869" s="202">
        <f>IF(N869="zákl. prenesená",J869,0)</f>
        <v>0</v>
      </c>
      <c r="BH869" s="202">
        <f>IF(N869="zníž. prenesená",J869,0)</f>
        <v>0</v>
      </c>
      <c r="BI869" s="202">
        <f>IF(N869="nulová",J869,0)</f>
        <v>0</v>
      </c>
      <c r="BJ869" s="19" t="s">
        <v>90</v>
      </c>
      <c r="BK869" s="203">
        <f>ROUND(I869*H869,3)</f>
        <v>0</v>
      </c>
      <c r="BL869" s="19" t="s">
        <v>212</v>
      </c>
      <c r="BM869" s="201" t="s">
        <v>2639</v>
      </c>
    </row>
    <row r="870" s="12" customFormat="1" ht="22.8" customHeight="1">
      <c r="A870" s="12"/>
      <c r="B870" s="176"/>
      <c r="C870" s="12"/>
      <c r="D870" s="177" t="s">
        <v>77</v>
      </c>
      <c r="E870" s="187" t="s">
        <v>1352</v>
      </c>
      <c r="F870" s="187" t="s">
        <v>1353</v>
      </c>
      <c r="G870" s="12"/>
      <c r="H870" s="12"/>
      <c r="I870" s="179"/>
      <c r="J870" s="188">
        <f>BK870</f>
        <v>0</v>
      </c>
      <c r="K870" s="12"/>
      <c r="L870" s="176"/>
      <c r="M870" s="181"/>
      <c r="N870" s="182"/>
      <c r="O870" s="182"/>
      <c r="P870" s="183">
        <f>SUM(P871:P883)</f>
        <v>0</v>
      </c>
      <c r="Q870" s="182"/>
      <c r="R870" s="183">
        <f>SUM(R871:R883)</f>
        <v>0</v>
      </c>
      <c r="S870" s="182"/>
      <c r="T870" s="184">
        <f>SUM(T871:T883)</f>
        <v>0</v>
      </c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R870" s="177" t="s">
        <v>90</v>
      </c>
      <c r="AT870" s="185" t="s">
        <v>77</v>
      </c>
      <c r="AU870" s="185" t="s">
        <v>85</v>
      </c>
      <c r="AY870" s="177" t="s">
        <v>168</v>
      </c>
      <c r="BK870" s="186">
        <f>SUM(BK871:BK883)</f>
        <v>0</v>
      </c>
    </row>
    <row r="871" s="2" customFormat="1" ht="33" customHeight="1">
      <c r="A871" s="38"/>
      <c r="B871" s="189"/>
      <c r="C871" s="190" t="s">
        <v>1154</v>
      </c>
      <c r="D871" s="190" t="s">
        <v>171</v>
      </c>
      <c r="E871" s="191" t="s">
        <v>2640</v>
      </c>
      <c r="F871" s="192" t="s">
        <v>2641</v>
      </c>
      <c r="G871" s="193" t="s">
        <v>174</v>
      </c>
      <c r="H871" s="194">
        <v>119.59999999999999</v>
      </c>
      <c r="I871" s="195"/>
      <c r="J871" s="194">
        <f>ROUND(I871*H871,3)</f>
        <v>0</v>
      </c>
      <c r="K871" s="196"/>
      <c r="L871" s="39"/>
      <c r="M871" s="197" t="s">
        <v>1</v>
      </c>
      <c r="N871" s="198" t="s">
        <v>44</v>
      </c>
      <c r="O871" s="82"/>
      <c r="P871" s="199">
        <f>O871*H871</f>
        <v>0</v>
      </c>
      <c r="Q871" s="199">
        <v>0</v>
      </c>
      <c r="R871" s="199">
        <f>Q871*H871</f>
        <v>0</v>
      </c>
      <c r="S871" s="199">
        <v>0</v>
      </c>
      <c r="T871" s="200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01" t="s">
        <v>212</v>
      </c>
      <c r="AT871" s="201" t="s">
        <v>171</v>
      </c>
      <c r="AU871" s="201" t="s">
        <v>90</v>
      </c>
      <c r="AY871" s="19" t="s">
        <v>168</v>
      </c>
      <c r="BE871" s="202">
        <f>IF(N871="základná",J871,0)</f>
        <v>0</v>
      </c>
      <c r="BF871" s="202">
        <f>IF(N871="znížená",J871,0)</f>
        <v>0</v>
      </c>
      <c r="BG871" s="202">
        <f>IF(N871="zákl. prenesená",J871,0)</f>
        <v>0</v>
      </c>
      <c r="BH871" s="202">
        <f>IF(N871="zníž. prenesená",J871,0)</f>
        <v>0</v>
      </c>
      <c r="BI871" s="202">
        <f>IF(N871="nulová",J871,0)</f>
        <v>0</v>
      </c>
      <c r="BJ871" s="19" t="s">
        <v>90</v>
      </c>
      <c r="BK871" s="203">
        <f>ROUND(I871*H871,3)</f>
        <v>0</v>
      </c>
      <c r="BL871" s="19" t="s">
        <v>212</v>
      </c>
      <c r="BM871" s="201" t="s">
        <v>2642</v>
      </c>
    </row>
    <row r="872" s="13" customFormat="1">
      <c r="A872" s="13"/>
      <c r="B872" s="204"/>
      <c r="C872" s="13"/>
      <c r="D872" s="205" t="s">
        <v>175</v>
      </c>
      <c r="E872" s="206" t="s">
        <v>1</v>
      </c>
      <c r="F872" s="207" t="s">
        <v>2046</v>
      </c>
      <c r="G872" s="13"/>
      <c r="H872" s="208">
        <v>119.59999999999999</v>
      </c>
      <c r="I872" s="209"/>
      <c r="J872" s="13"/>
      <c r="K872" s="13"/>
      <c r="L872" s="204"/>
      <c r="M872" s="210"/>
      <c r="N872" s="211"/>
      <c r="O872" s="211"/>
      <c r="P872" s="211"/>
      <c r="Q872" s="211"/>
      <c r="R872" s="211"/>
      <c r="S872" s="211"/>
      <c r="T872" s="21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06" t="s">
        <v>175</v>
      </c>
      <c r="AU872" s="206" t="s">
        <v>90</v>
      </c>
      <c r="AV872" s="13" t="s">
        <v>90</v>
      </c>
      <c r="AW872" s="13" t="s">
        <v>33</v>
      </c>
      <c r="AX872" s="13" t="s">
        <v>78</v>
      </c>
      <c r="AY872" s="206" t="s">
        <v>168</v>
      </c>
    </row>
    <row r="873" s="14" customFormat="1">
      <c r="A873" s="14"/>
      <c r="B873" s="213"/>
      <c r="C873" s="14"/>
      <c r="D873" s="205" t="s">
        <v>175</v>
      </c>
      <c r="E873" s="214" t="s">
        <v>1</v>
      </c>
      <c r="F873" s="215" t="s">
        <v>180</v>
      </c>
      <c r="G873" s="14"/>
      <c r="H873" s="216">
        <v>119.59999999999999</v>
      </c>
      <c r="I873" s="217"/>
      <c r="J873" s="14"/>
      <c r="K873" s="14"/>
      <c r="L873" s="213"/>
      <c r="M873" s="218"/>
      <c r="N873" s="219"/>
      <c r="O873" s="219"/>
      <c r="P873" s="219"/>
      <c r="Q873" s="219"/>
      <c r="R873" s="219"/>
      <c r="S873" s="219"/>
      <c r="T873" s="22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14" t="s">
        <v>175</v>
      </c>
      <c r="AU873" s="214" t="s">
        <v>90</v>
      </c>
      <c r="AV873" s="14" t="s">
        <v>111</v>
      </c>
      <c r="AW873" s="14" t="s">
        <v>33</v>
      </c>
      <c r="AX873" s="14" t="s">
        <v>85</v>
      </c>
      <c r="AY873" s="214" t="s">
        <v>168</v>
      </c>
    </row>
    <row r="874" s="2" customFormat="1" ht="24.15" customHeight="1">
      <c r="A874" s="38"/>
      <c r="B874" s="189"/>
      <c r="C874" s="236" t="s">
        <v>2643</v>
      </c>
      <c r="D874" s="236" t="s">
        <v>357</v>
      </c>
      <c r="E874" s="237" t="s">
        <v>2644</v>
      </c>
      <c r="F874" s="238" t="s">
        <v>1359</v>
      </c>
      <c r="G874" s="239" t="s">
        <v>174</v>
      </c>
      <c r="H874" s="240">
        <v>124.384</v>
      </c>
      <c r="I874" s="241"/>
      <c r="J874" s="240">
        <f>ROUND(I874*H874,3)</f>
        <v>0</v>
      </c>
      <c r="K874" s="242"/>
      <c r="L874" s="243"/>
      <c r="M874" s="244" t="s">
        <v>1</v>
      </c>
      <c r="N874" s="245" t="s">
        <v>44</v>
      </c>
      <c r="O874" s="82"/>
      <c r="P874" s="199">
        <f>O874*H874</f>
        <v>0</v>
      </c>
      <c r="Q874" s="199">
        <v>0</v>
      </c>
      <c r="R874" s="199">
        <f>Q874*H874</f>
        <v>0</v>
      </c>
      <c r="S874" s="199">
        <v>0</v>
      </c>
      <c r="T874" s="200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01" t="s">
        <v>259</v>
      </c>
      <c r="AT874" s="201" t="s">
        <v>357</v>
      </c>
      <c r="AU874" s="201" t="s">
        <v>90</v>
      </c>
      <c r="AY874" s="19" t="s">
        <v>168</v>
      </c>
      <c r="BE874" s="202">
        <f>IF(N874="základná",J874,0)</f>
        <v>0</v>
      </c>
      <c r="BF874" s="202">
        <f>IF(N874="znížená",J874,0)</f>
        <v>0</v>
      </c>
      <c r="BG874" s="202">
        <f>IF(N874="zákl. prenesená",J874,0)</f>
        <v>0</v>
      </c>
      <c r="BH874" s="202">
        <f>IF(N874="zníž. prenesená",J874,0)</f>
        <v>0</v>
      </c>
      <c r="BI874" s="202">
        <f>IF(N874="nulová",J874,0)</f>
        <v>0</v>
      </c>
      <c r="BJ874" s="19" t="s">
        <v>90</v>
      </c>
      <c r="BK874" s="203">
        <f>ROUND(I874*H874,3)</f>
        <v>0</v>
      </c>
      <c r="BL874" s="19" t="s">
        <v>212</v>
      </c>
      <c r="BM874" s="201" t="s">
        <v>2645</v>
      </c>
    </row>
    <row r="875" s="13" customFormat="1">
      <c r="A875" s="13"/>
      <c r="B875" s="204"/>
      <c r="C875" s="13"/>
      <c r="D875" s="205" t="s">
        <v>175</v>
      </c>
      <c r="E875" s="206" t="s">
        <v>1</v>
      </c>
      <c r="F875" s="207" t="s">
        <v>2646</v>
      </c>
      <c r="G875" s="13"/>
      <c r="H875" s="208">
        <v>124.384</v>
      </c>
      <c r="I875" s="209"/>
      <c r="J875" s="13"/>
      <c r="K875" s="13"/>
      <c r="L875" s="204"/>
      <c r="M875" s="210"/>
      <c r="N875" s="211"/>
      <c r="O875" s="211"/>
      <c r="P875" s="211"/>
      <c r="Q875" s="211"/>
      <c r="R875" s="211"/>
      <c r="S875" s="211"/>
      <c r="T875" s="212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06" t="s">
        <v>175</v>
      </c>
      <c r="AU875" s="206" t="s">
        <v>90</v>
      </c>
      <c r="AV875" s="13" t="s">
        <v>90</v>
      </c>
      <c r="AW875" s="13" t="s">
        <v>33</v>
      </c>
      <c r="AX875" s="13" t="s">
        <v>78</v>
      </c>
      <c r="AY875" s="206" t="s">
        <v>168</v>
      </c>
    </row>
    <row r="876" s="14" customFormat="1">
      <c r="A876" s="14"/>
      <c r="B876" s="213"/>
      <c r="C876" s="14"/>
      <c r="D876" s="205" t="s">
        <v>175</v>
      </c>
      <c r="E876" s="214" t="s">
        <v>1</v>
      </c>
      <c r="F876" s="215" t="s">
        <v>180</v>
      </c>
      <c r="G876" s="14"/>
      <c r="H876" s="216">
        <v>124.384</v>
      </c>
      <c r="I876" s="217"/>
      <c r="J876" s="14"/>
      <c r="K876" s="14"/>
      <c r="L876" s="213"/>
      <c r="M876" s="218"/>
      <c r="N876" s="219"/>
      <c r="O876" s="219"/>
      <c r="P876" s="219"/>
      <c r="Q876" s="219"/>
      <c r="R876" s="219"/>
      <c r="S876" s="219"/>
      <c r="T876" s="220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14" t="s">
        <v>175</v>
      </c>
      <c r="AU876" s="214" t="s">
        <v>90</v>
      </c>
      <c r="AV876" s="14" t="s">
        <v>111</v>
      </c>
      <c r="AW876" s="14" t="s">
        <v>33</v>
      </c>
      <c r="AX876" s="14" t="s">
        <v>85</v>
      </c>
      <c r="AY876" s="214" t="s">
        <v>168</v>
      </c>
    </row>
    <row r="877" s="2" customFormat="1" ht="24.15" customHeight="1">
      <c r="A877" s="38"/>
      <c r="B877" s="189"/>
      <c r="C877" s="190" t="s">
        <v>1158</v>
      </c>
      <c r="D877" s="190" t="s">
        <v>171</v>
      </c>
      <c r="E877" s="191" t="s">
        <v>2647</v>
      </c>
      <c r="F877" s="192" t="s">
        <v>2648</v>
      </c>
      <c r="G877" s="193" t="s">
        <v>324</v>
      </c>
      <c r="H877" s="194">
        <v>99.599999999999994</v>
      </c>
      <c r="I877" s="195"/>
      <c r="J877" s="194">
        <f>ROUND(I877*H877,3)</f>
        <v>0</v>
      </c>
      <c r="K877" s="196"/>
      <c r="L877" s="39"/>
      <c r="M877" s="197" t="s">
        <v>1</v>
      </c>
      <c r="N877" s="198" t="s">
        <v>44</v>
      </c>
      <c r="O877" s="82"/>
      <c r="P877" s="199">
        <f>O877*H877</f>
        <v>0</v>
      </c>
      <c r="Q877" s="199">
        <v>0</v>
      </c>
      <c r="R877" s="199">
        <f>Q877*H877</f>
        <v>0</v>
      </c>
      <c r="S877" s="199">
        <v>0</v>
      </c>
      <c r="T877" s="200">
        <f>S877*H877</f>
        <v>0</v>
      </c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R877" s="201" t="s">
        <v>212</v>
      </c>
      <c r="AT877" s="201" t="s">
        <v>171</v>
      </c>
      <c r="AU877" s="201" t="s">
        <v>90</v>
      </c>
      <c r="AY877" s="19" t="s">
        <v>168</v>
      </c>
      <c r="BE877" s="202">
        <f>IF(N877="základná",J877,0)</f>
        <v>0</v>
      </c>
      <c r="BF877" s="202">
        <f>IF(N877="znížená",J877,0)</f>
        <v>0</v>
      </c>
      <c r="BG877" s="202">
        <f>IF(N877="zákl. prenesená",J877,0)</f>
        <v>0</v>
      </c>
      <c r="BH877" s="202">
        <f>IF(N877="zníž. prenesená",J877,0)</f>
        <v>0</v>
      </c>
      <c r="BI877" s="202">
        <f>IF(N877="nulová",J877,0)</f>
        <v>0</v>
      </c>
      <c r="BJ877" s="19" t="s">
        <v>90</v>
      </c>
      <c r="BK877" s="203">
        <f>ROUND(I877*H877,3)</f>
        <v>0</v>
      </c>
      <c r="BL877" s="19" t="s">
        <v>212</v>
      </c>
      <c r="BM877" s="201" t="s">
        <v>2649</v>
      </c>
    </row>
    <row r="878" s="13" customFormat="1">
      <c r="A878" s="13"/>
      <c r="B878" s="204"/>
      <c r="C878" s="13"/>
      <c r="D878" s="205" t="s">
        <v>175</v>
      </c>
      <c r="E878" s="206" t="s">
        <v>1</v>
      </c>
      <c r="F878" s="207" t="s">
        <v>2650</v>
      </c>
      <c r="G878" s="13"/>
      <c r="H878" s="208">
        <v>47</v>
      </c>
      <c r="I878" s="209"/>
      <c r="J878" s="13"/>
      <c r="K878" s="13"/>
      <c r="L878" s="204"/>
      <c r="M878" s="210"/>
      <c r="N878" s="211"/>
      <c r="O878" s="211"/>
      <c r="P878" s="211"/>
      <c r="Q878" s="211"/>
      <c r="R878" s="211"/>
      <c r="S878" s="211"/>
      <c r="T878" s="212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06" t="s">
        <v>175</v>
      </c>
      <c r="AU878" s="206" t="s">
        <v>90</v>
      </c>
      <c r="AV878" s="13" t="s">
        <v>90</v>
      </c>
      <c r="AW878" s="13" t="s">
        <v>33</v>
      </c>
      <c r="AX878" s="13" t="s">
        <v>78</v>
      </c>
      <c r="AY878" s="206" t="s">
        <v>168</v>
      </c>
    </row>
    <row r="879" s="13" customFormat="1">
      <c r="A879" s="13"/>
      <c r="B879" s="204"/>
      <c r="C879" s="13"/>
      <c r="D879" s="205" t="s">
        <v>175</v>
      </c>
      <c r="E879" s="206" t="s">
        <v>1</v>
      </c>
      <c r="F879" s="207" t="s">
        <v>2651</v>
      </c>
      <c r="G879" s="13"/>
      <c r="H879" s="208">
        <v>52.600000000000001</v>
      </c>
      <c r="I879" s="209"/>
      <c r="J879" s="13"/>
      <c r="K879" s="13"/>
      <c r="L879" s="204"/>
      <c r="M879" s="210"/>
      <c r="N879" s="211"/>
      <c r="O879" s="211"/>
      <c r="P879" s="211"/>
      <c r="Q879" s="211"/>
      <c r="R879" s="211"/>
      <c r="S879" s="211"/>
      <c r="T879" s="21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06" t="s">
        <v>175</v>
      </c>
      <c r="AU879" s="206" t="s">
        <v>90</v>
      </c>
      <c r="AV879" s="13" t="s">
        <v>90</v>
      </c>
      <c r="AW879" s="13" t="s">
        <v>33</v>
      </c>
      <c r="AX879" s="13" t="s">
        <v>78</v>
      </c>
      <c r="AY879" s="206" t="s">
        <v>168</v>
      </c>
    </row>
    <row r="880" s="14" customFormat="1">
      <c r="A880" s="14"/>
      <c r="B880" s="213"/>
      <c r="C880" s="14"/>
      <c r="D880" s="205" t="s">
        <v>175</v>
      </c>
      <c r="E880" s="214" t="s">
        <v>1</v>
      </c>
      <c r="F880" s="215" t="s">
        <v>180</v>
      </c>
      <c r="G880" s="14"/>
      <c r="H880" s="216">
        <v>99.599999999999994</v>
      </c>
      <c r="I880" s="217"/>
      <c r="J880" s="14"/>
      <c r="K880" s="14"/>
      <c r="L880" s="213"/>
      <c r="M880" s="218"/>
      <c r="N880" s="219"/>
      <c r="O880" s="219"/>
      <c r="P880" s="219"/>
      <c r="Q880" s="219"/>
      <c r="R880" s="219"/>
      <c r="S880" s="219"/>
      <c r="T880" s="220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14" t="s">
        <v>175</v>
      </c>
      <c r="AU880" s="214" t="s">
        <v>90</v>
      </c>
      <c r="AV880" s="14" t="s">
        <v>111</v>
      </c>
      <c r="AW880" s="14" t="s">
        <v>33</v>
      </c>
      <c r="AX880" s="14" t="s">
        <v>85</v>
      </c>
      <c r="AY880" s="214" t="s">
        <v>168</v>
      </c>
    </row>
    <row r="881" s="2" customFormat="1" ht="24.15" customHeight="1">
      <c r="A881" s="38"/>
      <c r="B881" s="189"/>
      <c r="C881" s="236" t="s">
        <v>2652</v>
      </c>
      <c r="D881" s="236" t="s">
        <v>357</v>
      </c>
      <c r="E881" s="237" t="s">
        <v>2653</v>
      </c>
      <c r="F881" s="238" t="s">
        <v>2654</v>
      </c>
      <c r="G881" s="239" t="s">
        <v>324</v>
      </c>
      <c r="H881" s="240">
        <v>53.125999999999998</v>
      </c>
      <c r="I881" s="241"/>
      <c r="J881" s="240">
        <f>ROUND(I881*H881,3)</f>
        <v>0</v>
      </c>
      <c r="K881" s="242"/>
      <c r="L881" s="243"/>
      <c r="M881" s="244" t="s">
        <v>1</v>
      </c>
      <c r="N881" s="245" t="s">
        <v>44</v>
      </c>
      <c r="O881" s="82"/>
      <c r="P881" s="199">
        <f>O881*H881</f>
        <v>0</v>
      </c>
      <c r="Q881" s="199">
        <v>0</v>
      </c>
      <c r="R881" s="199">
        <f>Q881*H881</f>
        <v>0</v>
      </c>
      <c r="S881" s="199">
        <v>0</v>
      </c>
      <c r="T881" s="200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01" t="s">
        <v>259</v>
      </c>
      <c r="AT881" s="201" t="s">
        <v>357</v>
      </c>
      <c r="AU881" s="201" t="s">
        <v>90</v>
      </c>
      <c r="AY881" s="19" t="s">
        <v>168</v>
      </c>
      <c r="BE881" s="202">
        <f>IF(N881="základná",J881,0)</f>
        <v>0</v>
      </c>
      <c r="BF881" s="202">
        <f>IF(N881="znížená",J881,0)</f>
        <v>0</v>
      </c>
      <c r="BG881" s="202">
        <f>IF(N881="zákl. prenesená",J881,0)</f>
        <v>0</v>
      </c>
      <c r="BH881" s="202">
        <f>IF(N881="zníž. prenesená",J881,0)</f>
        <v>0</v>
      </c>
      <c r="BI881" s="202">
        <f>IF(N881="nulová",J881,0)</f>
        <v>0</v>
      </c>
      <c r="BJ881" s="19" t="s">
        <v>90</v>
      </c>
      <c r="BK881" s="203">
        <f>ROUND(I881*H881,3)</f>
        <v>0</v>
      </c>
      <c r="BL881" s="19" t="s">
        <v>212</v>
      </c>
      <c r="BM881" s="201" t="s">
        <v>2655</v>
      </c>
    </row>
    <row r="882" s="2" customFormat="1" ht="16.5" customHeight="1">
      <c r="A882" s="38"/>
      <c r="B882" s="189"/>
      <c r="C882" s="236" t="s">
        <v>1159</v>
      </c>
      <c r="D882" s="236" t="s">
        <v>357</v>
      </c>
      <c r="E882" s="237" t="s">
        <v>2656</v>
      </c>
      <c r="F882" s="238" t="s">
        <v>2657</v>
      </c>
      <c r="G882" s="239" t="s">
        <v>324</v>
      </c>
      <c r="H882" s="240">
        <v>47.469999999999999</v>
      </c>
      <c r="I882" s="241"/>
      <c r="J882" s="240">
        <f>ROUND(I882*H882,3)</f>
        <v>0</v>
      </c>
      <c r="K882" s="242"/>
      <c r="L882" s="243"/>
      <c r="M882" s="244" t="s">
        <v>1</v>
      </c>
      <c r="N882" s="245" t="s">
        <v>44</v>
      </c>
      <c r="O882" s="82"/>
      <c r="P882" s="199">
        <f>O882*H882</f>
        <v>0</v>
      </c>
      <c r="Q882" s="199">
        <v>0</v>
      </c>
      <c r="R882" s="199">
        <f>Q882*H882</f>
        <v>0</v>
      </c>
      <c r="S882" s="199">
        <v>0</v>
      </c>
      <c r="T882" s="200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01" t="s">
        <v>259</v>
      </c>
      <c r="AT882" s="201" t="s">
        <v>357</v>
      </c>
      <c r="AU882" s="201" t="s">
        <v>90</v>
      </c>
      <c r="AY882" s="19" t="s">
        <v>168</v>
      </c>
      <c r="BE882" s="202">
        <f>IF(N882="základná",J882,0)</f>
        <v>0</v>
      </c>
      <c r="BF882" s="202">
        <f>IF(N882="znížená",J882,0)</f>
        <v>0</v>
      </c>
      <c r="BG882" s="202">
        <f>IF(N882="zákl. prenesená",J882,0)</f>
        <v>0</v>
      </c>
      <c r="BH882" s="202">
        <f>IF(N882="zníž. prenesená",J882,0)</f>
        <v>0</v>
      </c>
      <c r="BI882" s="202">
        <f>IF(N882="nulová",J882,0)</f>
        <v>0</v>
      </c>
      <c r="BJ882" s="19" t="s">
        <v>90</v>
      </c>
      <c r="BK882" s="203">
        <f>ROUND(I882*H882,3)</f>
        <v>0</v>
      </c>
      <c r="BL882" s="19" t="s">
        <v>212</v>
      </c>
      <c r="BM882" s="201" t="s">
        <v>2658</v>
      </c>
    </row>
    <row r="883" s="2" customFormat="1" ht="24.15" customHeight="1">
      <c r="A883" s="38"/>
      <c r="B883" s="189"/>
      <c r="C883" s="190" t="s">
        <v>2659</v>
      </c>
      <c r="D883" s="190" t="s">
        <v>171</v>
      </c>
      <c r="E883" s="191" t="s">
        <v>1362</v>
      </c>
      <c r="F883" s="192" t="s">
        <v>1363</v>
      </c>
      <c r="G883" s="193" t="s">
        <v>538</v>
      </c>
      <c r="H883" s="195"/>
      <c r="I883" s="195"/>
      <c r="J883" s="194">
        <f>ROUND(I883*H883,3)</f>
        <v>0</v>
      </c>
      <c r="K883" s="196"/>
      <c r="L883" s="39"/>
      <c r="M883" s="197" t="s">
        <v>1</v>
      </c>
      <c r="N883" s="198" t="s">
        <v>44</v>
      </c>
      <c r="O883" s="82"/>
      <c r="P883" s="199">
        <f>O883*H883</f>
        <v>0</v>
      </c>
      <c r="Q883" s="199">
        <v>0</v>
      </c>
      <c r="R883" s="199">
        <f>Q883*H883</f>
        <v>0</v>
      </c>
      <c r="S883" s="199">
        <v>0</v>
      </c>
      <c r="T883" s="200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01" t="s">
        <v>212</v>
      </c>
      <c r="AT883" s="201" t="s">
        <v>171</v>
      </c>
      <c r="AU883" s="201" t="s">
        <v>90</v>
      </c>
      <c r="AY883" s="19" t="s">
        <v>168</v>
      </c>
      <c r="BE883" s="202">
        <f>IF(N883="základná",J883,0)</f>
        <v>0</v>
      </c>
      <c r="BF883" s="202">
        <f>IF(N883="znížená",J883,0)</f>
        <v>0</v>
      </c>
      <c r="BG883" s="202">
        <f>IF(N883="zákl. prenesená",J883,0)</f>
        <v>0</v>
      </c>
      <c r="BH883" s="202">
        <f>IF(N883="zníž. prenesená",J883,0)</f>
        <v>0</v>
      </c>
      <c r="BI883" s="202">
        <f>IF(N883="nulová",J883,0)</f>
        <v>0</v>
      </c>
      <c r="BJ883" s="19" t="s">
        <v>90</v>
      </c>
      <c r="BK883" s="203">
        <f>ROUND(I883*H883,3)</f>
        <v>0</v>
      </c>
      <c r="BL883" s="19" t="s">
        <v>212</v>
      </c>
      <c r="BM883" s="201" t="s">
        <v>2660</v>
      </c>
    </row>
    <row r="884" s="12" customFormat="1" ht="22.8" customHeight="1">
      <c r="A884" s="12"/>
      <c r="B884" s="176"/>
      <c r="C884" s="12"/>
      <c r="D884" s="177" t="s">
        <v>77</v>
      </c>
      <c r="E884" s="187" t="s">
        <v>632</v>
      </c>
      <c r="F884" s="187" t="s">
        <v>633</v>
      </c>
      <c r="G884" s="12"/>
      <c r="H884" s="12"/>
      <c r="I884" s="179"/>
      <c r="J884" s="188">
        <f>BK884</f>
        <v>0</v>
      </c>
      <c r="K884" s="12"/>
      <c r="L884" s="176"/>
      <c r="M884" s="181"/>
      <c r="N884" s="182"/>
      <c r="O884" s="182"/>
      <c r="P884" s="183">
        <f>SUM(P885:P922)</f>
        <v>0</v>
      </c>
      <c r="Q884" s="182"/>
      <c r="R884" s="183">
        <f>SUM(R885:R922)</f>
        <v>0</v>
      </c>
      <c r="S884" s="182"/>
      <c r="T884" s="184">
        <f>SUM(T885:T922)</f>
        <v>0</v>
      </c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R884" s="177" t="s">
        <v>90</v>
      </c>
      <c r="AT884" s="185" t="s">
        <v>77</v>
      </c>
      <c r="AU884" s="185" t="s">
        <v>85</v>
      </c>
      <c r="AY884" s="177" t="s">
        <v>168</v>
      </c>
      <c r="BK884" s="186">
        <f>SUM(BK885:BK922)</f>
        <v>0</v>
      </c>
    </row>
    <row r="885" s="2" customFormat="1" ht="33" customHeight="1">
      <c r="A885" s="38"/>
      <c r="B885" s="189"/>
      <c r="C885" s="190" t="s">
        <v>1163</v>
      </c>
      <c r="D885" s="190" t="s">
        <v>171</v>
      </c>
      <c r="E885" s="191" t="s">
        <v>789</v>
      </c>
      <c r="F885" s="192" t="s">
        <v>790</v>
      </c>
      <c r="G885" s="193" t="s">
        <v>174</v>
      </c>
      <c r="H885" s="194">
        <v>90.406999999999996</v>
      </c>
      <c r="I885" s="195"/>
      <c r="J885" s="194">
        <f>ROUND(I885*H885,3)</f>
        <v>0</v>
      </c>
      <c r="K885" s="196"/>
      <c r="L885" s="39"/>
      <c r="M885" s="197" t="s">
        <v>1</v>
      </c>
      <c r="N885" s="198" t="s">
        <v>44</v>
      </c>
      <c r="O885" s="82"/>
      <c r="P885" s="199">
        <f>O885*H885</f>
        <v>0</v>
      </c>
      <c r="Q885" s="199">
        <v>0</v>
      </c>
      <c r="R885" s="199">
        <f>Q885*H885</f>
        <v>0</v>
      </c>
      <c r="S885" s="199">
        <v>0</v>
      </c>
      <c r="T885" s="200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01" t="s">
        <v>212</v>
      </c>
      <c r="AT885" s="201" t="s">
        <v>171</v>
      </c>
      <c r="AU885" s="201" t="s">
        <v>90</v>
      </c>
      <c r="AY885" s="19" t="s">
        <v>168</v>
      </c>
      <c r="BE885" s="202">
        <f>IF(N885="základná",J885,0)</f>
        <v>0</v>
      </c>
      <c r="BF885" s="202">
        <f>IF(N885="znížená",J885,0)</f>
        <v>0</v>
      </c>
      <c r="BG885" s="202">
        <f>IF(N885="zákl. prenesená",J885,0)</f>
        <v>0</v>
      </c>
      <c r="BH885" s="202">
        <f>IF(N885="zníž. prenesená",J885,0)</f>
        <v>0</v>
      </c>
      <c r="BI885" s="202">
        <f>IF(N885="nulová",J885,0)</f>
        <v>0</v>
      </c>
      <c r="BJ885" s="19" t="s">
        <v>90</v>
      </c>
      <c r="BK885" s="203">
        <f>ROUND(I885*H885,3)</f>
        <v>0</v>
      </c>
      <c r="BL885" s="19" t="s">
        <v>212</v>
      </c>
      <c r="BM885" s="201" t="s">
        <v>2661</v>
      </c>
    </row>
    <row r="886" s="13" customFormat="1">
      <c r="A886" s="13"/>
      <c r="B886" s="204"/>
      <c r="C886" s="13"/>
      <c r="D886" s="205" t="s">
        <v>175</v>
      </c>
      <c r="E886" s="206" t="s">
        <v>1</v>
      </c>
      <c r="F886" s="207" t="s">
        <v>2662</v>
      </c>
      <c r="G886" s="13"/>
      <c r="H886" s="208">
        <v>61.189999999999998</v>
      </c>
      <c r="I886" s="209"/>
      <c r="J886" s="13"/>
      <c r="K886" s="13"/>
      <c r="L886" s="204"/>
      <c r="M886" s="210"/>
      <c r="N886" s="211"/>
      <c r="O886" s="211"/>
      <c r="P886" s="211"/>
      <c r="Q886" s="211"/>
      <c r="R886" s="211"/>
      <c r="S886" s="211"/>
      <c r="T886" s="212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06" t="s">
        <v>175</v>
      </c>
      <c r="AU886" s="206" t="s">
        <v>90</v>
      </c>
      <c r="AV886" s="13" t="s">
        <v>90</v>
      </c>
      <c r="AW886" s="13" t="s">
        <v>33</v>
      </c>
      <c r="AX886" s="13" t="s">
        <v>78</v>
      </c>
      <c r="AY886" s="206" t="s">
        <v>168</v>
      </c>
    </row>
    <row r="887" s="13" customFormat="1">
      <c r="A887" s="13"/>
      <c r="B887" s="204"/>
      <c r="C887" s="13"/>
      <c r="D887" s="205" t="s">
        <v>175</v>
      </c>
      <c r="E887" s="206" t="s">
        <v>1</v>
      </c>
      <c r="F887" s="207" t="s">
        <v>2663</v>
      </c>
      <c r="G887" s="13"/>
      <c r="H887" s="208">
        <v>5.7089999999999996</v>
      </c>
      <c r="I887" s="209"/>
      <c r="J887" s="13"/>
      <c r="K887" s="13"/>
      <c r="L887" s="204"/>
      <c r="M887" s="210"/>
      <c r="N887" s="211"/>
      <c r="O887" s="211"/>
      <c r="P887" s="211"/>
      <c r="Q887" s="211"/>
      <c r="R887" s="211"/>
      <c r="S887" s="211"/>
      <c r="T887" s="212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06" t="s">
        <v>175</v>
      </c>
      <c r="AU887" s="206" t="s">
        <v>90</v>
      </c>
      <c r="AV887" s="13" t="s">
        <v>90</v>
      </c>
      <c r="AW887" s="13" t="s">
        <v>33</v>
      </c>
      <c r="AX887" s="13" t="s">
        <v>78</v>
      </c>
      <c r="AY887" s="206" t="s">
        <v>168</v>
      </c>
    </row>
    <row r="888" s="13" customFormat="1">
      <c r="A888" s="13"/>
      <c r="B888" s="204"/>
      <c r="C888" s="13"/>
      <c r="D888" s="205" t="s">
        <v>175</v>
      </c>
      <c r="E888" s="206" t="s">
        <v>1</v>
      </c>
      <c r="F888" s="207" t="s">
        <v>2664</v>
      </c>
      <c r="G888" s="13"/>
      <c r="H888" s="208">
        <v>4.1660000000000004</v>
      </c>
      <c r="I888" s="209"/>
      <c r="J888" s="13"/>
      <c r="K888" s="13"/>
      <c r="L888" s="204"/>
      <c r="M888" s="210"/>
      <c r="N888" s="211"/>
      <c r="O888" s="211"/>
      <c r="P888" s="211"/>
      <c r="Q888" s="211"/>
      <c r="R888" s="211"/>
      <c r="S888" s="211"/>
      <c r="T888" s="21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06" t="s">
        <v>175</v>
      </c>
      <c r="AU888" s="206" t="s">
        <v>90</v>
      </c>
      <c r="AV888" s="13" t="s">
        <v>90</v>
      </c>
      <c r="AW888" s="13" t="s">
        <v>33</v>
      </c>
      <c r="AX888" s="13" t="s">
        <v>78</v>
      </c>
      <c r="AY888" s="206" t="s">
        <v>168</v>
      </c>
    </row>
    <row r="889" s="13" customFormat="1">
      <c r="A889" s="13"/>
      <c r="B889" s="204"/>
      <c r="C889" s="13"/>
      <c r="D889" s="205" t="s">
        <v>175</v>
      </c>
      <c r="E889" s="206" t="s">
        <v>1</v>
      </c>
      <c r="F889" s="207" t="s">
        <v>2665</v>
      </c>
      <c r="G889" s="13"/>
      <c r="H889" s="208">
        <v>1.452</v>
      </c>
      <c r="I889" s="209"/>
      <c r="J889" s="13"/>
      <c r="K889" s="13"/>
      <c r="L889" s="204"/>
      <c r="M889" s="210"/>
      <c r="N889" s="211"/>
      <c r="O889" s="211"/>
      <c r="P889" s="211"/>
      <c r="Q889" s="211"/>
      <c r="R889" s="211"/>
      <c r="S889" s="211"/>
      <c r="T889" s="212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06" t="s">
        <v>175</v>
      </c>
      <c r="AU889" s="206" t="s">
        <v>90</v>
      </c>
      <c r="AV889" s="13" t="s">
        <v>90</v>
      </c>
      <c r="AW889" s="13" t="s">
        <v>33</v>
      </c>
      <c r="AX889" s="13" t="s">
        <v>78</v>
      </c>
      <c r="AY889" s="206" t="s">
        <v>168</v>
      </c>
    </row>
    <row r="890" s="13" customFormat="1">
      <c r="A890" s="13"/>
      <c r="B890" s="204"/>
      <c r="C890" s="13"/>
      <c r="D890" s="205" t="s">
        <v>175</v>
      </c>
      <c r="E890" s="206" t="s">
        <v>1</v>
      </c>
      <c r="F890" s="207" t="s">
        <v>2666</v>
      </c>
      <c r="G890" s="13"/>
      <c r="H890" s="208">
        <v>16.68</v>
      </c>
      <c r="I890" s="209"/>
      <c r="J890" s="13"/>
      <c r="K890" s="13"/>
      <c r="L890" s="204"/>
      <c r="M890" s="210"/>
      <c r="N890" s="211"/>
      <c r="O890" s="211"/>
      <c r="P890" s="211"/>
      <c r="Q890" s="211"/>
      <c r="R890" s="211"/>
      <c r="S890" s="211"/>
      <c r="T890" s="21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06" t="s">
        <v>175</v>
      </c>
      <c r="AU890" s="206" t="s">
        <v>90</v>
      </c>
      <c r="AV890" s="13" t="s">
        <v>90</v>
      </c>
      <c r="AW890" s="13" t="s">
        <v>33</v>
      </c>
      <c r="AX890" s="13" t="s">
        <v>78</v>
      </c>
      <c r="AY890" s="206" t="s">
        <v>168</v>
      </c>
    </row>
    <row r="891" s="13" customFormat="1">
      <c r="A891" s="13"/>
      <c r="B891" s="204"/>
      <c r="C891" s="13"/>
      <c r="D891" s="205" t="s">
        <v>175</v>
      </c>
      <c r="E891" s="206" t="s">
        <v>1</v>
      </c>
      <c r="F891" s="207" t="s">
        <v>2667</v>
      </c>
      <c r="G891" s="13"/>
      <c r="H891" s="208">
        <v>1.21</v>
      </c>
      <c r="I891" s="209"/>
      <c r="J891" s="13"/>
      <c r="K891" s="13"/>
      <c r="L891" s="204"/>
      <c r="M891" s="210"/>
      <c r="N891" s="211"/>
      <c r="O891" s="211"/>
      <c r="P891" s="211"/>
      <c r="Q891" s="211"/>
      <c r="R891" s="211"/>
      <c r="S891" s="211"/>
      <c r="T891" s="21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06" t="s">
        <v>175</v>
      </c>
      <c r="AU891" s="206" t="s">
        <v>90</v>
      </c>
      <c r="AV891" s="13" t="s">
        <v>90</v>
      </c>
      <c r="AW891" s="13" t="s">
        <v>33</v>
      </c>
      <c r="AX891" s="13" t="s">
        <v>78</v>
      </c>
      <c r="AY891" s="206" t="s">
        <v>168</v>
      </c>
    </row>
    <row r="892" s="14" customFormat="1">
      <c r="A892" s="14"/>
      <c r="B892" s="213"/>
      <c r="C892" s="14"/>
      <c r="D892" s="205" t="s">
        <v>175</v>
      </c>
      <c r="E892" s="214" t="s">
        <v>1</v>
      </c>
      <c r="F892" s="215" t="s">
        <v>180</v>
      </c>
      <c r="G892" s="14"/>
      <c r="H892" s="216">
        <v>90.406999999999996</v>
      </c>
      <c r="I892" s="217"/>
      <c r="J892" s="14"/>
      <c r="K892" s="14"/>
      <c r="L892" s="213"/>
      <c r="M892" s="218"/>
      <c r="N892" s="219"/>
      <c r="O892" s="219"/>
      <c r="P892" s="219"/>
      <c r="Q892" s="219"/>
      <c r="R892" s="219"/>
      <c r="S892" s="219"/>
      <c r="T892" s="220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14" t="s">
        <v>175</v>
      </c>
      <c r="AU892" s="214" t="s">
        <v>90</v>
      </c>
      <c r="AV892" s="14" t="s">
        <v>111</v>
      </c>
      <c r="AW892" s="14" t="s">
        <v>33</v>
      </c>
      <c r="AX892" s="14" t="s">
        <v>85</v>
      </c>
      <c r="AY892" s="214" t="s">
        <v>168</v>
      </c>
    </row>
    <row r="893" s="2" customFormat="1" ht="24.15" customHeight="1">
      <c r="A893" s="38"/>
      <c r="B893" s="189"/>
      <c r="C893" s="190" t="s">
        <v>2668</v>
      </c>
      <c r="D893" s="190" t="s">
        <v>171</v>
      </c>
      <c r="E893" s="191" t="s">
        <v>2669</v>
      </c>
      <c r="F893" s="192" t="s">
        <v>1804</v>
      </c>
      <c r="G893" s="193" t="s">
        <v>174</v>
      </c>
      <c r="H893" s="194">
        <v>90.406999999999996</v>
      </c>
      <c r="I893" s="195"/>
      <c r="J893" s="194">
        <f>ROUND(I893*H893,3)</f>
        <v>0</v>
      </c>
      <c r="K893" s="196"/>
      <c r="L893" s="39"/>
      <c r="M893" s="197" t="s">
        <v>1</v>
      </c>
      <c r="N893" s="198" t="s">
        <v>44</v>
      </c>
      <c r="O893" s="82"/>
      <c r="P893" s="199">
        <f>O893*H893</f>
        <v>0</v>
      </c>
      <c r="Q893" s="199">
        <v>0</v>
      </c>
      <c r="R893" s="199">
        <f>Q893*H893</f>
        <v>0</v>
      </c>
      <c r="S893" s="199">
        <v>0</v>
      </c>
      <c r="T893" s="200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01" t="s">
        <v>212</v>
      </c>
      <c r="AT893" s="201" t="s">
        <v>171</v>
      </c>
      <c r="AU893" s="201" t="s">
        <v>90</v>
      </c>
      <c r="AY893" s="19" t="s">
        <v>168</v>
      </c>
      <c r="BE893" s="202">
        <f>IF(N893="základná",J893,0)</f>
        <v>0</v>
      </c>
      <c r="BF893" s="202">
        <f>IF(N893="znížená",J893,0)</f>
        <v>0</v>
      </c>
      <c r="BG893" s="202">
        <f>IF(N893="zákl. prenesená",J893,0)</f>
        <v>0</v>
      </c>
      <c r="BH893" s="202">
        <f>IF(N893="zníž. prenesená",J893,0)</f>
        <v>0</v>
      </c>
      <c r="BI893" s="202">
        <f>IF(N893="nulová",J893,0)</f>
        <v>0</v>
      </c>
      <c r="BJ893" s="19" t="s">
        <v>90</v>
      </c>
      <c r="BK893" s="203">
        <f>ROUND(I893*H893,3)</f>
        <v>0</v>
      </c>
      <c r="BL893" s="19" t="s">
        <v>212</v>
      </c>
      <c r="BM893" s="201" t="s">
        <v>2670</v>
      </c>
    </row>
    <row r="894" s="2" customFormat="1" ht="16.5" customHeight="1">
      <c r="A894" s="38"/>
      <c r="B894" s="189"/>
      <c r="C894" s="190" t="s">
        <v>1167</v>
      </c>
      <c r="D894" s="190" t="s">
        <v>171</v>
      </c>
      <c r="E894" s="191" t="s">
        <v>2671</v>
      </c>
      <c r="F894" s="192" t="s">
        <v>2672</v>
      </c>
      <c r="G894" s="193" t="s">
        <v>174</v>
      </c>
      <c r="H894" s="194">
        <v>600</v>
      </c>
      <c r="I894" s="195"/>
      <c r="J894" s="194">
        <f>ROUND(I894*H894,3)</f>
        <v>0</v>
      </c>
      <c r="K894" s="196"/>
      <c r="L894" s="39"/>
      <c r="M894" s="197" t="s">
        <v>1</v>
      </c>
      <c r="N894" s="198" t="s">
        <v>44</v>
      </c>
      <c r="O894" s="82"/>
      <c r="P894" s="199">
        <f>O894*H894</f>
        <v>0</v>
      </c>
      <c r="Q894" s="199">
        <v>0</v>
      </c>
      <c r="R894" s="199">
        <f>Q894*H894</f>
        <v>0</v>
      </c>
      <c r="S894" s="199">
        <v>0</v>
      </c>
      <c r="T894" s="200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01" t="s">
        <v>212</v>
      </c>
      <c r="AT894" s="201" t="s">
        <v>171</v>
      </c>
      <c r="AU894" s="201" t="s">
        <v>90</v>
      </c>
      <c r="AY894" s="19" t="s">
        <v>168</v>
      </c>
      <c r="BE894" s="202">
        <f>IF(N894="základná",J894,0)</f>
        <v>0</v>
      </c>
      <c r="BF894" s="202">
        <f>IF(N894="znížená",J894,0)</f>
        <v>0</v>
      </c>
      <c r="BG894" s="202">
        <f>IF(N894="zákl. prenesená",J894,0)</f>
        <v>0</v>
      </c>
      <c r="BH894" s="202">
        <f>IF(N894="zníž. prenesená",J894,0)</f>
        <v>0</v>
      </c>
      <c r="BI894" s="202">
        <f>IF(N894="nulová",J894,0)</f>
        <v>0</v>
      </c>
      <c r="BJ894" s="19" t="s">
        <v>90</v>
      </c>
      <c r="BK894" s="203">
        <f>ROUND(I894*H894,3)</f>
        <v>0</v>
      </c>
      <c r="BL894" s="19" t="s">
        <v>212</v>
      </c>
      <c r="BM894" s="201" t="s">
        <v>2673</v>
      </c>
    </row>
    <row r="895" s="13" customFormat="1">
      <c r="A895" s="13"/>
      <c r="B895" s="204"/>
      <c r="C895" s="13"/>
      <c r="D895" s="205" t="s">
        <v>175</v>
      </c>
      <c r="E895" s="206" t="s">
        <v>1</v>
      </c>
      <c r="F895" s="207" t="s">
        <v>2674</v>
      </c>
      <c r="G895" s="13"/>
      <c r="H895" s="208">
        <v>600</v>
      </c>
      <c r="I895" s="209"/>
      <c r="J895" s="13"/>
      <c r="K895" s="13"/>
      <c r="L895" s="204"/>
      <c r="M895" s="210"/>
      <c r="N895" s="211"/>
      <c r="O895" s="211"/>
      <c r="P895" s="211"/>
      <c r="Q895" s="211"/>
      <c r="R895" s="211"/>
      <c r="S895" s="211"/>
      <c r="T895" s="21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06" t="s">
        <v>175</v>
      </c>
      <c r="AU895" s="206" t="s">
        <v>90</v>
      </c>
      <c r="AV895" s="13" t="s">
        <v>90</v>
      </c>
      <c r="AW895" s="13" t="s">
        <v>33</v>
      </c>
      <c r="AX895" s="13" t="s">
        <v>78</v>
      </c>
      <c r="AY895" s="206" t="s">
        <v>168</v>
      </c>
    </row>
    <row r="896" s="14" customFormat="1">
      <c r="A896" s="14"/>
      <c r="B896" s="213"/>
      <c r="C896" s="14"/>
      <c r="D896" s="205" t="s">
        <v>175</v>
      </c>
      <c r="E896" s="214" t="s">
        <v>1</v>
      </c>
      <c r="F896" s="215" t="s">
        <v>180</v>
      </c>
      <c r="G896" s="14"/>
      <c r="H896" s="216">
        <v>600</v>
      </c>
      <c r="I896" s="217"/>
      <c r="J896" s="14"/>
      <c r="K896" s="14"/>
      <c r="L896" s="213"/>
      <c r="M896" s="218"/>
      <c r="N896" s="219"/>
      <c r="O896" s="219"/>
      <c r="P896" s="219"/>
      <c r="Q896" s="219"/>
      <c r="R896" s="219"/>
      <c r="S896" s="219"/>
      <c r="T896" s="220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14" t="s">
        <v>175</v>
      </c>
      <c r="AU896" s="214" t="s">
        <v>90</v>
      </c>
      <c r="AV896" s="14" t="s">
        <v>111</v>
      </c>
      <c r="AW896" s="14" t="s">
        <v>33</v>
      </c>
      <c r="AX896" s="14" t="s">
        <v>85</v>
      </c>
      <c r="AY896" s="214" t="s">
        <v>168</v>
      </c>
    </row>
    <row r="897" s="2" customFormat="1" ht="37.8" customHeight="1">
      <c r="A897" s="38"/>
      <c r="B897" s="189"/>
      <c r="C897" s="190" t="s">
        <v>2675</v>
      </c>
      <c r="D897" s="190" t="s">
        <v>171</v>
      </c>
      <c r="E897" s="191" t="s">
        <v>634</v>
      </c>
      <c r="F897" s="192" t="s">
        <v>635</v>
      </c>
      <c r="G897" s="193" t="s">
        <v>174</v>
      </c>
      <c r="H897" s="194">
        <v>1136.0640000000001</v>
      </c>
      <c r="I897" s="195"/>
      <c r="J897" s="194">
        <f>ROUND(I897*H897,3)</f>
        <v>0</v>
      </c>
      <c r="K897" s="196"/>
      <c r="L897" s="39"/>
      <c r="M897" s="197" t="s">
        <v>1</v>
      </c>
      <c r="N897" s="198" t="s">
        <v>44</v>
      </c>
      <c r="O897" s="82"/>
      <c r="P897" s="199">
        <f>O897*H897</f>
        <v>0</v>
      </c>
      <c r="Q897" s="199">
        <v>0</v>
      </c>
      <c r="R897" s="199">
        <f>Q897*H897</f>
        <v>0</v>
      </c>
      <c r="S897" s="199">
        <v>0</v>
      </c>
      <c r="T897" s="200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01" t="s">
        <v>212</v>
      </c>
      <c r="AT897" s="201" t="s">
        <v>171</v>
      </c>
      <c r="AU897" s="201" t="s">
        <v>90</v>
      </c>
      <c r="AY897" s="19" t="s">
        <v>168</v>
      </c>
      <c r="BE897" s="202">
        <f>IF(N897="základná",J897,0)</f>
        <v>0</v>
      </c>
      <c r="BF897" s="202">
        <f>IF(N897="znížená",J897,0)</f>
        <v>0</v>
      </c>
      <c r="BG897" s="202">
        <f>IF(N897="zákl. prenesená",J897,0)</f>
        <v>0</v>
      </c>
      <c r="BH897" s="202">
        <f>IF(N897="zníž. prenesená",J897,0)</f>
        <v>0</v>
      </c>
      <c r="BI897" s="202">
        <f>IF(N897="nulová",J897,0)</f>
        <v>0</v>
      </c>
      <c r="BJ897" s="19" t="s">
        <v>90</v>
      </c>
      <c r="BK897" s="203">
        <f>ROUND(I897*H897,3)</f>
        <v>0</v>
      </c>
      <c r="BL897" s="19" t="s">
        <v>212</v>
      </c>
      <c r="BM897" s="201" t="s">
        <v>2676</v>
      </c>
    </row>
    <row r="898" s="15" customFormat="1">
      <c r="A898" s="15"/>
      <c r="B898" s="221"/>
      <c r="C898" s="15"/>
      <c r="D898" s="205" t="s">
        <v>175</v>
      </c>
      <c r="E898" s="222" t="s">
        <v>1</v>
      </c>
      <c r="F898" s="223" t="s">
        <v>2677</v>
      </c>
      <c r="G898" s="15"/>
      <c r="H898" s="222" t="s">
        <v>1</v>
      </c>
      <c r="I898" s="224"/>
      <c r="J898" s="15"/>
      <c r="K898" s="15"/>
      <c r="L898" s="221"/>
      <c r="M898" s="225"/>
      <c r="N898" s="226"/>
      <c r="O898" s="226"/>
      <c r="P898" s="226"/>
      <c r="Q898" s="226"/>
      <c r="R898" s="226"/>
      <c r="S898" s="226"/>
      <c r="T898" s="227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22" t="s">
        <v>175</v>
      </c>
      <c r="AU898" s="222" t="s">
        <v>90</v>
      </c>
      <c r="AV898" s="15" t="s">
        <v>85</v>
      </c>
      <c r="AW898" s="15" t="s">
        <v>33</v>
      </c>
      <c r="AX898" s="15" t="s">
        <v>78</v>
      </c>
      <c r="AY898" s="222" t="s">
        <v>168</v>
      </c>
    </row>
    <row r="899" s="13" customFormat="1">
      <c r="A899" s="13"/>
      <c r="B899" s="204"/>
      <c r="C899" s="13"/>
      <c r="D899" s="205" t="s">
        <v>175</v>
      </c>
      <c r="E899" s="206" t="s">
        <v>1</v>
      </c>
      <c r="F899" s="207" t="s">
        <v>2678</v>
      </c>
      <c r="G899" s="13"/>
      <c r="H899" s="208">
        <v>110.864</v>
      </c>
      <c r="I899" s="209"/>
      <c r="J899" s="13"/>
      <c r="K899" s="13"/>
      <c r="L899" s="204"/>
      <c r="M899" s="210"/>
      <c r="N899" s="211"/>
      <c r="O899" s="211"/>
      <c r="P899" s="211"/>
      <c r="Q899" s="211"/>
      <c r="R899" s="211"/>
      <c r="S899" s="211"/>
      <c r="T899" s="212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06" t="s">
        <v>175</v>
      </c>
      <c r="AU899" s="206" t="s">
        <v>90</v>
      </c>
      <c r="AV899" s="13" t="s">
        <v>90</v>
      </c>
      <c r="AW899" s="13" t="s">
        <v>33</v>
      </c>
      <c r="AX899" s="13" t="s">
        <v>78</v>
      </c>
      <c r="AY899" s="206" t="s">
        <v>168</v>
      </c>
    </row>
    <row r="900" s="13" customFormat="1">
      <c r="A900" s="13"/>
      <c r="B900" s="204"/>
      <c r="C900" s="13"/>
      <c r="D900" s="205" t="s">
        <v>175</v>
      </c>
      <c r="E900" s="206" t="s">
        <v>1</v>
      </c>
      <c r="F900" s="207" t="s">
        <v>2679</v>
      </c>
      <c r="G900" s="13"/>
      <c r="H900" s="208">
        <v>15.08</v>
      </c>
      <c r="I900" s="209"/>
      <c r="J900" s="13"/>
      <c r="K900" s="13"/>
      <c r="L900" s="204"/>
      <c r="M900" s="210"/>
      <c r="N900" s="211"/>
      <c r="O900" s="211"/>
      <c r="P900" s="211"/>
      <c r="Q900" s="211"/>
      <c r="R900" s="211"/>
      <c r="S900" s="211"/>
      <c r="T900" s="21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06" t="s">
        <v>175</v>
      </c>
      <c r="AU900" s="206" t="s">
        <v>90</v>
      </c>
      <c r="AV900" s="13" t="s">
        <v>90</v>
      </c>
      <c r="AW900" s="13" t="s">
        <v>33</v>
      </c>
      <c r="AX900" s="13" t="s">
        <v>78</v>
      </c>
      <c r="AY900" s="206" t="s">
        <v>168</v>
      </c>
    </row>
    <row r="901" s="13" customFormat="1">
      <c r="A901" s="13"/>
      <c r="B901" s="204"/>
      <c r="C901" s="13"/>
      <c r="D901" s="205" t="s">
        <v>175</v>
      </c>
      <c r="E901" s="206" t="s">
        <v>1</v>
      </c>
      <c r="F901" s="207" t="s">
        <v>2680</v>
      </c>
      <c r="G901" s="13"/>
      <c r="H901" s="208">
        <v>40</v>
      </c>
      <c r="I901" s="209"/>
      <c r="J901" s="13"/>
      <c r="K901" s="13"/>
      <c r="L901" s="204"/>
      <c r="M901" s="210"/>
      <c r="N901" s="211"/>
      <c r="O901" s="211"/>
      <c r="P901" s="211"/>
      <c r="Q901" s="211"/>
      <c r="R901" s="211"/>
      <c r="S901" s="211"/>
      <c r="T901" s="212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06" t="s">
        <v>175</v>
      </c>
      <c r="AU901" s="206" t="s">
        <v>90</v>
      </c>
      <c r="AV901" s="13" t="s">
        <v>90</v>
      </c>
      <c r="AW901" s="13" t="s">
        <v>33</v>
      </c>
      <c r="AX901" s="13" t="s">
        <v>78</v>
      </c>
      <c r="AY901" s="206" t="s">
        <v>168</v>
      </c>
    </row>
    <row r="902" s="13" customFormat="1">
      <c r="A902" s="13"/>
      <c r="B902" s="204"/>
      <c r="C902" s="13"/>
      <c r="D902" s="205" t="s">
        <v>175</v>
      </c>
      <c r="E902" s="206" t="s">
        <v>1</v>
      </c>
      <c r="F902" s="207" t="s">
        <v>2681</v>
      </c>
      <c r="G902" s="13"/>
      <c r="H902" s="208">
        <v>267.80000000000001</v>
      </c>
      <c r="I902" s="209"/>
      <c r="J902" s="13"/>
      <c r="K902" s="13"/>
      <c r="L902" s="204"/>
      <c r="M902" s="210"/>
      <c r="N902" s="211"/>
      <c r="O902" s="211"/>
      <c r="P902" s="211"/>
      <c r="Q902" s="211"/>
      <c r="R902" s="211"/>
      <c r="S902" s="211"/>
      <c r="T902" s="21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06" t="s">
        <v>175</v>
      </c>
      <c r="AU902" s="206" t="s">
        <v>90</v>
      </c>
      <c r="AV902" s="13" t="s">
        <v>90</v>
      </c>
      <c r="AW902" s="13" t="s">
        <v>33</v>
      </c>
      <c r="AX902" s="13" t="s">
        <v>78</v>
      </c>
      <c r="AY902" s="206" t="s">
        <v>168</v>
      </c>
    </row>
    <row r="903" s="13" customFormat="1">
      <c r="A903" s="13"/>
      <c r="B903" s="204"/>
      <c r="C903" s="13"/>
      <c r="D903" s="205" t="s">
        <v>175</v>
      </c>
      <c r="E903" s="206" t="s">
        <v>1</v>
      </c>
      <c r="F903" s="207" t="s">
        <v>2682</v>
      </c>
      <c r="G903" s="13"/>
      <c r="H903" s="208">
        <v>27.623999999999999</v>
      </c>
      <c r="I903" s="209"/>
      <c r="J903" s="13"/>
      <c r="K903" s="13"/>
      <c r="L903" s="204"/>
      <c r="M903" s="210"/>
      <c r="N903" s="211"/>
      <c r="O903" s="211"/>
      <c r="P903" s="211"/>
      <c r="Q903" s="211"/>
      <c r="R903" s="211"/>
      <c r="S903" s="211"/>
      <c r="T903" s="21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06" t="s">
        <v>175</v>
      </c>
      <c r="AU903" s="206" t="s">
        <v>90</v>
      </c>
      <c r="AV903" s="13" t="s">
        <v>90</v>
      </c>
      <c r="AW903" s="13" t="s">
        <v>33</v>
      </c>
      <c r="AX903" s="13" t="s">
        <v>78</v>
      </c>
      <c r="AY903" s="206" t="s">
        <v>168</v>
      </c>
    </row>
    <row r="904" s="13" customFormat="1">
      <c r="A904" s="13"/>
      <c r="B904" s="204"/>
      <c r="C904" s="13"/>
      <c r="D904" s="205" t="s">
        <v>175</v>
      </c>
      <c r="E904" s="206" t="s">
        <v>1</v>
      </c>
      <c r="F904" s="207" t="s">
        <v>2683</v>
      </c>
      <c r="G904" s="13"/>
      <c r="H904" s="208">
        <v>29.696000000000002</v>
      </c>
      <c r="I904" s="209"/>
      <c r="J904" s="13"/>
      <c r="K904" s="13"/>
      <c r="L904" s="204"/>
      <c r="M904" s="210"/>
      <c r="N904" s="211"/>
      <c r="O904" s="211"/>
      <c r="P904" s="211"/>
      <c r="Q904" s="211"/>
      <c r="R904" s="211"/>
      <c r="S904" s="211"/>
      <c r="T904" s="21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06" t="s">
        <v>175</v>
      </c>
      <c r="AU904" s="206" t="s">
        <v>90</v>
      </c>
      <c r="AV904" s="13" t="s">
        <v>90</v>
      </c>
      <c r="AW904" s="13" t="s">
        <v>33</v>
      </c>
      <c r="AX904" s="13" t="s">
        <v>78</v>
      </c>
      <c r="AY904" s="206" t="s">
        <v>168</v>
      </c>
    </row>
    <row r="905" s="13" customFormat="1">
      <c r="A905" s="13"/>
      <c r="B905" s="204"/>
      <c r="C905" s="13"/>
      <c r="D905" s="205" t="s">
        <v>175</v>
      </c>
      <c r="E905" s="206" t="s">
        <v>1</v>
      </c>
      <c r="F905" s="207" t="s">
        <v>2684</v>
      </c>
      <c r="G905" s="13"/>
      <c r="H905" s="208">
        <v>45</v>
      </c>
      <c r="I905" s="209"/>
      <c r="J905" s="13"/>
      <c r="K905" s="13"/>
      <c r="L905" s="204"/>
      <c r="M905" s="210"/>
      <c r="N905" s="211"/>
      <c r="O905" s="211"/>
      <c r="P905" s="211"/>
      <c r="Q905" s="211"/>
      <c r="R905" s="211"/>
      <c r="S905" s="211"/>
      <c r="T905" s="212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06" t="s">
        <v>175</v>
      </c>
      <c r="AU905" s="206" t="s">
        <v>90</v>
      </c>
      <c r="AV905" s="13" t="s">
        <v>90</v>
      </c>
      <c r="AW905" s="13" t="s">
        <v>33</v>
      </c>
      <c r="AX905" s="13" t="s">
        <v>78</v>
      </c>
      <c r="AY905" s="206" t="s">
        <v>168</v>
      </c>
    </row>
    <row r="906" s="15" customFormat="1">
      <c r="A906" s="15"/>
      <c r="B906" s="221"/>
      <c r="C906" s="15"/>
      <c r="D906" s="205" t="s">
        <v>175</v>
      </c>
      <c r="E906" s="222" t="s">
        <v>1</v>
      </c>
      <c r="F906" s="223" t="s">
        <v>2685</v>
      </c>
      <c r="G906" s="15"/>
      <c r="H906" s="222" t="s">
        <v>1</v>
      </c>
      <c r="I906" s="224"/>
      <c r="J906" s="15"/>
      <c r="K906" s="15"/>
      <c r="L906" s="221"/>
      <c r="M906" s="225"/>
      <c r="N906" s="226"/>
      <c r="O906" s="226"/>
      <c r="P906" s="226"/>
      <c r="Q906" s="226"/>
      <c r="R906" s="226"/>
      <c r="S906" s="226"/>
      <c r="T906" s="227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22" t="s">
        <v>175</v>
      </c>
      <c r="AU906" s="222" t="s">
        <v>90</v>
      </c>
      <c r="AV906" s="15" t="s">
        <v>85</v>
      </c>
      <c r="AW906" s="15" t="s">
        <v>33</v>
      </c>
      <c r="AX906" s="15" t="s">
        <v>78</v>
      </c>
      <c r="AY906" s="222" t="s">
        <v>168</v>
      </c>
    </row>
    <row r="907" s="13" customFormat="1">
      <c r="A907" s="13"/>
      <c r="B907" s="204"/>
      <c r="C907" s="13"/>
      <c r="D907" s="205" t="s">
        <v>175</v>
      </c>
      <c r="E907" s="206" t="s">
        <v>1</v>
      </c>
      <c r="F907" s="207" t="s">
        <v>2686</v>
      </c>
      <c r="G907" s="13"/>
      <c r="H907" s="208">
        <v>600</v>
      </c>
      <c r="I907" s="209"/>
      <c r="J907" s="13"/>
      <c r="K907" s="13"/>
      <c r="L907" s="204"/>
      <c r="M907" s="210"/>
      <c r="N907" s="211"/>
      <c r="O907" s="211"/>
      <c r="P907" s="211"/>
      <c r="Q907" s="211"/>
      <c r="R907" s="211"/>
      <c r="S907" s="211"/>
      <c r="T907" s="21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06" t="s">
        <v>175</v>
      </c>
      <c r="AU907" s="206" t="s">
        <v>90</v>
      </c>
      <c r="AV907" s="13" t="s">
        <v>90</v>
      </c>
      <c r="AW907" s="13" t="s">
        <v>33</v>
      </c>
      <c r="AX907" s="13" t="s">
        <v>78</v>
      </c>
      <c r="AY907" s="206" t="s">
        <v>168</v>
      </c>
    </row>
    <row r="908" s="14" customFormat="1">
      <c r="A908" s="14"/>
      <c r="B908" s="213"/>
      <c r="C908" s="14"/>
      <c r="D908" s="205" t="s">
        <v>175</v>
      </c>
      <c r="E908" s="214" t="s">
        <v>1</v>
      </c>
      <c r="F908" s="215" t="s">
        <v>180</v>
      </c>
      <c r="G908" s="14"/>
      <c r="H908" s="216">
        <v>1136.0640000000001</v>
      </c>
      <c r="I908" s="217"/>
      <c r="J908" s="14"/>
      <c r="K908" s="14"/>
      <c r="L908" s="213"/>
      <c r="M908" s="218"/>
      <c r="N908" s="219"/>
      <c r="O908" s="219"/>
      <c r="P908" s="219"/>
      <c r="Q908" s="219"/>
      <c r="R908" s="219"/>
      <c r="S908" s="219"/>
      <c r="T908" s="220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14" t="s">
        <v>175</v>
      </c>
      <c r="AU908" s="214" t="s">
        <v>90</v>
      </c>
      <c r="AV908" s="14" t="s">
        <v>111</v>
      </c>
      <c r="AW908" s="14" t="s">
        <v>33</v>
      </c>
      <c r="AX908" s="14" t="s">
        <v>85</v>
      </c>
      <c r="AY908" s="214" t="s">
        <v>168</v>
      </c>
    </row>
    <row r="909" s="2" customFormat="1" ht="24.15" customHeight="1">
      <c r="A909" s="38"/>
      <c r="B909" s="189"/>
      <c r="C909" s="190" t="s">
        <v>1171</v>
      </c>
      <c r="D909" s="190" t="s">
        <v>171</v>
      </c>
      <c r="E909" s="191" t="s">
        <v>2687</v>
      </c>
      <c r="F909" s="192" t="s">
        <v>2688</v>
      </c>
      <c r="G909" s="193" t="s">
        <v>174</v>
      </c>
      <c r="H909" s="194">
        <v>87.719999999999999</v>
      </c>
      <c r="I909" s="195"/>
      <c r="J909" s="194">
        <f>ROUND(I909*H909,3)</f>
        <v>0</v>
      </c>
      <c r="K909" s="196"/>
      <c r="L909" s="39"/>
      <c r="M909" s="197" t="s">
        <v>1</v>
      </c>
      <c r="N909" s="198" t="s">
        <v>44</v>
      </c>
      <c r="O909" s="82"/>
      <c r="P909" s="199">
        <f>O909*H909</f>
        <v>0</v>
      </c>
      <c r="Q909" s="199">
        <v>0</v>
      </c>
      <c r="R909" s="199">
        <f>Q909*H909</f>
        <v>0</v>
      </c>
      <c r="S909" s="199">
        <v>0</v>
      </c>
      <c r="T909" s="200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01" t="s">
        <v>212</v>
      </c>
      <c r="AT909" s="201" t="s">
        <v>171</v>
      </c>
      <c r="AU909" s="201" t="s">
        <v>90</v>
      </c>
      <c r="AY909" s="19" t="s">
        <v>168</v>
      </c>
      <c r="BE909" s="202">
        <f>IF(N909="základná",J909,0)</f>
        <v>0</v>
      </c>
      <c r="BF909" s="202">
        <f>IF(N909="znížená",J909,0)</f>
        <v>0</v>
      </c>
      <c r="BG909" s="202">
        <f>IF(N909="zákl. prenesená",J909,0)</f>
        <v>0</v>
      </c>
      <c r="BH909" s="202">
        <f>IF(N909="zníž. prenesená",J909,0)</f>
        <v>0</v>
      </c>
      <c r="BI909" s="202">
        <f>IF(N909="nulová",J909,0)</f>
        <v>0</v>
      </c>
      <c r="BJ909" s="19" t="s">
        <v>90</v>
      </c>
      <c r="BK909" s="203">
        <f>ROUND(I909*H909,3)</f>
        <v>0</v>
      </c>
      <c r="BL909" s="19" t="s">
        <v>212</v>
      </c>
      <c r="BM909" s="201" t="s">
        <v>2689</v>
      </c>
    </row>
    <row r="910" s="13" customFormat="1">
      <c r="A910" s="13"/>
      <c r="B910" s="204"/>
      <c r="C910" s="13"/>
      <c r="D910" s="205" t="s">
        <v>175</v>
      </c>
      <c r="E910" s="206" t="s">
        <v>1</v>
      </c>
      <c r="F910" s="207" t="s">
        <v>2690</v>
      </c>
      <c r="G910" s="13"/>
      <c r="H910" s="208">
        <v>9.4499999999999993</v>
      </c>
      <c r="I910" s="209"/>
      <c r="J910" s="13"/>
      <c r="K910" s="13"/>
      <c r="L910" s="204"/>
      <c r="M910" s="210"/>
      <c r="N910" s="211"/>
      <c r="O910" s="211"/>
      <c r="P910" s="211"/>
      <c r="Q910" s="211"/>
      <c r="R910" s="211"/>
      <c r="S910" s="211"/>
      <c r="T910" s="21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06" t="s">
        <v>175</v>
      </c>
      <c r="AU910" s="206" t="s">
        <v>90</v>
      </c>
      <c r="AV910" s="13" t="s">
        <v>90</v>
      </c>
      <c r="AW910" s="13" t="s">
        <v>33</v>
      </c>
      <c r="AX910" s="13" t="s">
        <v>78</v>
      </c>
      <c r="AY910" s="206" t="s">
        <v>168</v>
      </c>
    </row>
    <row r="911" s="13" customFormat="1">
      <c r="A911" s="13"/>
      <c r="B911" s="204"/>
      <c r="C911" s="13"/>
      <c r="D911" s="205" t="s">
        <v>175</v>
      </c>
      <c r="E911" s="206" t="s">
        <v>1</v>
      </c>
      <c r="F911" s="207" t="s">
        <v>2691</v>
      </c>
      <c r="G911" s="13"/>
      <c r="H911" s="208">
        <v>0.59999999999999998</v>
      </c>
      <c r="I911" s="209"/>
      <c r="J911" s="13"/>
      <c r="K911" s="13"/>
      <c r="L911" s="204"/>
      <c r="M911" s="210"/>
      <c r="N911" s="211"/>
      <c r="O911" s="211"/>
      <c r="P911" s="211"/>
      <c r="Q911" s="211"/>
      <c r="R911" s="211"/>
      <c r="S911" s="211"/>
      <c r="T911" s="212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06" t="s">
        <v>175</v>
      </c>
      <c r="AU911" s="206" t="s">
        <v>90</v>
      </c>
      <c r="AV911" s="13" t="s">
        <v>90</v>
      </c>
      <c r="AW911" s="13" t="s">
        <v>33</v>
      </c>
      <c r="AX911" s="13" t="s">
        <v>78</v>
      </c>
      <c r="AY911" s="206" t="s">
        <v>168</v>
      </c>
    </row>
    <row r="912" s="13" customFormat="1">
      <c r="A912" s="13"/>
      <c r="B912" s="204"/>
      <c r="C912" s="13"/>
      <c r="D912" s="205" t="s">
        <v>175</v>
      </c>
      <c r="E912" s="206" t="s">
        <v>1</v>
      </c>
      <c r="F912" s="207" t="s">
        <v>2692</v>
      </c>
      <c r="G912" s="13"/>
      <c r="H912" s="208">
        <v>4.5</v>
      </c>
      <c r="I912" s="209"/>
      <c r="J912" s="13"/>
      <c r="K912" s="13"/>
      <c r="L912" s="204"/>
      <c r="M912" s="210"/>
      <c r="N912" s="211"/>
      <c r="O912" s="211"/>
      <c r="P912" s="211"/>
      <c r="Q912" s="211"/>
      <c r="R912" s="211"/>
      <c r="S912" s="211"/>
      <c r="T912" s="212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06" t="s">
        <v>175</v>
      </c>
      <c r="AU912" s="206" t="s">
        <v>90</v>
      </c>
      <c r="AV912" s="13" t="s">
        <v>90</v>
      </c>
      <c r="AW912" s="13" t="s">
        <v>33</v>
      </c>
      <c r="AX912" s="13" t="s">
        <v>78</v>
      </c>
      <c r="AY912" s="206" t="s">
        <v>168</v>
      </c>
    </row>
    <row r="913" s="13" customFormat="1">
      <c r="A913" s="13"/>
      <c r="B913" s="204"/>
      <c r="C913" s="13"/>
      <c r="D913" s="205" t="s">
        <v>175</v>
      </c>
      <c r="E913" s="206" t="s">
        <v>1</v>
      </c>
      <c r="F913" s="207" t="s">
        <v>2693</v>
      </c>
      <c r="G913" s="13"/>
      <c r="H913" s="208">
        <v>7.5</v>
      </c>
      <c r="I913" s="209"/>
      <c r="J913" s="13"/>
      <c r="K913" s="13"/>
      <c r="L913" s="204"/>
      <c r="M913" s="210"/>
      <c r="N913" s="211"/>
      <c r="O913" s="211"/>
      <c r="P913" s="211"/>
      <c r="Q913" s="211"/>
      <c r="R913" s="211"/>
      <c r="S913" s="211"/>
      <c r="T913" s="212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06" t="s">
        <v>175</v>
      </c>
      <c r="AU913" s="206" t="s">
        <v>90</v>
      </c>
      <c r="AV913" s="13" t="s">
        <v>90</v>
      </c>
      <c r="AW913" s="13" t="s">
        <v>33</v>
      </c>
      <c r="AX913" s="13" t="s">
        <v>78</v>
      </c>
      <c r="AY913" s="206" t="s">
        <v>168</v>
      </c>
    </row>
    <row r="914" s="13" customFormat="1">
      <c r="A914" s="13"/>
      <c r="B914" s="204"/>
      <c r="C914" s="13"/>
      <c r="D914" s="205" t="s">
        <v>175</v>
      </c>
      <c r="E914" s="206" t="s">
        <v>1</v>
      </c>
      <c r="F914" s="207" t="s">
        <v>2694</v>
      </c>
      <c r="G914" s="13"/>
      <c r="H914" s="208">
        <v>25.350000000000001</v>
      </c>
      <c r="I914" s="209"/>
      <c r="J914" s="13"/>
      <c r="K914" s="13"/>
      <c r="L914" s="204"/>
      <c r="M914" s="210"/>
      <c r="N914" s="211"/>
      <c r="O914" s="211"/>
      <c r="P914" s="211"/>
      <c r="Q914" s="211"/>
      <c r="R914" s="211"/>
      <c r="S914" s="211"/>
      <c r="T914" s="21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06" t="s">
        <v>175</v>
      </c>
      <c r="AU914" s="206" t="s">
        <v>90</v>
      </c>
      <c r="AV914" s="13" t="s">
        <v>90</v>
      </c>
      <c r="AW914" s="13" t="s">
        <v>33</v>
      </c>
      <c r="AX914" s="13" t="s">
        <v>78</v>
      </c>
      <c r="AY914" s="206" t="s">
        <v>168</v>
      </c>
    </row>
    <row r="915" s="13" customFormat="1">
      <c r="A915" s="13"/>
      <c r="B915" s="204"/>
      <c r="C915" s="13"/>
      <c r="D915" s="205" t="s">
        <v>175</v>
      </c>
      <c r="E915" s="206" t="s">
        <v>1</v>
      </c>
      <c r="F915" s="207" t="s">
        <v>2695</v>
      </c>
      <c r="G915" s="13"/>
      <c r="H915" s="208">
        <v>0.90000000000000002</v>
      </c>
      <c r="I915" s="209"/>
      <c r="J915" s="13"/>
      <c r="K915" s="13"/>
      <c r="L915" s="204"/>
      <c r="M915" s="210"/>
      <c r="N915" s="211"/>
      <c r="O915" s="211"/>
      <c r="P915" s="211"/>
      <c r="Q915" s="211"/>
      <c r="R915" s="211"/>
      <c r="S915" s="211"/>
      <c r="T915" s="212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06" t="s">
        <v>175</v>
      </c>
      <c r="AU915" s="206" t="s">
        <v>90</v>
      </c>
      <c r="AV915" s="13" t="s">
        <v>90</v>
      </c>
      <c r="AW915" s="13" t="s">
        <v>33</v>
      </c>
      <c r="AX915" s="13" t="s">
        <v>78</v>
      </c>
      <c r="AY915" s="206" t="s">
        <v>168</v>
      </c>
    </row>
    <row r="916" s="13" customFormat="1">
      <c r="A916" s="13"/>
      <c r="B916" s="204"/>
      <c r="C916" s="13"/>
      <c r="D916" s="205" t="s">
        <v>175</v>
      </c>
      <c r="E916" s="206" t="s">
        <v>1</v>
      </c>
      <c r="F916" s="207" t="s">
        <v>2696</v>
      </c>
      <c r="G916" s="13"/>
      <c r="H916" s="208">
        <v>12.630000000000001</v>
      </c>
      <c r="I916" s="209"/>
      <c r="J916" s="13"/>
      <c r="K916" s="13"/>
      <c r="L916" s="204"/>
      <c r="M916" s="210"/>
      <c r="N916" s="211"/>
      <c r="O916" s="211"/>
      <c r="P916" s="211"/>
      <c r="Q916" s="211"/>
      <c r="R916" s="211"/>
      <c r="S916" s="211"/>
      <c r="T916" s="21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06" t="s">
        <v>175</v>
      </c>
      <c r="AU916" s="206" t="s">
        <v>90</v>
      </c>
      <c r="AV916" s="13" t="s">
        <v>90</v>
      </c>
      <c r="AW916" s="13" t="s">
        <v>33</v>
      </c>
      <c r="AX916" s="13" t="s">
        <v>78</v>
      </c>
      <c r="AY916" s="206" t="s">
        <v>168</v>
      </c>
    </row>
    <row r="917" s="13" customFormat="1">
      <c r="A917" s="13"/>
      <c r="B917" s="204"/>
      <c r="C917" s="13"/>
      <c r="D917" s="205" t="s">
        <v>175</v>
      </c>
      <c r="E917" s="206" t="s">
        <v>1</v>
      </c>
      <c r="F917" s="207" t="s">
        <v>2697</v>
      </c>
      <c r="G917" s="13"/>
      <c r="H917" s="208">
        <v>11.19</v>
      </c>
      <c r="I917" s="209"/>
      <c r="J917" s="13"/>
      <c r="K917" s="13"/>
      <c r="L917" s="204"/>
      <c r="M917" s="210"/>
      <c r="N917" s="211"/>
      <c r="O917" s="211"/>
      <c r="P917" s="211"/>
      <c r="Q917" s="211"/>
      <c r="R917" s="211"/>
      <c r="S917" s="211"/>
      <c r="T917" s="21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06" t="s">
        <v>175</v>
      </c>
      <c r="AU917" s="206" t="s">
        <v>90</v>
      </c>
      <c r="AV917" s="13" t="s">
        <v>90</v>
      </c>
      <c r="AW917" s="13" t="s">
        <v>33</v>
      </c>
      <c r="AX917" s="13" t="s">
        <v>78</v>
      </c>
      <c r="AY917" s="206" t="s">
        <v>168</v>
      </c>
    </row>
    <row r="918" s="13" customFormat="1">
      <c r="A918" s="13"/>
      <c r="B918" s="204"/>
      <c r="C918" s="13"/>
      <c r="D918" s="205" t="s">
        <v>175</v>
      </c>
      <c r="E918" s="206" t="s">
        <v>1</v>
      </c>
      <c r="F918" s="207" t="s">
        <v>2698</v>
      </c>
      <c r="G918" s="13"/>
      <c r="H918" s="208">
        <v>9.8100000000000005</v>
      </c>
      <c r="I918" s="209"/>
      <c r="J918" s="13"/>
      <c r="K918" s="13"/>
      <c r="L918" s="204"/>
      <c r="M918" s="210"/>
      <c r="N918" s="211"/>
      <c r="O918" s="211"/>
      <c r="P918" s="211"/>
      <c r="Q918" s="211"/>
      <c r="R918" s="211"/>
      <c r="S918" s="211"/>
      <c r="T918" s="212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06" t="s">
        <v>175</v>
      </c>
      <c r="AU918" s="206" t="s">
        <v>90</v>
      </c>
      <c r="AV918" s="13" t="s">
        <v>90</v>
      </c>
      <c r="AW918" s="13" t="s">
        <v>33</v>
      </c>
      <c r="AX918" s="13" t="s">
        <v>78</v>
      </c>
      <c r="AY918" s="206" t="s">
        <v>168</v>
      </c>
    </row>
    <row r="919" s="13" customFormat="1">
      <c r="A919" s="13"/>
      <c r="B919" s="204"/>
      <c r="C919" s="13"/>
      <c r="D919" s="205" t="s">
        <v>175</v>
      </c>
      <c r="E919" s="206" t="s">
        <v>1</v>
      </c>
      <c r="F919" s="207" t="s">
        <v>2699</v>
      </c>
      <c r="G919" s="13"/>
      <c r="H919" s="208">
        <v>0.59999999999999998</v>
      </c>
      <c r="I919" s="209"/>
      <c r="J919" s="13"/>
      <c r="K919" s="13"/>
      <c r="L919" s="204"/>
      <c r="M919" s="210"/>
      <c r="N919" s="211"/>
      <c r="O919" s="211"/>
      <c r="P919" s="211"/>
      <c r="Q919" s="211"/>
      <c r="R919" s="211"/>
      <c r="S919" s="211"/>
      <c r="T919" s="212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06" t="s">
        <v>175</v>
      </c>
      <c r="AU919" s="206" t="s">
        <v>90</v>
      </c>
      <c r="AV919" s="13" t="s">
        <v>90</v>
      </c>
      <c r="AW919" s="13" t="s">
        <v>33</v>
      </c>
      <c r="AX919" s="13" t="s">
        <v>78</v>
      </c>
      <c r="AY919" s="206" t="s">
        <v>168</v>
      </c>
    </row>
    <row r="920" s="13" customFormat="1">
      <c r="A920" s="13"/>
      <c r="B920" s="204"/>
      <c r="C920" s="13"/>
      <c r="D920" s="205" t="s">
        <v>175</v>
      </c>
      <c r="E920" s="206" t="s">
        <v>1</v>
      </c>
      <c r="F920" s="207" t="s">
        <v>2700</v>
      </c>
      <c r="G920" s="13"/>
      <c r="H920" s="208">
        <v>3.9900000000000002</v>
      </c>
      <c r="I920" s="209"/>
      <c r="J920" s="13"/>
      <c r="K920" s="13"/>
      <c r="L920" s="204"/>
      <c r="M920" s="210"/>
      <c r="N920" s="211"/>
      <c r="O920" s="211"/>
      <c r="P920" s="211"/>
      <c r="Q920" s="211"/>
      <c r="R920" s="211"/>
      <c r="S920" s="211"/>
      <c r="T920" s="212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06" t="s">
        <v>175</v>
      </c>
      <c r="AU920" s="206" t="s">
        <v>90</v>
      </c>
      <c r="AV920" s="13" t="s">
        <v>90</v>
      </c>
      <c r="AW920" s="13" t="s">
        <v>33</v>
      </c>
      <c r="AX920" s="13" t="s">
        <v>78</v>
      </c>
      <c r="AY920" s="206" t="s">
        <v>168</v>
      </c>
    </row>
    <row r="921" s="13" customFormat="1">
      <c r="A921" s="13"/>
      <c r="B921" s="204"/>
      <c r="C921" s="13"/>
      <c r="D921" s="205" t="s">
        <v>175</v>
      </c>
      <c r="E921" s="206" t="s">
        <v>1</v>
      </c>
      <c r="F921" s="207" t="s">
        <v>2701</v>
      </c>
      <c r="G921" s="13"/>
      <c r="H921" s="208">
        <v>1.2</v>
      </c>
      <c r="I921" s="209"/>
      <c r="J921" s="13"/>
      <c r="K921" s="13"/>
      <c r="L921" s="204"/>
      <c r="M921" s="210"/>
      <c r="N921" s="211"/>
      <c r="O921" s="211"/>
      <c r="P921" s="211"/>
      <c r="Q921" s="211"/>
      <c r="R921" s="211"/>
      <c r="S921" s="211"/>
      <c r="T921" s="212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06" t="s">
        <v>175</v>
      </c>
      <c r="AU921" s="206" t="s">
        <v>90</v>
      </c>
      <c r="AV921" s="13" t="s">
        <v>90</v>
      </c>
      <c r="AW921" s="13" t="s">
        <v>33</v>
      </c>
      <c r="AX921" s="13" t="s">
        <v>78</v>
      </c>
      <c r="AY921" s="206" t="s">
        <v>168</v>
      </c>
    </row>
    <row r="922" s="14" customFormat="1">
      <c r="A922" s="14"/>
      <c r="B922" s="213"/>
      <c r="C922" s="14"/>
      <c r="D922" s="205" t="s">
        <v>175</v>
      </c>
      <c r="E922" s="214" t="s">
        <v>1</v>
      </c>
      <c r="F922" s="215" t="s">
        <v>180</v>
      </c>
      <c r="G922" s="14"/>
      <c r="H922" s="216">
        <v>87.719999999999999</v>
      </c>
      <c r="I922" s="217"/>
      <c r="J922" s="14"/>
      <c r="K922" s="14"/>
      <c r="L922" s="213"/>
      <c r="M922" s="218"/>
      <c r="N922" s="219"/>
      <c r="O922" s="219"/>
      <c r="P922" s="219"/>
      <c r="Q922" s="219"/>
      <c r="R922" s="219"/>
      <c r="S922" s="219"/>
      <c r="T922" s="220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14" t="s">
        <v>175</v>
      </c>
      <c r="AU922" s="214" t="s">
        <v>90</v>
      </c>
      <c r="AV922" s="14" t="s">
        <v>111</v>
      </c>
      <c r="AW922" s="14" t="s">
        <v>33</v>
      </c>
      <c r="AX922" s="14" t="s">
        <v>85</v>
      </c>
      <c r="AY922" s="214" t="s">
        <v>168</v>
      </c>
    </row>
    <row r="923" s="12" customFormat="1" ht="22.8" customHeight="1">
      <c r="A923" s="12"/>
      <c r="B923" s="176"/>
      <c r="C923" s="12"/>
      <c r="D923" s="177" t="s">
        <v>77</v>
      </c>
      <c r="E923" s="187" t="s">
        <v>713</v>
      </c>
      <c r="F923" s="187" t="s">
        <v>714</v>
      </c>
      <c r="G923" s="12"/>
      <c r="H923" s="12"/>
      <c r="I923" s="179"/>
      <c r="J923" s="188">
        <f>BK923</f>
        <v>0</v>
      </c>
      <c r="K923" s="12"/>
      <c r="L923" s="176"/>
      <c r="M923" s="181"/>
      <c r="N923" s="182"/>
      <c r="O923" s="182"/>
      <c r="P923" s="183">
        <f>SUM(P924:P929)</f>
        <v>0</v>
      </c>
      <c r="Q923" s="182"/>
      <c r="R923" s="183">
        <f>SUM(R924:R929)</f>
        <v>0</v>
      </c>
      <c r="S923" s="182"/>
      <c r="T923" s="184">
        <f>SUM(T924:T929)</f>
        <v>0</v>
      </c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R923" s="177" t="s">
        <v>90</v>
      </c>
      <c r="AT923" s="185" t="s">
        <v>77</v>
      </c>
      <c r="AU923" s="185" t="s">
        <v>85</v>
      </c>
      <c r="AY923" s="177" t="s">
        <v>168</v>
      </c>
      <c r="BK923" s="186">
        <f>SUM(BK924:BK929)</f>
        <v>0</v>
      </c>
    </row>
    <row r="924" s="2" customFormat="1" ht="24.15" customHeight="1">
      <c r="A924" s="38"/>
      <c r="B924" s="189"/>
      <c r="C924" s="190" t="s">
        <v>2702</v>
      </c>
      <c r="D924" s="190" t="s">
        <v>171</v>
      </c>
      <c r="E924" s="191" t="s">
        <v>2703</v>
      </c>
      <c r="F924" s="192" t="s">
        <v>2704</v>
      </c>
      <c r="G924" s="193" t="s">
        <v>174</v>
      </c>
      <c r="H924" s="194">
        <v>618.46000000000004</v>
      </c>
      <c r="I924" s="195"/>
      <c r="J924" s="194">
        <f>ROUND(I924*H924,3)</f>
        <v>0</v>
      </c>
      <c r="K924" s="196"/>
      <c r="L924" s="39"/>
      <c r="M924" s="197" t="s">
        <v>1</v>
      </c>
      <c r="N924" s="198" t="s">
        <v>44</v>
      </c>
      <c r="O924" s="82"/>
      <c r="P924" s="199">
        <f>O924*H924</f>
        <v>0</v>
      </c>
      <c r="Q924" s="199">
        <v>0</v>
      </c>
      <c r="R924" s="199">
        <f>Q924*H924</f>
        <v>0</v>
      </c>
      <c r="S924" s="199">
        <v>0</v>
      </c>
      <c r="T924" s="200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01" t="s">
        <v>212</v>
      </c>
      <c r="AT924" s="201" t="s">
        <v>171</v>
      </c>
      <c r="AU924" s="201" t="s">
        <v>90</v>
      </c>
      <c r="AY924" s="19" t="s">
        <v>168</v>
      </c>
      <c r="BE924" s="202">
        <f>IF(N924="základná",J924,0)</f>
        <v>0</v>
      </c>
      <c r="BF924" s="202">
        <f>IF(N924="znížená",J924,0)</f>
        <v>0</v>
      </c>
      <c r="BG924" s="202">
        <f>IF(N924="zákl. prenesená",J924,0)</f>
        <v>0</v>
      </c>
      <c r="BH924" s="202">
        <f>IF(N924="zníž. prenesená",J924,0)</f>
        <v>0</v>
      </c>
      <c r="BI924" s="202">
        <f>IF(N924="nulová",J924,0)</f>
        <v>0</v>
      </c>
      <c r="BJ924" s="19" t="s">
        <v>90</v>
      </c>
      <c r="BK924" s="203">
        <f>ROUND(I924*H924,3)</f>
        <v>0</v>
      </c>
      <c r="BL924" s="19" t="s">
        <v>212</v>
      </c>
      <c r="BM924" s="201" t="s">
        <v>2705</v>
      </c>
    </row>
    <row r="925" s="13" customFormat="1">
      <c r="A925" s="13"/>
      <c r="B925" s="204"/>
      <c r="C925" s="13"/>
      <c r="D925" s="205" t="s">
        <v>175</v>
      </c>
      <c r="E925" s="206" t="s">
        <v>1</v>
      </c>
      <c r="F925" s="207" t="s">
        <v>2706</v>
      </c>
      <c r="G925" s="13"/>
      <c r="H925" s="208">
        <v>194.19</v>
      </c>
      <c r="I925" s="209"/>
      <c r="J925" s="13"/>
      <c r="K925" s="13"/>
      <c r="L925" s="204"/>
      <c r="M925" s="210"/>
      <c r="N925" s="211"/>
      <c r="O925" s="211"/>
      <c r="P925" s="211"/>
      <c r="Q925" s="211"/>
      <c r="R925" s="211"/>
      <c r="S925" s="211"/>
      <c r="T925" s="212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06" t="s">
        <v>175</v>
      </c>
      <c r="AU925" s="206" t="s">
        <v>90</v>
      </c>
      <c r="AV925" s="13" t="s">
        <v>90</v>
      </c>
      <c r="AW925" s="13" t="s">
        <v>33</v>
      </c>
      <c r="AX925" s="13" t="s">
        <v>78</v>
      </c>
      <c r="AY925" s="206" t="s">
        <v>168</v>
      </c>
    </row>
    <row r="926" s="13" customFormat="1">
      <c r="A926" s="13"/>
      <c r="B926" s="204"/>
      <c r="C926" s="13"/>
      <c r="D926" s="205" t="s">
        <v>175</v>
      </c>
      <c r="E926" s="206" t="s">
        <v>1</v>
      </c>
      <c r="F926" s="207" t="s">
        <v>2707</v>
      </c>
      <c r="G926" s="13"/>
      <c r="H926" s="208">
        <v>424.26999999999998</v>
      </c>
      <c r="I926" s="209"/>
      <c r="J926" s="13"/>
      <c r="K926" s="13"/>
      <c r="L926" s="204"/>
      <c r="M926" s="210"/>
      <c r="N926" s="211"/>
      <c r="O926" s="211"/>
      <c r="P926" s="211"/>
      <c r="Q926" s="211"/>
      <c r="R926" s="211"/>
      <c r="S926" s="211"/>
      <c r="T926" s="21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06" t="s">
        <v>175</v>
      </c>
      <c r="AU926" s="206" t="s">
        <v>90</v>
      </c>
      <c r="AV926" s="13" t="s">
        <v>90</v>
      </c>
      <c r="AW926" s="13" t="s">
        <v>33</v>
      </c>
      <c r="AX926" s="13" t="s">
        <v>78</v>
      </c>
      <c r="AY926" s="206" t="s">
        <v>168</v>
      </c>
    </row>
    <row r="927" s="14" customFormat="1">
      <c r="A927" s="14"/>
      <c r="B927" s="213"/>
      <c r="C927" s="14"/>
      <c r="D927" s="205" t="s">
        <v>175</v>
      </c>
      <c r="E927" s="214" t="s">
        <v>1</v>
      </c>
      <c r="F927" s="215" t="s">
        <v>180</v>
      </c>
      <c r="G927" s="14"/>
      <c r="H927" s="216">
        <v>618.46000000000004</v>
      </c>
      <c r="I927" s="217"/>
      <c r="J927" s="14"/>
      <c r="K927" s="14"/>
      <c r="L927" s="213"/>
      <c r="M927" s="218"/>
      <c r="N927" s="219"/>
      <c r="O927" s="219"/>
      <c r="P927" s="219"/>
      <c r="Q927" s="219"/>
      <c r="R927" s="219"/>
      <c r="S927" s="219"/>
      <c r="T927" s="220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14" t="s">
        <v>175</v>
      </c>
      <c r="AU927" s="214" t="s">
        <v>90</v>
      </c>
      <c r="AV927" s="14" t="s">
        <v>111</v>
      </c>
      <c r="AW927" s="14" t="s">
        <v>33</v>
      </c>
      <c r="AX927" s="14" t="s">
        <v>85</v>
      </c>
      <c r="AY927" s="214" t="s">
        <v>168</v>
      </c>
    </row>
    <row r="928" s="2" customFormat="1" ht="24.15" customHeight="1">
      <c r="A928" s="38"/>
      <c r="B928" s="189"/>
      <c r="C928" s="190" t="s">
        <v>1174</v>
      </c>
      <c r="D928" s="190" t="s">
        <v>171</v>
      </c>
      <c r="E928" s="191" t="s">
        <v>715</v>
      </c>
      <c r="F928" s="192" t="s">
        <v>716</v>
      </c>
      <c r="G928" s="193" t="s">
        <v>174</v>
      </c>
      <c r="H928" s="194">
        <v>1339.817</v>
      </c>
      <c r="I928" s="195"/>
      <c r="J928" s="194">
        <f>ROUND(I928*H928,3)</f>
        <v>0</v>
      </c>
      <c r="K928" s="196"/>
      <c r="L928" s="39"/>
      <c r="M928" s="197" t="s">
        <v>1</v>
      </c>
      <c r="N928" s="198" t="s">
        <v>44</v>
      </c>
      <c r="O928" s="82"/>
      <c r="P928" s="199">
        <f>O928*H928</f>
        <v>0</v>
      </c>
      <c r="Q928" s="199">
        <v>0</v>
      </c>
      <c r="R928" s="199">
        <f>Q928*H928</f>
        <v>0</v>
      </c>
      <c r="S928" s="199">
        <v>0</v>
      </c>
      <c r="T928" s="200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01" t="s">
        <v>212</v>
      </c>
      <c r="AT928" s="201" t="s">
        <v>171</v>
      </c>
      <c r="AU928" s="201" t="s">
        <v>90</v>
      </c>
      <c r="AY928" s="19" t="s">
        <v>168</v>
      </c>
      <c r="BE928" s="202">
        <f>IF(N928="základná",J928,0)</f>
        <v>0</v>
      </c>
      <c r="BF928" s="202">
        <f>IF(N928="znížená",J928,0)</f>
        <v>0</v>
      </c>
      <c r="BG928" s="202">
        <f>IF(N928="zákl. prenesená",J928,0)</f>
        <v>0</v>
      </c>
      <c r="BH928" s="202">
        <f>IF(N928="zníž. prenesená",J928,0)</f>
        <v>0</v>
      </c>
      <c r="BI928" s="202">
        <f>IF(N928="nulová",J928,0)</f>
        <v>0</v>
      </c>
      <c r="BJ928" s="19" t="s">
        <v>90</v>
      </c>
      <c r="BK928" s="203">
        <f>ROUND(I928*H928,3)</f>
        <v>0</v>
      </c>
      <c r="BL928" s="19" t="s">
        <v>212</v>
      </c>
      <c r="BM928" s="201" t="s">
        <v>2708</v>
      </c>
    </row>
    <row r="929" s="2" customFormat="1" ht="37.8" customHeight="1">
      <c r="A929" s="38"/>
      <c r="B929" s="189"/>
      <c r="C929" s="190" t="s">
        <v>2709</v>
      </c>
      <c r="D929" s="190" t="s">
        <v>171</v>
      </c>
      <c r="E929" s="191" t="s">
        <v>717</v>
      </c>
      <c r="F929" s="192" t="s">
        <v>718</v>
      </c>
      <c r="G929" s="193" t="s">
        <v>174</v>
      </c>
      <c r="H929" s="194">
        <v>1339.817</v>
      </c>
      <c r="I929" s="195"/>
      <c r="J929" s="194">
        <f>ROUND(I929*H929,3)</f>
        <v>0</v>
      </c>
      <c r="K929" s="196"/>
      <c r="L929" s="39"/>
      <c r="M929" s="197" t="s">
        <v>1</v>
      </c>
      <c r="N929" s="198" t="s">
        <v>44</v>
      </c>
      <c r="O929" s="82"/>
      <c r="P929" s="199">
        <f>O929*H929</f>
        <v>0</v>
      </c>
      <c r="Q929" s="199">
        <v>0</v>
      </c>
      <c r="R929" s="199">
        <f>Q929*H929</f>
        <v>0</v>
      </c>
      <c r="S929" s="199">
        <v>0</v>
      </c>
      <c r="T929" s="200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201" t="s">
        <v>212</v>
      </c>
      <c r="AT929" s="201" t="s">
        <v>171</v>
      </c>
      <c r="AU929" s="201" t="s">
        <v>90</v>
      </c>
      <c r="AY929" s="19" t="s">
        <v>168</v>
      </c>
      <c r="BE929" s="202">
        <f>IF(N929="základná",J929,0)</f>
        <v>0</v>
      </c>
      <c r="BF929" s="202">
        <f>IF(N929="znížená",J929,0)</f>
        <v>0</v>
      </c>
      <c r="BG929" s="202">
        <f>IF(N929="zákl. prenesená",J929,0)</f>
        <v>0</v>
      </c>
      <c r="BH929" s="202">
        <f>IF(N929="zníž. prenesená",J929,0)</f>
        <v>0</v>
      </c>
      <c r="BI929" s="202">
        <f>IF(N929="nulová",J929,0)</f>
        <v>0</v>
      </c>
      <c r="BJ929" s="19" t="s">
        <v>90</v>
      </c>
      <c r="BK929" s="203">
        <f>ROUND(I929*H929,3)</f>
        <v>0</v>
      </c>
      <c r="BL929" s="19" t="s">
        <v>212</v>
      </c>
      <c r="BM929" s="201" t="s">
        <v>2710</v>
      </c>
    </row>
    <row r="930" s="12" customFormat="1" ht="25.92" customHeight="1">
      <c r="A930" s="12"/>
      <c r="B930" s="176"/>
      <c r="C930" s="12"/>
      <c r="D930" s="177" t="s">
        <v>77</v>
      </c>
      <c r="E930" s="178" t="s">
        <v>1377</v>
      </c>
      <c r="F930" s="178" t="s">
        <v>1378</v>
      </c>
      <c r="G930" s="12"/>
      <c r="H930" s="12"/>
      <c r="I930" s="179"/>
      <c r="J930" s="180">
        <f>BK930</f>
        <v>0</v>
      </c>
      <c r="K930" s="12"/>
      <c r="L930" s="176"/>
      <c r="M930" s="181"/>
      <c r="N930" s="182"/>
      <c r="O930" s="182"/>
      <c r="P930" s="183">
        <f>SUM(P931:P937)</f>
        <v>0</v>
      </c>
      <c r="Q930" s="182"/>
      <c r="R930" s="183">
        <f>SUM(R931:R937)</f>
        <v>0</v>
      </c>
      <c r="S930" s="182"/>
      <c r="T930" s="184">
        <f>SUM(T931:T937)</f>
        <v>0</v>
      </c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R930" s="177" t="s">
        <v>111</v>
      </c>
      <c r="AT930" s="185" t="s">
        <v>77</v>
      </c>
      <c r="AU930" s="185" t="s">
        <v>78</v>
      </c>
      <c r="AY930" s="177" t="s">
        <v>168</v>
      </c>
      <c r="BK930" s="186">
        <f>SUM(BK931:BK937)</f>
        <v>0</v>
      </c>
    </row>
    <row r="931" s="2" customFormat="1" ht="16.5" customHeight="1">
      <c r="A931" s="38"/>
      <c r="B931" s="189"/>
      <c r="C931" s="190" t="s">
        <v>1178</v>
      </c>
      <c r="D931" s="190" t="s">
        <v>171</v>
      </c>
      <c r="E931" s="191" t="s">
        <v>2711</v>
      </c>
      <c r="F931" s="192" t="s">
        <v>2712</v>
      </c>
      <c r="G931" s="193" t="s">
        <v>1381</v>
      </c>
      <c r="H931" s="194">
        <v>120</v>
      </c>
      <c r="I931" s="195"/>
      <c r="J931" s="194">
        <f>ROUND(I931*H931,3)</f>
        <v>0</v>
      </c>
      <c r="K931" s="196"/>
      <c r="L931" s="39"/>
      <c r="M931" s="197" t="s">
        <v>1</v>
      </c>
      <c r="N931" s="198" t="s">
        <v>44</v>
      </c>
      <c r="O931" s="82"/>
      <c r="P931" s="199">
        <f>O931*H931</f>
        <v>0</v>
      </c>
      <c r="Q931" s="199">
        <v>0</v>
      </c>
      <c r="R931" s="199">
        <f>Q931*H931</f>
        <v>0</v>
      </c>
      <c r="S931" s="199">
        <v>0</v>
      </c>
      <c r="T931" s="200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01" t="s">
        <v>573</v>
      </c>
      <c r="AT931" s="201" t="s">
        <v>171</v>
      </c>
      <c r="AU931" s="201" t="s">
        <v>85</v>
      </c>
      <c r="AY931" s="19" t="s">
        <v>168</v>
      </c>
      <c r="BE931" s="202">
        <f>IF(N931="základná",J931,0)</f>
        <v>0</v>
      </c>
      <c r="BF931" s="202">
        <f>IF(N931="znížená",J931,0)</f>
        <v>0</v>
      </c>
      <c r="BG931" s="202">
        <f>IF(N931="zákl. prenesená",J931,0)</f>
        <v>0</v>
      </c>
      <c r="BH931" s="202">
        <f>IF(N931="zníž. prenesená",J931,0)</f>
        <v>0</v>
      </c>
      <c r="BI931" s="202">
        <f>IF(N931="nulová",J931,0)</f>
        <v>0</v>
      </c>
      <c r="BJ931" s="19" t="s">
        <v>90</v>
      </c>
      <c r="BK931" s="203">
        <f>ROUND(I931*H931,3)</f>
        <v>0</v>
      </c>
      <c r="BL931" s="19" t="s">
        <v>573</v>
      </c>
      <c r="BM931" s="201" t="s">
        <v>2713</v>
      </c>
    </row>
    <row r="932" s="13" customFormat="1">
      <c r="A932" s="13"/>
      <c r="B932" s="204"/>
      <c r="C932" s="13"/>
      <c r="D932" s="205" t="s">
        <v>175</v>
      </c>
      <c r="E932" s="206" t="s">
        <v>1</v>
      </c>
      <c r="F932" s="207" t="s">
        <v>2714</v>
      </c>
      <c r="G932" s="13"/>
      <c r="H932" s="208">
        <v>60</v>
      </c>
      <c r="I932" s="209"/>
      <c r="J932" s="13"/>
      <c r="K932" s="13"/>
      <c r="L932" s="204"/>
      <c r="M932" s="210"/>
      <c r="N932" s="211"/>
      <c r="O932" s="211"/>
      <c r="P932" s="211"/>
      <c r="Q932" s="211"/>
      <c r="R932" s="211"/>
      <c r="S932" s="211"/>
      <c r="T932" s="212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06" t="s">
        <v>175</v>
      </c>
      <c r="AU932" s="206" t="s">
        <v>85</v>
      </c>
      <c r="AV932" s="13" t="s">
        <v>90</v>
      </c>
      <c r="AW932" s="13" t="s">
        <v>33</v>
      </c>
      <c r="AX932" s="13" t="s">
        <v>78</v>
      </c>
      <c r="AY932" s="206" t="s">
        <v>168</v>
      </c>
    </row>
    <row r="933" s="13" customFormat="1">
      <c r="A933" s="13"/>
      <c r="B933" s="204"/>
      <c r="C933" s="13"/>
      <c r="D933" s="205" t="s">
        <v>175</v>
      </c>
      <c r="E933" s="206" t="s">
        <v>1</v>
      </c>
      <c r="F933" s="207" t="s">
        <v>2715</v>
      </c>
      <c r="G933" s="13"/>
      <c r="H933" s="208">
        <v>60</v>
      </c>
      <c r="I933" s="209"/>
      <c r="J933" s="13"/>
      <c r="K933" s="13"/>
      <c r="L933" s="204"/>
      <c r="M933" s="210"/>
      <c r="N933" s="211"/>
      <c r="O933" s="211"/>
      <c r="P933" s="211"/>
      <c r="Q933" s="211"/>
      <c r="R933" s="211"/>
      <c r="S933" s="211"/>
      <c r="T933" s="212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06" t="s">
        <v>175</v>
      </c>
      <c r="AU933" s="206" t="s">
        <v>85</v>
      </c>
      <c r="AV933" s="13" t="s">
        <v>90</v>
      </c>
      <c r="AW933" s="13" t="s">
        <v>33</v>
      </c>
      <c r="AX933" s="13" t="s">
        <v>78</v>
      </c>
      <c r="AY933" s="206" t="s">
        <v>168</v>
      </c>
    </row>
    <row r="934" s="14" customFormat="1">
      <c r="A934" s="14"/>
      <c r="B934" s="213"/>
      <c r="C934" s="14"/>
      <c r="D934" s="205" t="s">
        <v>175</v>
      </c>
      <c r="E934" s="214" t="s">
        <v>1</v>
      </c>
      <c r="F934" s="215" t="s">
        <v>180</v>
      </c>
      <c r="G934" s="14"/>
      <c r="H934" s="216">
        <v>120</v>
      </c>
      <c r="I934" s="217"/>
      <c r="J934" s="14"/>
      <c r="K934" s="14"/>
      <c r="L934" s="213"/>
      <c r="M934" s="218"/>
      <c r="N934" s="219"/>
      <c r="O934" s="219"/>
      <c r="P934" s="219"/>
      <c r="Q934" s="219"/>
      <c r="R934" s="219"/>
      <c r="S934" s="219"/>
      <c r="T934" s="220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14" t="s">
        <v>175</v>
      </c>
      <c r="AU934" s="214" t="s">
        <v>85</v>
      </c>
      <c r="AV934" s="14" t="s">
        <v>111</v>
      </c>
      <c r="AW934" s="14" t="s">
        <v>33</v>
      </c>
      <c r="AX934" s="14" t="s">
        <v>85</v>
      </c>
      <c r="AY934" s="214" t="s">
        <v>168</v>
      </c>
    </row>
    <row r="935" s="2" customFormat="1" ht="24.15" customHeight="1">
      <c r="A935" s="38"/>
      <c r="B935" s="189"/>
      <c r="C935" s="190" t="s">
        <v>2716</v>
      </c>
      <c r="D935" s="190" t="s">
        <v>171</v>
      </c>
      <c r="E935" s="191" t="s">
        <v>2717</v>
      </c>
      <c r="F935" s="192" t="s">
        <v>2718</v>
      </c>
      <c r="G935" s="193" t="s">
        <v>1381</v>
      </c>
      <c r="H935" s="194">
        <v>120</v>
      </c>
      <c r="I935" s="195"/>
      <c r="J935" s="194">
        <f>ROUND(I935*H935,3)</f>
        <v>0</v>
      </c>
      <c r="K935" s="196"/>
      <c r="L935" s="39"/>
      <c r="M935" s="197" t="s">
        <v>1</v>
      </c>
      <c r="N935" s="198" t="s">
        <v>44</v>
      </c>
      <c r="O935" s="82"/>
      <c r="P935" s="199">
        <f>O935*H935</f>
        <v>0</v>
      </c>
      <c r="Q935" s="199">
        <v>0</v>
      </c>
      <c r="R935" s="199">
        <f>Q935*H935</f>
        <v>0</v>
      </c>
      <c r="S935" s="199">
        <v>0</v>
      </c>
      <c r="T935" s="200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01" t="s">
        <v>573</v>
      </c>
      <c r="AT935" s="201" t="s">
        <v>171</v>
      </c>
      <c r="AU935" s="201" t="s">
        <v>85</v>
      </c>
      <c r="AY935" s="19" t="s">
        <v>168</v>
      </c>
      <c r="BE935" s="202">
        <f>IF(N935="základná",J935,0)</f>
        <v>0</v>
      </c>
      <c r="BF935" s="202">
        <f>IF(N935="znížená",J935,0)</f>
        <v>0</v>
      </c>
      <c r="BG935" s="202">
        <f>IF(N935="zákl. prenesená",J935,0)</f>
        <v>0</v>
      </c>
      <c r="BH935" s="202">
        <f>IF(N935="zníž. prenesená",J935,0)</f>
        <v>0</v>
      </c>
      <c r="BI935" s="202">
        <f>IF(N935="nulová",J935,0)</f>
        <v>0</v>
      </c>
      <c r="BJ935" s="19" t="s">
        <v>90</v>
      </c>
      <c r="BK935" s="203">
        <f>ROUND(I935*H935,3)</f>
        <v>0</v>
      </c>
      <c r="BL935" s="19" t="s">
        <v>573</v>
      </c>
      <c r="BM935" s="201" t="s">
        <v>2719</v>
      </c>
    </row>
    <row r="936" s="13" customFormat="1">
      <c r="A936" s="13"/>
      <c r="B936" s="204"/>
      <c r="C936" s="13"/>
      <c r="D936" s="205" t="s">
        <v>175</v>
      </c>
      <c r="E936" s="206" t="s">
        <v>1</v>
      </c>
      <c r="F936" s="207" t="s">
        <v>488</v>
      </c>
      <c r="G936" s="13"/>
      <c r="H936" s="208">
        <v>120</v>
      </c>
      <c r="I936" s="209"/>
      <c r="J936" s="13"/>
      <c r="K936" s="13"/>
      <c r="L936" s="204"/>
      <c r="M936" s="210"/>
      <c r="N936" s="211"/>
      <c r="O936" s="211"/>
      <c r="P936" s="211"/>
      <c r="Q936" s="211"/>
      <c r="R936" s="211"/>
      <c r="S936" s="211"/>
      <c r="T936" s="212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06" t="s">
        <v>175</v>
      </c>
      <c r="AU936" s="206" t="s">
        <v>85</v>
      </c>
      <c r="AV936" s="13" t="s">
        <v>90</v>
      </c>
      <c r="AW936" s="13" t="s">
        <v>33</v>
      </c>
      <c r="AX936" s="13" t="s">
        <v>78</v>
      </c>
      <c r="AY936" s="206" t="s">
        <v>168</v>
      </c>
    </row>
    <row r="937" s="14" customFormat="1">
      <c r="A937" s="14"/>
      <c r="B937" s="213"/>
      <c r="C937" s="14"/>
      <c r="D937" s="205" t="s">
        <v>175</v>
      </c>
      <c r="E937" s="214" t="s">
        <v>1</v>
      </c>
      <c r="F937" s="215" t="s">
        <v>180</v>
      </c>
      <c r="G937" s="14"/>
      <c r="H937" s="216">
        <v>120</v>
      </c>
      <c r="I937" s="217"/>
      <c r="J937" s="14"/>
      <c r="K937" s="14"/>
      <c r="L937" s="213"/>
      <c r="M937" s="246"/>
      <c r="N937" s="247"/>
      <c r="O937" s="247"/>
      <c r="P937" s="247"/>
      <c r="Q937" s="247"/>
      <c r="R937" s="247"/>
      <c r="S937" s="247"/>
      <c r="T937" s="248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14" t="s">
        <v>175</v>
      </c>
      <c r="AU937" s="214" t="s">
        <v>85</v>
      </c>
      <c r="AV937" s="14" t="s">
        <v>111</v>
      </c>
      <c r="AW937" s="14" t="s">
        <v>33</v>
      </c>
      <c r="AX937" s="14" t="s">
        <v>85</v>
      </c>
      <c r="AY937" s="214" t="s">
        <v>168</v>
      </c>
    </row>
    <row r="938" s="2" customFormat="1" ht="6.96" customHeight="1">
      <c r="A938" s="38"/>
      <c r="B938" s="65"/>
      <c r="C938" s="66"/>
      <c r="D938" s="66"/>
      <c r="E938" s="66"/>
      <c r="F938" s="66"/>
      <c r="G938" s="66"/>
      <c r="H938" s="66"/>
      <c r="I938" s="66"/>
      <c r="J938" s="66"/>
      <c r="K938" s="66"/>
      <c r="L938" s="39"/>
      <c r="M938" s="38"/>
      <c r="O938" s="38"/>
      <c r="P938" s="38"/>
      <c r="Q938" s="38"/>
      <c r="R938" s="38"/>
      <c r="S938" s="38"/>
      <c r="T938" s="38"/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</row>
  </sheetData>
  <autoFilter ref="C147:K93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34:H134"/>
    <mergeCell ref="E138:H138"/>
    <mergeCell ref="E136:H136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1955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137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2720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ROUND(J127,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ROUND((SUM(BE127:BE147)),  2)</f>
        <v>0</v>
      </c>
      <c r="G37" s="142"/>
      <c r="H37" s="142"/>
      <c r="I37" s="143">
        <v>0.20000000000000001</v>
      </c>
      <c r="J37" s="141">
        <f>ROUND(((SUM(BE127:BE147))*I37),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ROUND((SUM(BF127:BF147)),  2)</f>
        <v>0</v>
      </c>
      <c r="G38" s="142"/>
      <c r="H38" s="142"/>
      <c r="I38" s="143">
        <v>0.20000000000000001</v>
      </c>
      <c r="J38" s="141">
        <f>ROUND(((SUM(BF127:BF147))*I38),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ROUND((SUM(BG127:BG147)),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ROUND((SUM(BH127:BH147)),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ROUND((SUM(BI127:BI147)),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1955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137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E1.4. 01.2 - Zdravotechnika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J127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148</v>
      </c>
      <c r="E101" s="159"/>
      <c r="F101" s="159"/>
      <c r="G101" s="159"/>
      <c r="H101" s="159"/>
      <c r="I101" s="159"/>
      <c r="J101" s="160">
        <f>J128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150</v>
      </c>
      <c r="E102" s="163"/>
      <c r="F102" s="163"/>
      <c r="G102" s="163"/>
      <c r="H102" s="163"/>
      <c r="I102" s="163"/>
      <c r="J102" s="164">
        <f>J129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1389</v>
      </c>
      <c r="E103" s="163"/>
      <c r="F103" s="163"/>
      <c r="G103" s="163"/>
      <c r="H103" s="163"/>
      <c r="I103" s="163"/>
      <c r="J103" s="164">
        <f>J134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60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154</v>
      </c>
      <c r="D110" s="38"/>
      <c r="E110" s="38"/>
      <c r="F110" s="38"/>
      <c r="G110" s="38"/>
      <c r="H110" s="38"/>
      <c r="I110" s="38"/>
      <c r="J110" s="38"/>
      <c r="K110" s="3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</v>
      </c>
      <c r="D112" s="38"/>
      <c r="E112" s="38"/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35" t="str">
        <f>E7</f>
        <v>Bratislava II OO PZ, Mojmírova 20- rekonštrukcia objektu</v>
      </c>
      <c r="F113" s="32"/>
      <c r="G113" s="32"/>
      <c r="H113" s="32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2"/>
      <c r="C114" s="32" t="s">
        <v>133</v>
      </c>
      <c r="L114" s="22"/>
    </row>
    <row r="115" s="1" customFormat="1" ht="16.5" customHeight="1">
      <c r="B115" s="22"/>
      <c r="E115" s="135" t="s">
        <v>134</v>
      </c>
      <c r="F115" s="1"/>
      <c r="G115" s="1"/>
      <c r="H115" s="1"/>
      <c r="L115" s="22"/>
    </row>
    <row r="116" s="1" customFormat="1" ht="12" customHeight="1">
      <c r="B116" s="22"/>
      <c r="C116" s="32" t="s">
        <v>135</v>
      </c>
      <c r="L116" s="22"/>
    </row>
    <row r="117" s="2" customFormat="1" ht="16.5" customHeight="1">
      <c r="A117" s="38"/>
      <c r="B117" s="39"/>
      <c r="C117" s="38"/>
      <c r="D117" s="38"/>
      <c r="E117" s="136" t="s">
        <v>1955</v>
      </c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137</v>
      </c>
      <c r="D118" s="38"/>
      <c r="E118" s="38"/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72" t="str">
        <f>E13</f>
        <v>E1.4. 01.2 - Zdravotechnika</v>
      </c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18</v>
      </c>
      <c r="D121" s="38"/>
      <c r="E121" s="38"/>
      <c r="F121" s="27" t="str">
        <f>F16</f>
        <v>Bratislava II - mestská časť Ružinov, Mojmírova 20</v>
      </c>
      <c r="G121" s="38"/>
      <c r="H121" s="38"/>
      <c r="I121" s="32" t="s">
        <v>20</v>
      </c>
      <c r="J121" s="74" t="str">
        <f>IF(J16="","",J16)</f>
        <v>8. 2. 2023</v>
      </c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40.05" customHeight="1">
      <c r="A123" s="38"/>
      <c r="B123" s="39"/>
      <c r="C123" s="32" t="s">
        <v>22</v>
      </c>
      <c r="D123" s="38"/>
      <c r="E123" s="38"/>
      <c r="F123" s="27" t="str">
        <f>E19</f>
        <v>MV SR,Pribinova 2,812 72 Bratislava 2</v>
      </c>
      <c r="G123" s="38"/>
      <c r="H123" s="38"/>
      <c r="I123" s="32" t="s">
        <v>29</v>
      </c>
      <c r="J123" s="36" t="str">
        <f>E25</f>
        <v>A+D Projekta s.r.o., Pod Orešinou 226/2 Nitra</v>
      </c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38"/>
      <c r="E124" s="38"/>
      <c r="F124" s="27" t="str">
        <f>IF(E22="","",E22)</f>
        <v>Vyplň údaj</v>
      </c>
      <c r="G124" s="38"/>
      <c r="H124" s="38"/>
      <c r="I124" s="32" t="s">
        <v>35</v>
      </c>
      <c r="J124" s="36" t="str">
        <f>E28</f>
        <v>Arteco s.r.o.</v>
      </c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65"/>
      <c r="B126" s="166"/>
      <c r="C126" s="167" t="s">
        <v>155</v>
      </c>
      <c r="D126" s="168" t="s">
        <v>63</v>
      </c>
      <c r="E126" s="168" t="s">
        <v>59</v>
      </c>
      <c r="F126" s="168" t="s">
        <v>60</v>
      </c>
      <c r="G126" s="168" t="s">
        <v>156</v>
      </c>
      <c r="H126" s="168" t="s">
        <v>157</v>
      </c>
      <c r="I126" s="168" t="s">
        <v>158</v>
      </c>
      <c r="J126" s="169" t="s">
        <v>141</v>
      </c>
      <c r="K126" s="170" t="s">
        <v>159</v>
      </c>
      <c r="L126" s="171"/>
      <c r="M126" s="91" t="s">
        <v>1</v>
      </c>
      <c r="N126" s="92" t="s">
        <v>42</v>
      </c>
      <c r="O126" s="92" t="s">
        <v>160</v>
      </c>
      <c r="P126" s="92" t="s">
        <v>161</v>
      </c>
      <c r="Q126" s="92" t="s">
        <v>162</v>
      </c>
      <c r="R126" s="92" t="s">
        <v>163</v>
      </c>
      <c r="S126" s="92" t="s">
        <v>164</v>
      </c>
      <c r="T126" s="93" t="s">
        <v>165</v>
      </c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/>
    </row>
    <row r="127" s="2" customFormat="1" ht="22.8" customHeight="1">
      <c r="A127" s="38"/>
      <c r="B127" s="39"/>
      <c r="C127" s="98" t="s">
        <v>142</v>
      </c>
      <c r="D127" s="38"/>
      <c r="E127" s="38"/>
      <c r="F127" s="38"/>
      <c r="G127" s="38"/>
      <c r="H127" s="38"/>
      <c r="I127" s="38"/>
      <c r="J127" s="172">
        <f>BK127</f>
        <v>0</v>
      </c>
      <c r="K127" s="38"/>
      <c r="L127" s="39"/>
      <c r="M127" s="94"/>
      <c r="N127" s="78"/>
      <c r="O127" s="95"/>
      <c r="P127" s="173">
        <f>P128</f>
        <v>0</v>
      </c>
      <c r="Q127" s="95"/>
      <c r="R127" s="173">
        <f>R128</f>
        <v>0</v>
      </c>
      <c r="S127" s="95"/>
      <c r="T127" s="174">
        <f>T128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77</v>
      </c>
      <c r="AU127" s="19" t="s">
        <v>143</v>
      </c>
      <c r="BK127" s="175">
        <f>BK128</f>
        <v>0</v>
      </c>
    </row>
    <row r="128" s="12" customFormat="1" ht="25.92" customHeight="1">
      <c r="A128" s="12"/>
      <c r="B128" s="176"/>
      <c r="C128" s="12"/>
      <c r="D128" s="177" t="s">
        <v>77</v>
      </c>
      <c r="E128" s="178" t="s">
        <v>482</v>
      </c>
      <c r="F128" s="178" t="s">
        <v>483</v>
      </c>
      <c r="G128" s="12"/>
      <c r="H128" s="12"/>
      <c r="I128" s="179"/>
      <c r="J128" s="180">
        <f>BK128</f>
        <v>0</v>
      </c>
      <c r="K128" s="12"/>
      <c r="L128" s="176"/>
      <c r="M128" s="181"/>
      <c r="N128" s="182"/>
      <c r="O128" s="182"/>
      <c r="P128" s="183">
        <f>P129+P134</f>
        <v>0</v>
      </c>
      <c r="Q128" s="182"/>
      <c r="R128" s="183">
        <f>R129+R134</f>
        <v>0</v>
      </c>
      <c r="S128" s="182"/>
      <c r="T128" s="184">
        <f>T129+T134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7" t="s">
        <v>90</v>
      </c>
      <c r="AT128" s="185" t="s">
        <v>77</v>
      </c>
      <c r="AU128" s="185" t="s">
        <v>78</v>
      </c>
      <c r="AY128" s="177" t="s">
        <v>168</v>
      </c>
      <c r="BK128" s="186">
        <f>BK129+BK134</f>
        <v>0</v>
      </c>
    </row>
    <row r="129" s="12" customFormat="1" ht="22.8" customHeight="1">
      <c r="A129" s="12"/>
      <c r="B129" s="176"/>
      <c r="C129" s="12"/>
      <c r="D129" s="177" t="s">
        <v>77</v>
      </c>
      <c r="E129" s="187" t="s">
        <v>540</v>
      </c>
      <c r="F129" s="187" t="s">
        <v>541</v>
      </c>
      <c r="G129" s="12"/>
      <c r="H129" s="12"/>
      <c r="I129" s="179"/>
      <c r="J129" s="188">
        <f>BK129</f>
        <v>0</v>
      </c>
      <c r="K129" s="12"/>
      <c r="L129" s="176"/>
      <c r="M129" s="181"/>
      <c r="N129" s="182"/>
      <c r="O129" s="182"/>
      <c r="P129" s="183">
        <f>SUM(P130:P133)</f>
        <v>0</v>
      </c>
      <c r="Q129" s="182"/>
      <c r="R129" s="183">
        <f>SUM(R130:R133)</f>
        <v>0</v>
      </c>
      <c r="S129" s="182"/>
      <c r="T129" s="184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7" t="s">
        <v>90</v>
      </c>
      <c r="AT129" s="185" t="s">
        <v>77</v>
      </c>
      <c r="AU129" s="185" t="s">
        <v>85</v>
      </c>
      <c r="AY129" s="177" t="s">
        <v>168</v>
      </c>
      <c r="BK129" s="186">
        <f>SUM(BK130:BK133)</f>
        <v>0</v>
      </c>
    </row>
    <row r="130" s="2" customFormat="1" ht="16.5" customHeight="1">
      <c r="A130" s="38"/>
      <c r="B130" s="189"/>
      <c r="C130" s="190" t="s">
        <v>85</v>
      </c>
      <c r="D130" s="190" t="s">
        <v>171</v>
      </c>
      <c r="E130" s="191" t="s">
        <v>1446</v>
      </c>
      <c r="F130" s="192" t="s">
        <v>1447</v>
      </c>
      <c r="G130" s="193" t="s">
        <v>324</v>
      </c>
      <c r="H130" s="194">
        <v>28.5</v>
      </c>
      <c r="I130" s="195"/>
      <c r="J130" s="194">
        <f>ROUND(I130*H130,3)</f>
        <v>0</v>
      </c>
      <c r="K130" s="196"/>
      <c r="L130" s="39"/>
      <c r="M130" s="197" t="s">
        <v>1</v>
      </c>
      <c r="N130" s="198" t="s">
        <v>44</v>
      </c>
      <c r="O130" s="82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1" t="s">
        <v>212</v>
      </c>
      <c r="AT130" s="201" t="s">
        <v>171</v>
      </c>
      <c r="AU130" s="201" t="s">
        <v>90</v>
      </c>
      <c r="AY130" s="19" t="s">
        <v>168</v>
      </c>
      <c r="BE130" s="202">
        <f>IF(N130="základná",J130,0)</f>
        <v>0</v>
      </c>
      <c r="BF130" s="202">
        <f>IF(N130="znížená",J130,0)</f>
        <v>0</v>
      </c>
      <c r="BG130" s="202">
        <f>IF(N130="zákl. prenesená",J130,0)</f>
        <v>0</v>
      </c>
      <c r="BH130" s="202">
        <f>IF(N130="zníž. prenesená",J130,0)</f>
        <v>0</v>
      </c>
      <c r="BI130" s="202">
        <f>IF(N130="nulová",J130,0)</f>
        <v>0</v>
      </c>
      <c r="BJ130" s="19" t="s">
        <v>90</v>
      </c>
      <c r="BK130" s="203">
        <f>ROUND(I130*H130,3)</f>
        <v>0</v>
      </c>
      <c r="BL130" s="19" t="s">
        <v>212</v>
      </c>
      <c r="BM130" s="201" t="s">
        <v>90</v>
      </c>
    </row>
    <row r="131" s="2" customFormat="1" ht="33" customHeight="1">
      <c r="A131" s="38"/>
      <c r="B131" s="189"/>
      <c r="C131" s="236" t="s">
        <v>90</v>
      </c>
      <c r="D131" s="236" t="s">
        <v>357</v>
      </c>
      <c r="E131" s="237" t="s">
        <v>2721</v>
      </c>
      <c r="F131" s="238" t="s">
        <v>2722</v>
      </c>
      <c r="G131" s="239" t="s">
        <v>324</v>
      </c>
      <c r="H131" s="240">
        <v>18</v>
      </c>
      <c r="I131" s="241"/>
      <c r="J131" s="240">
        <f>ROUND(I131*H131,3)</f>
        <v>0</v>
      </c>
      <c r="K131" s="242"/>
      <c r="L131" s="243"/>
      <c r="M131" s="244" t="s">
        <v>1</v>
      </c>
      <c r="N131" s="245" t="s">
        <v>44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1" t="s">
        <v>259</v>
      </c>
      <c r="AT131" s="201" t="s">
        <v>357</v>
      </c>
      <c r="AU131" s="201" t="s">
        <v>90</v>
      </c>
      <c r="AY131" s="19" t="s">
        <v>168</v>
      </c>
      <c r="BE131" s="202">
        <f>IF(N131="základná",J131,0)</f>
        <v>0</v>
      </c>
      <c r="BF131" s="202">
        <f>IF(N131="znížená",J131,0)</f>
        <v>0</v>
      </c>
      <c r="BG131" s="202">
        <f>IF(N131="zákl. prenesená",J131,0)</f>
        <v>0</v>
      </c>
      <c r="BH131" s="202">
        <f>IF(N131="zníž. prenesená",J131,0)</f>
        <v>0</v>
      </c>
      <c r="BI131" s="202">
        <f>IF(N131="nulová",J131,0)</f>
        <v>0</v>
      </c>
      <c r="BJ131" s="19" t="s">
        <v>90</v>
      </c>
      <c r="BK131" s="203">
        <f>ROUND(I131*H131,3)</f>
        <v>0</v>
      </c>
      <c r="BL131" s="19" t="s">
        <v>212</v>
      </c>
      <c r="BM131" s="201" t="s">
        <v>111</v>
      </c>
    </row>
    <row r="132" s="2" customFormat="1" ht="33" customHeight="1">
      <c r="A132" s="38"/>
      <c r="B132" s="189"/>
      <c r="C132" s="236" t="s">
        <v>95</v>
      </c>
      <c r="D132" s="236" t="s">
        <v>357</v>
      </c>
      <c r="E132" s="237" t="s">
        <v>2723</v>
      </c>
      <c r="F132" s="238" t="s">
        <v>2724</v>
      </c>
      <c r="G132" s="239" t="s">
        <v>324</v>
      </c>
      <c r="H132" s="240">
        <v>7</v>
      </c>
      <c r="I132" s="241"/>
      <c r="J132" s="240">
        <f>ROUND(I132*H132,3)</f>
        <v>0</v>
      </c>
      <c r="K132" s="242"/>
      <c r="L132" s="243"/>
      <c r="M132" s="244" t="s">
        <v>1</v>
      </c>
      <c r="N132" s="245" t="s">
        <v>44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1" t="s">
        <v>259</v>
      </c>
      <c r="AT132" s="201" t="s">
        <v>357</v>
      </c>
      <c r="AU132" s="201" t="s">
        <v>90</v>
      </c>
      <c r="AY132" s="19" t="s">
        <v>168</v>
      </c>
      <c r="BE132" s="202">
        <f>IF(N132="základná",J132,0)</f>
        <v>0</v>
      </c>
      <c r="BF132" s="202">
        <f>IF(N132="znížená",J132,0)</f>
        <v>0</v>
      </c>
      <c r="BG132" s="202">
        <f>IF(N132="zákl. prenesená",J132,0)</f>
        <v>0</v>
      </c>
      <c r="BH132" s="202">
        <f>IF(N132="zníž. prenesená",J132,0)</f>
        <v>0</v>
      </c>
      <c r="BI132" s="202">
        <f>IF(N132="nulová",J132,0)</f>
        <v>0</v>
      </c>
      <c r="BJ132" s="19" t="s">
        <v>90</v>
      </c>
      <c r="BK132" s="203">
        <f>ROUND(I132*H132,3)</f>
        <v>0</v>
      </c>
      <c r="BL132" s="19" t="s">
        <v>212</v>
      </c>
      <c r="BM132" s="201" t="s">
        <v>169</v>
      </c>
    </row>
    <row r="133" s="2" customFormat="1" ht="33" customHeight="1">
      <c r="A133" s="38"/>
      <c r="B133" s="189"/>
      <c r="C133" s="236" t="s">
        <v>111</v>
      </c>
      <c r="D133" s="236" t="s">
        <v>357</v>
      </c>
      <c r="E133" s="237" t="s">
        <v>2725</v>
      </c>
      <c r="F133" s="238" t="s">
        <v>2726</v>
      </c>
      <c r="G133" s="239" t="s">
        <v>324</v>
      </c>
      <c r="H133" s="240">
        <v>3.5</v>
      </c>
      <c r="I133" s="241"/>
      <c r="J133" s="240">
        <f>ROUND(I133*H133,3)</f>
        <v>0</v>
      </c>
      <c r="K133" s="242"/>
      <c r="L133" s="243"/>
      <c r="M133" s="244" t="s">
        <v>1</v>
      </c>
      <c r="N133" s="245" t="s">
        <v>44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1" t="s">
        <v>259</v>
      </c>
      <c r="AT133" s="201" t="s">
        <v>357</v>
      </c>
      <c r="AU133" s="201" t="s">
        <v>90</v>
      </c>
      <c r="AY133" s="19" t="s">
        <v>168</v>
      </c>
      <c r="BE133" s="202">
        <f>IF(N133="základná",J133,0)</f>
        <v>0</v>
      </c>
      <c r="BF133" s="202">
        <f>IF(N133="znížená",J133,0)</f>
        <v>0</v>
      </c>
      <c r="BG133" s="202">
        <f>IF(N133="zákl. prenesená",J133,0)</f>
        <v>0</v>
      </c>
      <c r="BH133" s="202">
        <f>IF(N133="zníž. prenesená",J133,0)</f>
        <v>0</v>
      </c>
      <c r="BI133" s="202">
        <f>IF(N133="nulová",J133,0)</f>
        <v>0</v>
      </c>
      <c r="BJ133" s="19" t="s">
        <v>90</v>
      </c>
      <c r="BK133" s="203">
        <f>ROUND(I133*H133,3)</f>
        <v>0</v>
      </c>
      <c r="BL133" s="19" t="s">
        <v>212</v>
      </c>
      <c r="BM133" s="201" t="s">
        <v>190</v>
      </c>
    </row>
    <row r="134" s="12" customFormat="1" ht="22.8" customHeight="1">
      <c r="A134" s="12"/>
      <c r="B134" s="176"/>
      <c r="C134" s="12"/>
      <c r="D134" s="177" t="s">
        <v>77</v>
      </c>
      <c r="E134" s="187" t="s">
        <v>1502</v>
      </c>
      <c r="F134" s="187" t="s">
        <v>1503</v>
      </c>
      <c r="G134" s="12"/>
      <c r="H134" s="12"/>
      <c r="I134" s="179"/>
      <c r="J134" s="188">
        <f>BK134</f>
        <v>0</v>
      </c>
      <c r="K134" s="12"/>
      <c r="L134" s="176"/>
      <c r="M134" s="181"/>
      <c r="N134" s="182"/>
      <c r="O134" s="182"/>
      <c r="P134" s="183">
        <f>SUM(P135:P147)</f>
        <v>0</v>
      </c>
      <c r="Q134" s="182"/>
      <c r="R134" s="183">
        <f>SUM(R135:R147)</f>
        <v>0</v>
      </c>
      <c r="S134" s="182"/>
      <c r="T134" s="184">
        <f>SUM(T135:T147)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7" t="s">
        <v>90</v>
      </c>
      <c r="AT134" s="185" t="s">
        <v>77</v>
      </c>
      <c r="AU134" s="185" t="s">
        <v>85</v>
      </c>
      <c r="AY134" s="177" t="s">
        <v>168</v>
      </c>
      <c r="BK134" s="186">
        <f>SUM(BK135:BK147)</f>
        <v>0</v>
      </c>
    </row>
    <row r="135" s="2" customFormat="1" ht="33" customHeight="1">
      <c r="A135" s="38"/>
      <c r="B135" s="189"/>
      <c r="C135" s="190" t="s">
        <v>195</v>
      </c>
      <c r="D135" s="190" t="s">
        <v>171</v>
      </c>
      <c r="E135" s="191" t="s">
        <v>2727</v>
      </c>
      <c r="F135" s="192" t="s">
        <v>2728</v>
      </c>
      <c r="G135" s="193" t="s">
        <v>324</v>
      </c>
      <c r="H135" s="194">
        <v>12.5</v>
      </c>
      <c r="I135" s="195"/>
      <c r="J135" s="194">
        <f>ROUND(I135*H135,3)</f>
        <v>0</v>
      </c>
      <c r="K135" s="196"/>
      <c r="L135" s="39"/>
      <c r="M135" s="197" t="s">
        <v>1</v>
      </c>
      <c r="N135" s="198" t="s">
        <v>44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1" t="s">
        <v>212</v>
      </c>
      <c r="AT135" s="201" t="s">
        <v>171</v>
      </c>
      <c r="AU135" s="201" t="s">
        <v>90</v>
      </c>
      <c r="AY135" s="19" t="s">
        <v>168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9" t="s">
        <v>90</v>
      </c>
      <c r="BK135" s="203">
        <f>ROUND(I135*H135,3)</f>
        <v>0</v>
      </c>
      <c r="BL135" s="19" t="s">
        <v>212</v>
      </c>
      <c r="BM135" s="201" t="s">
        <v>198</v>
      </c>
    </row>
    <row r="136" s="2" customFormat="1" ht="33" customHeight="1">
      <c r="A136" s="38"/>
      <c r="B136" s="189"/>
      <c r="C136" s="190" t="s">
        <v>169</v>
      </c>
      <c r="D136" s="190" t="s">
        <v>171</v>
      </c>
      <c r="E136" s="191" t="s">
        <v>2729</v>
      </c>
      <c r="F136" s="192" t="s">
        <v>2730</v>
      </c>
      <c r="G136" s="193" t="s">
        <v>324</v>
      </c>
      <c r="H136" s="194">
        <v>2</v>
      </c>
      <c r="I136" s="195"/>
      <c r="J136" s="194">
        <f>ROUND(I136*H136,3)</f>
        <v>0</v>
      </c>
      <c r="K136" s="196"/>
      <c r="L136" s="39"/>
      <c r="M136" s="197" t="s">
        <v>1</v>
      </c>
      <c r="N136" s="198" t="s">
        <v>44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1" t="s">
        <v>212</v>
      </c>
      <c r="AT136" s="201" t="s">
        <v>171</v>
      </c>
      <c r="AU136" s="201" t="s">
        <v>90</v>
      </c>
      <c r="AY136" s="19" t="s">
        <v>168</v>
      </c>
      <c r="BE136" s="202">
        <f>IF(N136="základná",J136,0)</f>
        <v>0</v>
      </c>
      <c r="BF136" s="202">
        <f>IF(N136="znížená",J136,0)</f>
        <v>0</v>
      </c>
      <c r="BG136" s="202">
        <f>IF(N136="zákl. prenesená",J136,0)</f>
        <v>0</v>
      </c>
      <c r="BH136" s="202">
        <f>IF(N136="zníž. prenesená",J136,0)</f>
        <v>0</v>
      </c>
      <c r="BI136" s="202">
        <f>IF(N136="nulová",J136,0)</f>
        <v>0</v>
      </c>
      <c r="BJ136" s="19" t="s">
        <v>90</v>
      </c>
      <c r="BK136" s="203">
        <f>ROUND(I136*H136,3)</f>
        <v>0</v>
      </c>
      <c r="BL136" s="19" t="s">
        <v>212</v>
      </c>
      <c r="BM136" s="201" t="s">
        <v>205</v>
      </c>
    </row>
    <row r="137" s="2" customFormat="1" ht="24.15" customHeight="1">
      <c r="A137" s="38"/>
      <c r="B137" s="189"/>
      <c r="C137" s="190" t="s">
        <v>206</v>
      </c>
      <c r="D137" s="190" t="s">
        <v>171</v>
      </c>
      <c r="E137" s="191" t="s">
        <v>2731</v>
      </c>
      <c r="F137" s="192" t="s">
        <v>2732</v>
      </c>
      <c r="G137" s="193" t="s">
        <v>324</v>
      </c>
      <c r="H137" s="194">
        <v>14</v>
      </c>
      <c r="I137" s="195"/>
      <c r="J137" s="194">
        <f>ROUND(I137*H137,3)</f>
        <v>0</v>
      </c>
      <c r="K137" s="196"/>
      <c r="L137" s="39"/>
      <c r="M137" s="197" t="s">
        <v>1</v>
      </c>
      <c r="N137" s="198" t="s">
        <v>44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1" t="s">
        <v>212</v>
      </c>
      <c r="AT137" s="201" t="s">
        <v>171</v>
      </c>
      <c r="AU137" s="201" t="s">
        <v>90</v>
      </c>
      <c r="AY137" s="19" t="s">
        <v>168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9" t="s">
        <v>90</v>
      </c>
      <c r="BK137" s="203">
        <f>ROUND(I137*H137,3)</f>
        <v>0</v>
      </c>
      <c r="BL137" s="19" t="s">
        <v>212</v>
      </c>
      <c r="BM137" s="201" t="s">
        <v>209</v>
      </c>
    </row>
    <row r="138" s="2" customFormat="1" ht="24.15" customHeight="1">
      <c r="A138" s="38"/>
      <c r="B138" s="189"/>
      <c r="C138" s="190" t="s">
        <v>190</v>
      </c>
      <c r="D138" s="190" t="s">
        <v>171</v>
      </c>
      <c r="E138" s="191" t="s">
        <v>2733</v>
      </c>
      <c r="F138" s="192" t="s">
        <v>2734</v>
      </c>
      <c r="G138" s="193" t="s">
        <v>353</v>
      </c>
      <c r="H138" s="194">
        <v>2</v>
      </c>
      <c r="I138" s="195"/>
      <c r="J138" s="194">
        <f>ROUND(I138*H138,3)</f>
        <v>0</v>
      </c>
      <c r="K138" s="196"/>
      <c r="L138" s="39"/>
      <c r="M138" s="197" t="s">
        <v>1</v>
      </c>
      <c r="N138" s="198" t="s">
        <v>44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1" t="s">
        <v>212</v>
      </c>
      <c r="AT138" s="201" t="s">
        <v>171</v>
      </c>
      <c r="AU138" s="201" t="s">
        <v>90</v>
      </c>
      <c r="AY138" s="19" t="s">
        <v>168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9" t="s">
        <v>90</v>
      </c>
      <c r="BK138" s="203">
        <f>ROUND(I138*H138,3)</f>
        <v>0</v>
      </c>
      <c r="BL138" s="19" t="s">
        <v>212</v>
      </c>
      <c r="BM138" s="201" t="s">
        <v>212</v>
      </c>
    </row>
    <row r="139" s="2" customFormat="1" ht="24.15" customHeight="1">
      <c r="A139" s="38"/>
      <c r="B139" s="189"/>
      <c r="C139" s="190" t="s">
        <v>213</v>
      </c>
      <c r="D139" s="190" t="s">
        <v>171</v>
      </c>
      <c r="E139" s="191" t="s">
        <v>1504</v>
      </c>
      <c r="F139" s="192" t="s">
        <v>1505</v>
      </c>
      <c r="G139" s="193" t="s">
        <v>324</v>
      </c>
      <c r="H139" s="194">
        <v>18</v>
      </c>
      <c r="I139" s="195"/>
      <c r="J139" s="194">
        <f>ROUND(I139*H139,3)</f>
        <v>0</v>
      </c>
      <c r="K139" s="196"/>
      <c r="L139" s="39"/>
      <c r="M139" s="197" t="s">
        <v>1</v>
      </c>
      <c r="N139" s="198" t="s">
        <v>44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1" t="s">
        <v>212</v>
      </c>
      <c r="AT139" s="201" t="s">
        <v>171</v>
      </c>
      <c r="AU139" s="201" t="s">
        <v>90</v>
      </c>
      <c r="AY139" s="19" t="s">
        <v>168</v>
      </c>
      <c r="BE139" s="202">
        <f>IF(N139="základná",J139,0)</f>
        <v>0</v>
      </c>
      <c r="BF139" s="202">
        <f>IF(N139="znížená",J139,0)</f>
        <v>0</v>
      </c>
      <c r="BG139" s="202">
        <f>IF(N139="zákl. prenesená",J139,0)</f>
        <v>0</v>
      </c>
      <c r="BH139" s="202">
        <f>IF(N139="zníž. prenesená",J139,0)</f>
        <v>0</v>
      </c>
      <c r="BI139" s="202">
        <f>IF(N139="nulová",J139,0)</f>
        <v>0</v>
      </c>
      <c r="BJ139" s="19" t="s">
        <v>90</v>
      </c>
      <c r="BK139" s="203">
        <f>ROUND(I139*H139,3)</f>
        <v>0</v>
      </c>
      <c r="BL139" s="19" t="s">
        <v>212</v>
      </c>
      <c r="BM139" s="201" t="s">
        <v>216</v>
      </c>
    </row>
    <row r="140" s="2" customFormat="1" ht="24.15" customHeight="1">
      <c r="A140" s="38"/>
      <c r="B140" s="189"/>
      <c r="C140" s="190" t="s">
        <v>198</v>
      </c>
      <c r="D140" s="190" t="s">
        <v>171</v>
      </c>
      <c r="E140" s="191" t="s">
        <v>1506</v>
      </c>
      <c r="F140" s="192" t="s">
        <v>1507</v>
      </c>
      <c r="G140" s="193" t="s">
        <v>324</v>
      </c>
      <c r="H140" s="194">
        <v>7</v>
      </c>
      <c r="I140" s="195"/>
      <c r="J140" s="194">
        <f>ROUND(I140*H140,3)</f>
        <v>0</v>
      </c>
      <c r="K140" s="196"/>
      <c r="L140" s="39"/>
      <c r="M140" s="197" t="s">
        <v>1</v>
      </c>
      <c r="N140" s="198" t="s">
        <v>44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1" t="s">
        <v>212</v>
      </c>
      <c r="AT140" s="201" t="s">
        <v>171</v>
      </c>
      <c r="AU140" s="201" t="s">
        <v>90</v>
      </c>
      <c r="AY140" s="19" t="s">
        <v>168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9" t="s">
        <v>90</v>
      </c>
      <c r="BK140" s="203">
        <f>ROUND(I140*H140,3)</f>
        <v>0</v>
      </c>
      <c r="BL140" s="19" t="s">
        <v>212</v>
      </c>
      <c r="BM140" s="201" t="s">
        <v>7</v>
      </c>
    </row>
    <row r="141" s="2" customFormat="1" ht="24.15" customHeight="1">
      <c r="A141" s="38"/>
      <c r="B141" s="189"/>
      <c r="C141" s="190" t="s">
        <v>219</v>
      </c>
      <c r="D141" s="190" t="s">
        <v>171</v>
      </c>
      <c r="E141" s="191" t="s">
        <v>1508</v>
      </c>
      <c r="F141" s="192" t="s">
        <v>1509</v>
      </c>
      <c r="G141" s="193" t="s">
        <v>324</v>
      </c>
      <c r="H141" s="194">
        <v>3.5</v>
      </c>
      <c r="I141" s="195"/>
      <c r="J141" s="194">
        <f>ROUND(I141*H141,3)</f>
        <v>0</v>
      </c>
      <c r="K141" s="196"/>
      <c r="L141" s="39"/>
      <c r="M141" s="197" t="s">
        <v>1</v>
      </c>
      <c r="N141" s="198" t="s">
        <v>44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1" t="s">
        <v>212</v>
      </c>
      <c r="AT141" s="201" t="s">
        <v>171</v>
      </c>
      <c r="AU141" s="201" t="s">
        <v>90</v>
      </c>
      <c r="AY141" s="19" t="s">
        <v>168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9" t="s">
        <v>90</v>
      </c>
      <c r="BK141" s="203">
        <f>ROUND(I141*H141,3)</f>
        <v>0</v>
      </c>
      <c r="BL141" s="19" t="s">
        <v>212</v>
      </c>
      <c r="BM141" s="201" t="s">
        <v>222</v>
      </c>
    </row>
    <row r="142" s="2" customFormat="1" ht="21.75" customHeight="1">
      <c r="A142" s="38"/>
      <c r="B142" s="189"/>
      <c r="C142" s="190" t="s">
        <v>205</v>
      </c>
      <c r="D142" s="190" t="s">
        <v>171</v>
      </c>
      <c r="E142" s="191" t="s">
        <v>2735</v>
      </c>
      <c r="F142" s="192" t="s">
        <v>2736</v>
      </c>
      <c r="G142" s="193" t="s">
        <v>324</v>
      </c>
      <c r="H142" s="194">
        <v>14.5</v>
      </c>
      <c r="I142" s="195"/>
      <c r="J142" s="194">
        <f>ROUND(I142*H142,3)</f>
        <v>0</v>
      </c>
      <c r="K142" s="196"/>
      <c r="L142" s="39"/>
      <c r="M142" s="197" t="s">
        <v>1</v>
      </c>
      <c r="N142" s="198" t="s">
        <v>44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1" t="s">
        <v>212</v>
      </c>
      <c r="AT142" s="201" t="s">
        <v>171</v>
      </c>
      <c r="AU142" s="201" t="s">
        <v>90</v>
      </c>
      <c r="AY142" s="19" t="s">
        <v>168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9" t="s">
        <v>90</v>
      </c>
      <c r="BK142" s="203">
        <f>ROUND(I142*H142,3)</f>
        <v>0</v>
      </c>
      <c r="BL142" s="19" t="s">
        <v>212</v>
      </c>
      <c r="BM142" s="201" t="s">
        <v>225</v>
      </c>
    </row>
    <row r="143" s="2" customFormat="1" ht="16.5" customHeight="1">
      <c r="A143" s="38"/>
      <c r="B143" s="189"/>
      <c r="C143" s="190" t="s">
        <v>231</v>
      </c>
      <c r="D143" s="190" t="s">
        <v>171</v>
      </c>
      <c r="E143" s="191" t="s">
        <v>2737</v>
      </c>
      <c r="F143" s="192" t="s">
        <v>2738</v>
      </c>
      <c r="G143" s="193" t="s">
        <v>353</v>
      </c>
      <c r="H143" s="194">
        <v>1</v>
      </c>
      <c r="I143" s="195"/>
      <c r="J143" s="194">
        <f>ROUND(I143*H143,3)</f>
        <v>0</v>
      </c>
      <c r="K143" s="196"/>
      <c r="L143" s="39"/>
      <c r="M143" s="197" t="s">
        <v>1</v>
      </c>
      <c r="N143" s="198" t="s">
        <v>44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1" t="s">
        <v>212</v>
      </c>
      <c r="AT143" s="201" t="s">
        <v>171</v>
      </c>
      <c r="AU143" s="201" t="s">
        <v>90</v>
      </c>
      <c r="AY143" s="19" t="s">
        <v>168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9" t="s">
        <v>90</v>
      </c>
      <c r="BK143" s="203">
        <f>ROUND(I143*H143,3)</f>
        <v>0</v>
      </c>
      <c r="BL143" s="19" t="s">
        <v>212</v>
      </c>
      <c r="BM143" s="201" t="s">
        <v>234</v>
      </c>
    </row>
    <row r="144" s="2" customFormat="1" ht="24.15" customHeight="1">
      <c r="A144" s="38"/>
      <c r="B144" s="189"/>
      <c r="C144" s="190" t="s">
        <v>209</v>
      </c>
      <c r="D144" s="190" t="s">
        <v>171</v>
      </c>
      <c r="E144" s="191" t="s">
        <v>2739</v>
      </c>
      <c r="F144" s="192" t="s">
        <v>2740</v>
      </c>
      <c r="G144" s="193" t="s">
        <v>1555</v>
      </c>
      <c r="H144" s="194">
        <v>1</v>
      </c>
      <c r="I144" s="195"/>
      <c r="J144" s="194">
        <f>ROUND(I144*H144,3)</f>
        <v>0</v>
      </c>
      <c r="K144" s="196"/>
      <c r="L144" s="39"/>
      <c r="M144" s="197" t="s">
        <v>1</v>
      </c>
      <c r="N144" s="198" t="s">
        <v>44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1" t="s">
        <v>212</v>
      </c>
      <c r="AT144" s="201" t="s">
        <v>171</v>
      </c>
      <c r="AU144" s="201" t="s">
        <v>90</v>
      </c>
      <c r="AY144" s="19" t="s">
        <v>168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9" t="s">
        <v>90</v>
      </c>
      <c r="BK144" s="203">
        <f>ROUND(I144*H144,3)</f>
        <v>0</v>
      </c>
      <c r="BL144" s="19" t="s">
        <v>212</v>
      </c>
      <c r="BM144" s="201" t="s">
        <v>243</v>
      </c>
    </row>
    <row r="145" s="2" customFormat="1" ht="24.15" customHeight="1">
      <c r="A145" s="38"/>
      <c r="B145" s="189"/>
      <c r="C145" s="190" t="s">
        <v>249</v>
      </c>
      <c r="D145" s="190" t="s">
        <v>171</v>
      </c>
      <c r="E145" s="191" t="s">
        <v>1545</v>
      </c>
      <c r="F145" s="192" t="s">
        <v>1546</v>
      </c>
      <c r="G145" s="193" t="s">
        <v>324</v>
      </c>
      <c r="H145" s="194">
        <v>43</v>
      </c>
      <c r="I145" s="195"/>
      <c r="J145" s="194">
        <f>ROUND(I145*H145,3)</f>
        <v>0</v>
      </c>
      <c r="K145" s="196"/>
      <c r="L145" s="39"/>
      <c r="M145" s="197" t="s">
        <v>1</v>
      </c>
      <c r="N145" s="198" t="s">
        <v>44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1" t="s">
        <v>212</v>
      </c>
      <c r="AT145" s="201" t="s">
        <v>171</v>
      </c>
      <c r="AU145" s="201" t="s">
        <v>90</v>
      </c>
      <c r="AY145" s="19" t="s">
        <v>168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9" t="s">
        <v>90</v>
      </c>
      <c r="BK145" s="203">
        <f>ROUND(I145*H145,3)</f>
        <v>0</v>
      </c>
      <c r="BL145" s="19" t="s">
        <v>212</v>
      </c>
      <c r="BM145" s="201" t="s">
        <v>252</v>
      </c>
    </row>
    <row r="146" s="2" customFormat="1" ht="24.15" customHeight="1">
      <c r="A146" s="38"/>
      <c r="B146" s="189"/>
      <c r="C146" s="190" t="s">
        <v>212</v>
      </c>
      <c r="D146" s="190" t="s">
        <v>171</v>
      </c>
      <c r="E146" s="191" t="s">
        <v>1547</v>
      </c>
      <c r="F146" s="192" t="s">
        <v>1548</v>
      </c>
      <c r="G146" s="193" t="s">
        <v>324</v>
      </c>
      <c r="H146" s="194">
        <v>43</v>
      </c>
      <c r="I146" s="195"/>
      <c r="J146" s="194">
        <f>ROUND(I146*H146,3)</f>
        <v>0</v>
      </c>
      <c r="K146" s="196"/>
      <c r="L146" s="39"/>
      <c r="M146" s="197" t="s">
        <v>1</v>
      </c>
      <c r="N146" s="198" t="s">
        <v>44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1" t="s">
        <v>212</v>
      </c>
      <c r="AT146" s="201" t="s">
        <v>171</v>
      </c>
      <c r="AU146" s="201" t="s">
        <v>90</v>
      </c>
      <c r="AY146" s="19" t="s">
        <v>168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9" t="s">
        <v>90</v>
      </c>
      <c r="BK146" s="203">
        <f>ROUND(I146*H146,3)</f>
        <v>0</v>
      </c>
      <c r="BL146" s="19" t="s">
        <v>212</v>
      </c>
      <c r="BM146" s="201" t="s">
        <v>259</v>
      </c>
    </row>
    <row r="147" s="2" customFormat="1" ht="24.15" customHeight="1">
      <c r="A147" s="38"/>
      <c r="B147" s="189"/>
      <c r="C147" s="190" t="s">
        <v>265</v>
      </c>
      <c r="D147" s="190" t="s">
        <v>171</v>
      </c>
      <c r="E147" s="191" t="s">
        <v>1549</v>
      </c>
      <c r="F147" s="192" t="s">
        <v>1550</v>
      </c>
      <c r="G147" s="193" t="s">
        <v>458</v>
      </c>
      <c r="H147" s="194">
        <v>0.14199999999999999</v>
      </c>
      <c r="I147" s="195"/>
      <c r="J147" s="194">
        <f>ROUND(I147*H147,3)</f>
        <v>0</v>
      </c>
      <c r="K147" s="196"/>
      <c r="L147" s="39"/>
      <c r="M147" s="249" t="s">
        <v>1</v>
      </c>
      <c r="N147" s="250" t="s">
        <v>44</v>
      </c>
      <c r="O147" s="251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1" t="s">
        <v>212</v>
      </c>
      <c r="AT147" s="201" t="s">
        <v>171</v>
      </c>
      <c r="AU147" s="201" t="s">
        <v>90</v>
      </c>
      <c r="AY147" s="19" t="s">
        <v>168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9" t="s">
        <v>90</v>
      </c>
      <c r="BK147" s="203">
        <f>ROUND(I147*H147,3)</f>
        <v>0</v>
      </c>
      <c r="BL147" s="19" t="s">
        <v>212</v>
      </c>
      <c r="BM147" s="201" t="s">
        <v>268</v>
      </c>
    </row>
    <row r="148" s="2" customFormat="1" ht="6.96" customHeight="1">
      <c r="A148" s="38"/>
      <c r="B148" s="65"/>
      <c r="C148" s="66"/>
      <c r="D148" s="66"/>
      <c r="E148" s="66"/>
      <c r="F148" s="66"/>
      <c r="G148" s="66"/>
      <c r="H148" s="66"/>
      <c r="I148" s="66"/>
      <c r="J148" s="66"/>
      <c r="K148" s="66"/>
      <c r="L148" s="39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autoFilter ref="C126:K1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1955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137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2741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ROUND(J132,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ROUND((SUM(BE132:BE240)),  2)</f>
        <v>0</v>
      </c>
      <c r="G37" s="142"/>
      <c r="H37" s="142"/>
      <c r="I37" s="143">
        <v>0.20000000000000001</v>
      </c>
      <c r="J37" s="141">
        <f>ROUND(((SUM(BE132:BE240))*I37),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ROUND((SUM(BF132:BF240)),  2)</f>
        <v>0</v>
      </c>
      <c r="G38" s="142"/>
      <c r="H38" s="142"/>
      <c r="I38" s="143">
        <v>0.20000000000000001</v>
      </c>
      <c r="J38" s="141">
        <f>ROUND(((SUM(BF132:BF240))*I38),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ROUND((SUM(BG132:BG240)),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ROUND((SUM(BH132:BH240)),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ROUND((SUM(BI132:BI240)),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1955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137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E1.7 01.2 - Elektroinštalácia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J132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1879</v>
      </c>
      <c r="E101" s="159"/>
      <c r="F101" s="159"/>
      <c r="G101" s="159"/>
      <c r="H101" s="159"/>
      <c r="I101" s="159"/>
      <c r="J101" s="160">
        <f>J133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1880</v>
      </c>
      <c r="E102" s="163"/>
      <c r="F102" s="163"/>
      <c r="G102" s="163"/>
      <c r="H102" s="163"/>
      <c r="I102" s="163"/>
      <c r="J102" s="164">
        <f>J134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7"/>
      <c r="C103" s="9"/>
      <c r="D103" s="158" t="s">
        <v>1636</v>
      </c>
      <c r="E103" s="159"/>
      <c r="F103" s="159"/>
      <c r="G103" s="159"/>
      <c r="H103" s="159"/>
      <c r="I103" s="159"/>
      <c r="J103" s="160">
        <f>J136</f>
        <v>0</v>
      </c>
      <c r="K103" s="9"/>
      <c r="L103" s="15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61"/>
      <c r="C104" s="10"/>
      <c r="D104" s="162" t="s">
        <v>1881</v>
      </c>
      <c r="E104" s="163"/>
      <c r="F104" s="163"/>
      <c r="G104" s="163"/>
      <c r="H104" s="163"/>
      <c r="I104" s="163"/>
      <c r="J104" s="164">
        <f>J137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1"/>
      <c r="C105" s="10"/>
      <c r="D105" s="162" t="s">
        <v>2742</v>
      </c>
      <c r="E105" s="163"/>
      <c r="F105" s="163"/>
      <c r="G105" s="163"/>
      <c r="H105" s="163"/>
      <c r="I105" s="163"/>
      <c r="J105" s="164">
        <f>J227</f>
        <v>0</v>
      </c>
      <c r="K105" s="10"/>
      <c r="L105" s="16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1"/>
      <c r="C106" s="10"/>
      <c r="D106" s="162" t="s">
        <v>2743</v>
      </c>
      <c r="E106" s="163"/>
      <c r="F106" s="163"/>
      <c r="G106" s="163"/>
      <c r="H106" s="163"/>
      <c r="I106" s="163"/>
      <c r="J106" s="164">
        <f>J234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1"/>
      <c r="C107" s="10"/>
      <c r="D107" s="162" t="s">
        <v>2744</v>
      </c>
      <c r="E107" s="163"/>
      <c r="F107" s="163"/>
      <c r="G107" s="163"/>
      <c r="H107" s="163"/>
      <c r="I107" s="163"/>
      <c r="J107" s="164">
        <f>J236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57"/>
      <c r="C108" s="9"/>
      <c r="D108" s="158" t="s">
        <v>2745</v>
      </c>
      <c r="E108" s="159"/>
      <c r="F108" s="159"/>
      <c r="G108" s="159"/>
      <c r="H108" s="159"/>
      <c r="I108" s="159"/>
      <c r="J108" s="160">
        <f>J238</f>
        <v>0</v>
      </c>
      <c r="K108" s="9"/>
      <c r="L108" s="157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154</v>
      </c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</v>
      </c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135" t="str">
        <f>E7</f>
        <v>Bratislava II OO PZ, Mojmírova 20- rekonštrukcia objektu</v>
      </c>
      <c r="F118" s="32"/>
      <c r="G118" s="32"/>
      <c r="H118" s="32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2"/>
      <c r="C119" s="32" t="s">
        <v>133</v>
      </c>
      <c r="L119" s="22"/>
    </row>
    <row r="120" s="1" customFormat="1" ht="16.5" customHeight="1">
      <c r="B120" s="22"/>
      <c r="E120" s="135" t="s">
        <v>134</v>
      </c>
      <c r="F120" s="1"/>
      <c r="G120" s="1"/>
      <c r="H120" s="1"/>
      <c r="L120" s="22"/>
    </row>
    <row r="121" s="1" customFormat="1" ht="12" customHeight="1">
      <c r="B121" s="22"/>
      <c r="C121" s="32" t="s">
        <v>135</v>
      </c>
      <c r="L121" s="22"/>
    </row>
    <row r="122" s="2" customFormat="1" ht="16.5" customHeight="1">
      <c r="A122" s="38"/>
      <c r="B122" s="39"/>
      <c r="C122" s="38"/>
      <c r="D122" s="38"/>
      <c r="E122" s="136" t="s">
        <v>1955</v>
      </c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137</v>
      </c>
      <c r="D123" s="38"/>
      <c r="E123" s="38"/>
      <c r="F123" s="38"/>
      <c r="G123" s="38"/>
      <c r="H123" s="38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38"/>
      <c r="D124" s="38"/>
      <c r="E124" s="72" t="str">
        <f>E13</f>
        <v>E1.7 01.2 - Elektroinštalácia</v>
      </c>
      <c r="F124" s="38"/>
      <c r="G124" s="38"/>
      <c r="H124" s="38"/>
      <c r="I124" s="38"/>
      <c r="J124" s="38"/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18</v>
      </c>
      <c r="D126" s="38"/>
      <c r="E126" s="38"/>
      <c r="F126" s="27" t="str">
        <f>F16</f>
        <v>Bratislava II - mestská časť Ružinov, Mojmírova 20</v>
      </c>
      <c r="G126" s="38"/>
      <c r="H126" s="38"/>
      <c r="I126" s="32" t="s">
        <v>20</v>
      </c>
      <c r="J126" s="74" t="str">
        <f>IF(J16="","",J16)</f>
        <v>8. 2. 2023</v>
      </c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40.05" customHeight="1">
      <c r="A128" s="38"/>
      <c r="B128" s="39"/>
      <c r="C128" s="32" t="s">
        <v>22</v>
      </c>
      <c r="D128" s="38"/>
      <c r="E128" s="38"/>
      <c r="F128" s="27" t="str">
        <f>E19</f>
        <v>MV SR,Pribinova 2,812 72 Bratislava 2</v>
      </c>
      <c r="G128" s="38"/>
      <c r="H128" s="38"/>
      <c r="I128" s="32" t="s">
        <v>29</v>
      </c>
      <c r="J128" s="36" t="str">
        <f>E25</f>
        <v>A+D Projekta s.r.o., Pod Orešinou 226/2 Nitra</v>
      </c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38"/>
      <c r="E129" s="38"/>
      <c r="F129" s="27" t="str">
        <f>IF(E22="","",E22)</f>
        <v>Vyplň údaj</v>
      </c>
      <c r="G129" s="38"/>
      <c r="H129" s="38"/>
      <c r="I129" s="32" t="s">
        <v>35</v>
      </c>
      <c r="J129" s="36" t="str">
        <f>E28</f>
        <v>Arteco s.r.o.</v>
      </c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65"/>
      <c r="B131" s="166"/>
      <c r="C131" s="167" t="s">
        <v>155</v>
      </c>
      <c r="D131" s="168" t="s">
        <v>63</v>
      </c>
      <c r="E131" s="168" t="s">
        <v>59</v>
      </c>
      <c r="F131" s="168" t="s">
        <v>60</v>
      </c>
      <c r="G131" s="168" t="s">
        <v>156</v>
      </c>
      <c r="H131" s="168" t="s">
        <v>157</v>
      </c>
      <c r="I131" s="168" t="s">
        <v>158</v>
      </c>
      <c r="J131" s="169" t="s">
        <v>141</v>
      </c>
      <c r="K131" s="170" t="s">
        <v>159</v>
      </c>
      <c r="L131" s="171"/>
      <c r="M131" s="91" t="s">
        <v>1</v>
      </c>
      <c r="N131" s="92" t="s">
        <v>42</v>
      </c>
      <c r="O131" s="92" t="s">
        <v>160</v>
      </c>
      <c r="P131" s="92" t="s">
        <v>161</v>
      </c>
      <c r="Q131" s="92" t="s">
        <v>162</v>
      </c>
      <c r="R131" s="92" t="s">
        <v>163</v>
      </c>
      <c r="S131" s="92" t="s">
        <v>164</v>
      </c>
      <c r="T131" s="93" t="s">
        <v>165</v>
      </c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</row>
    <row r="132" s="2" customFormat="1" ht="22.8" customHeight="1">
      <c r="A132" s="38"/>
      <c r="B132" s="39"/>
      <c r="C132" s="98" t="s">
        <v>142</v>
      </c>
      <c r="D132" s="38"/>
      <c r="E132" s="38"/>
      <c r="F132" s="38"/>
      <c r="G132" s="38"/>
      <c r="H132" s="38"/>
      <c r="I132" s="38"/>
      <c r="J132" s="172">
        <f>BK132</f>
        <v>0</v>
      </c>
      <c r="K132" s="38"/>
      <c r="L132" s="39"/>
      <c r="M132" s="94"/>
      <c r="N132" s="78"/>
      <c r="O132" s="95"/>
      <c r="P132" s="173">
        <f>P133+P136+P238</f>
        <v>0</v>
      </c>
      <c r="Q132" s="95"/>
      <c r="R132" s="173">
        <f>R133+R136+R238</f>
        <v>0</v>
      </c>
      <c r="S132" s="95"/>
      <c r="T132" s="174">
        <f>T133+T136+T238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77</v>
      </c>
      <c r="AU132" s="19" t="s">
        <v>143</v>
      </c>
      <c r="BK132" s="175">
        <f>BK133+BK136+BK238</f>
        <v>0</v>
      </c>
    </row>
    <row r="133" s="12" customFormat="1" ht="25.92" customHeight="1">
      <c r="A133" s="12"/>
      <c r="B133" s="176"/>
      <c r="C133" s="12"/>
      <c r="D133" s="177" t="s">
        <v>77</v>
      </c>
      <c r="E133" s="178" t="s">
        <v>166</v>
      </c>
      <c r="F133" s="178" t="s">
        <v>1882</v>
      </c>
      <c r="G133" s="12"/>
      <c r="H133" s="12"/>
      <c r="I133" s="179"/>
      <c r="J133" s="180">
        <f>BK133</f>
        <v>0</v>
      </c>
      <c r="K133" s="12"/>
      <c r="L133" s="176"/>
      <c r="M133" s="181"/>
      <c r="N133" s="182"/>
      <c r="O133" s="182"/>
      <c r="P133" s="183">
        <f>P134</f>
        <v>0</v>
      </c>
      <c r="Q133" s="182"/>
      <c r="R133" s="183">
        <f>R134</f>
        <v>0</v>
      </c>
      <c r="S133" s="182"/>
      <c r="T133" s="184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7" t="s">
        <v>85</v>
      </c>
      <c r="AT133" s="185" t="s">
        <v>77</v>
      </c>
      <c r="AU133" s="185" t="s">
        <v>78</v>
      </c>
      <c r="AY133" s="177" t="s">
        <v>168</v>
      </c>
      <c r="BK133" s="186">
        <f>BK134</f>
        <v>0</v>
      </c>
    </row>
    <row r="134" s="12" customFormat="1" ht="22.8" customHeight="1">
      <c r="A134" s="12"/>
      <c r="B134" s="176"/>
      <c r="C134" s="12"/>
      <c r="D134" s="177" t="s">
        <v>77</v>
      </c>
      <c r="E134" s="187" t="s">
        <v>213</v>
      </c>
      <c r="F134" s="187" t="s">
        <v>1883</v>
      </c>
      <c r="G134" s="12"/>
      <c r="H134" s="12"/>
      <c r="I134" s="179"/>
      <c r="J134" s="188">
        <f>BK134</f>
        <v>0</v>
      </c>
      <c r="K134" s="12"/>
      <c r="L134" s="176"/>
      <c r="M134" s="181"/>
      <c r="N134" s="182"/>
      <c r="O134" s="182"/>
      <c r="P134" s="183">
        <f>P135</f>
        <v>0</v>
      </c>
      <c r="Q134" s="182"/>
      <c r="R134" s="183">
        <f>R135</f>
        <v>0</v>
      </c>
      <c r="S134" s="182"/>
      <c r="T134" s="184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7" t="s">
        <v>85</v>
      </c>
      <c r="AT134" s="185" t="s">
        <v>77</v>
      </c>
      <c r="AU134" s="185" t="s">
        <v>85</v>
      </c>
      <c r="AY134" s="177" t="s">
        <v>168</v>
      </c>
      <c r="BK134" s="186">
        <f>BK135</f>
        <v>0</v>
      </c>
    </row>
    <row r="135" s="2" customFormat="1" ht="37.8" customHeight="1">
      <c r="A135" s="38"/>
      <c r="B135" s="189"/>
      <c r="C135" s="190" t="s">
        <v>85</v>
      </c>
      <c r="D135" s="190" t="s">
        <v>171</v>
      </c>
      <c r="E135" s="191" t="s">
        <v>1884</v>
      </c>
      <c r="F135" s="192" t="s">
        <v>1885</v>
      </c>
      <c r="G135" s="193" t="s">
        <v>324</v>
      </c>
      <c r="H135" s="194">
        <v>550</v>
      </c>
      <c r="I135" s="195"/>
      <c r="J135" s="194">
        <f>ROUND(I135*H135,3)</f>
        <v>0</v>
      </c>
      <c r="K135" s="196"/>
      <c r="L135" s="39"/>
      <c r="M135" s="197" t="s">
        <v>1</v>
      </c>
      <c r="N135" s="198" t="s">
        <v>44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1" t="s">
        <v>111</v>
      </c>
      <c r="AT135" s="201" t="s">
        <v>171</v>
      </c>
      <c r="AU135" s="201" t="s">
        <v>90</v>
      </c>
      <c r="AY135" s="19" t="s">
        <v>168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9" t="s">
        <v>90</v>
      </c>
      <c r="BK135" s="203">
        <f>ROUND(I135*H135,3)</f>
        <v>0</v>
      </c>
      <c r="BL135" s="19" t="s">
        <v>111</v>
      </c>
      <c r="BM135" s="201" t="s">
        <v>90</v>
      </c>
    </row>
    <row r="136" s="12" customFormat="1" ht="25.92" customHeight="1">
      <c r="A136" s="12"/>
      <c r="B136" s="176"/>
      <c r="C136" s="12"/>
      <c r="D136" s="177" t="s">
        <v>77</v>
      </c>
      <c r="E136" s="178" t="s">
        <v>357</v>
      </c>
      <c r="F136" s="178" t="s">
        <v>1809</v>
      </c>
      <c r="G136" s="12"/>
      <c r="H136" s="12"/>
      <c r="I136" s="179"/>
      <c r="J136" s="180">
        <f>BK136</f>
        <v>0</v>
      </c>
      <c r="K136" s="12"/>
      <c r="L136" s="176"/>
      <c r="M136" s="181"/>
      <c r="N136" s="182"/>
      <c r="O136" s="182"/>
      <c r="P136" s="183">
        <f>P137+P227+P234+P236</f>
        <v>0</v>
      </c>
      <c r="Q136" s="182"/>
      <c r="R136" s="183">
        <f>R137+R227+R234+R236</f>
        <v>0</v>
      </c>
      <c r="S136" s="182"/>
      <c r="T136" s="184">
        <f>T137+T227+T234+T236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7" t="s">
        <v>95</v>
      </c>
      <c r="AT136" s="185" t="s">
        <v>77</v>
      </c>
      <c r="AU136" s="185" t="s">
        <v>78</v>
      </c>
      <c r="AY136" s="177" t="s">
        <v>168</v>
      </c>
      <c r="BK136" s="186">
        <f>BK137+BK227+BK234+BK236</f>
        <v>0</v>
      </c>
    </row>
    <row r="137" s="12" customFormat="1" ht="22.8" customHeight="1">
      <c r="A137" s="12"/>
      <c r="B137" s="176"/>
      <c r="C137" s="12"/>
      <c r="D137" s="177" t="s">
        <v>77</v>
      </c>
      <c r="E137" s="187" t="s">
        <v>559</v>
      </c>
      <c r="F137" s="187" t="s">
        <v>1889</v>
      </c>
      <c r="G137" s="12"/>
      <c r="H137" s="12"/>
      <c r="I137" s="179"/>
      <c r="J137" s="188">
        <f>BK137</f>
        <v>0</v>
      </c>
      <c r="K137" s="12"/>
      <c r="L137" s="176"/>
      <c r="M137" s="181"/>
      <c r="N137" s="182"/>
      <c r="O137" s="182"/>
      <c r="P137" s="183">
        <f>SUM(P138:P226)</f>
        <v>0</v>
      </c>
      <c r="Q137" s="182"/>
      <c r="R137" s="183">
        <f>SUM(R138:R226)</f>
        <v>0</v>
      </c>
      <c r="S137" s="182"/>
      <c r="T137" s="184">
        <f>SUM(T138:T226)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7" t="s">
        <v>95</v>
      </c>
      <c r="AT137" s="185" t="s">
        <v>77</v>
      </c>
      <c r="AU137" s="185" t="s">
        <v>85</v>
      </c>
      <c r="AY137" s="177" t="s">
        <v>168</v>
      </c>
      <c r="BK137" s="186">
        <f>SUM(BK138:BK226)</f>
        <v>0</v>
      </c>
    </row>
    <row r="138" s="2" customFormat="1" ht="24.15" customHeight="1">
      <c r="A138" s="38"/>
      <c r="B138" s="189"/>
      <c r="C138" s="190" t="s">
        <v>90</v>
      </c>
      <c r="D138" s="190" t="s">
        <v>171</v>
      </c>
      <c r="E138" s="191" t="s">
        <v>1890</v>
      </c>
      <c r="F138" s="192" t="s">
        <v>1891</v>
      </c>
      <c r="G138" s="193" t="s">
        <v>324</v>
      </c>
      <c r="H138" s="194">
        <v>540</v>
      </c>
      <c r="I138" s="195"/>
      <c r="J138" s="194">
        <f>ROUND(I138*H138,3)</f>
        <v>0</v>
      </c>
      <c r="K138" s="196"/>
      <c r="L138" s="39"/>
      <c r="M138" s="197" t="s">
        <v>1</v>
      </c>
      <c r="N138" s="198" t="s">
        <v>44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1" t="s">
        <v>360</v>
      </c>
      <c r="AT138" s="201" t="s">
        <v>171</v>
      </c>
      <c r="AU138" s="201" t="s">
        <v>90</v>
      </c>
      <c r="AY138" s="19" t="s">
        <v>168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9" t="s">
        <v>90</v>
      </c>
      <c r="BK138" s="203">
        <f>ROUND(I138*H138,3)</f>
        <v>0</v>
      </c>
      <c r="BL138" s="19" t="s">
        <v>360</v>
      </c>
      <c r="BM138" s="201" t="s">
        <v>111</v>
      </c>
    </row>
    <row r="139" s="2" customFormat="1" ht="24.15" customHeight="1">
      <c r="A139" s="38"/>
      <c r="B139" s="189"/>
      <c r="C139" s="236" t="s">
        <v>95</v>
      </c>
      <c r="D139" s="236" t="s">
        <v>357</v>
      </c>
      <c r="E139" s="237" t="s">
        <v>1892</v>
      </c>
      <c r="F139" s="238" t="s">
        <v>2746</v>
      </c>
      <c r="G139" s="239" t="s">
        <v>324</v>
      </c>
      <c r="H139" s="240">
        <v>540</v>
      </c>
      <c r="I139" s="241"/>
      <c r="J139" s="240">
        <f>ROUND(I139*H139,3)</f>
        <v>0</v>
      </c>
      <c r="K139" s="242"/>
      <c r="L139" s="243"/>
      <c r="M139" s="244" t="s">
        <v>1</v>
      </c>
      <c r="N139" s="245" t="s">
        <v>44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1" t="s">
        <v>568</v>
      </c>
      <c r="AT139" s="201" t="s">
        <v>357</v>
      </c>
      <c r="AU139" s="201" t="s">
        <v>90</v>
      </c>
      <c r="AY139" s="19" t="s">
        <v>168</v>
      </c>
      <c r="BE139" s="202">
        <f>IF(N139="základná",J139,0)</f>
        <v>0</v>
      </c>
      <c r="BF139" s="202">
        <f>IF(N139="znížená",J139,0)</f>
        <v>0</v>
      </c>
      <c r="BG139" s="202">
        <f>IF(N139="zákl. prenesená",J139,0)</f>
        <v>0</v>
      </c>
      <c r="BH139" s="202">
        <f>IF(N139="zníž. prenesená",J139,0)</f>
        <v>0</v>
      </c>
      <c r="BI139" s="202">
        <f>IF(N139="nulová",J139,0)</f>
        <v>0</v>
      </c>
      <c r="BJ139" s="19" t="s">
        <v>90</v>
      </c>
      <c r="BK139" s="203">
        <f>ROUND(I139*H139,3)</f>
        <v>0</v>
      </c>
      <c r="BL139" s="19" t="s">
        <v>360</v>
      </c>
      <c r="BM139" s="201" t="s">
        <v>169</v>
      </c>
    </row>
    <row r="140" s="2" customFormat="1" ht="24.15" customHeight="1">
      <c r="A140" s="38"/>
      <c r="B140" s="189"/>
      <c r="C140" s="190" t="s">
        <v>111</v>
      </c>
      <c r="D140" s="190" t="s">
        <v>171</v>
      </c>
      <c r="E140" s="191" t="s">
        <v>2747</v>
      </c>
      <c r="F140" s="192" t="s">
        <v>2748</v>
      </c>
      <c r="G140" s="193" t="s">
        <v>324</v>
      </c>
      <c r="H140" s="194">
        <v>350</v>
      </c>
      <c r="I140" s="195"/>
      <c r="J140" s="194">
        <f>ROUND(I140*H140,3)</f>
        <v>0</v>
      </c>
      <c r="K140" s="196"/>
      <c r="L140" s="39"/>
      <c r="M140" s="197" t="s">
        <v>1</v>
      </c>
      <c r="N140" s="198" t="s">
        <v>44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1" t="s">
        <v>360</v>
      </c>
      <c r="AT140" s="201" t="s">
        <v>171</v>
      </c>
      <c r="AU140" s="201" t="s">
        <v>90</v>
      </c>
      <c r="AY140" s="19" t="s">
        <v>168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9" t="s">
        <v>90</v>
      </c>
      <c r="BK140" s="203">
        <f>ROUND(I140*H140,3)</f>
        <v>0</v>
      </c>
      <c r="BL140" s="19" t="s">
        <v>360</v>
      </c>
      <c r="BM140" s="201" t="s">
        <v>190</v>
      </c>
    </row>
    <row r="141" s="2" customFormat="1" ht="24.15" customHeight="1">
      <c r="A141" s="38"/>
      <c r="B141" s="189"/>
      <c r="C141" s="236" t="s">
        <v>195</v>
      </c>
      <c r="D141" s="236" t="s">
        <v>357</v>
      </c>
      <c r="E141" s="237" t="s">
        <v>2749</v>
      </c>
      <c r="F141" s="238" t="s">
        <v>2750</v>
      </c>
      <c r="G141" s="239" t="s">
        <v>324</v>
      </c>
      <c r="H141" s="240">
        <v>350</v>
      </c>
      <c r="I141" s="241"/>
      <c r="J141" s="240">
        <f>ROUND(I141*H141,3)</f>
        <v>0</v>
      </c>
      <c r="K141" s="242"/>
      <c r="L141" s="243"/>
      <c r="M141" s="244" t="s">
        <v>1</v>
      </c>
      <c r="N141" s="245" t="s">
        <v>44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1" t="s">
        <v>568</v>
      </c>
      <c r="AT141" s="201" t="s">
        <v>357</v>
      </c>
      <c r="AU141" s="201" t="s">
        <v>90</v>
      </c>
      <c r="AY141" s="19" t="s">
        <v>168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9" t="s">
        <v>90</v>
      </c>
      <c r="BK141" s="203">
        <f>ROUND(I141*H141,3)</f>
        <v>0</v>
      </c>
      <c r="BL141" s="19" t="s">
        <v>360</v>
      </c>
      <c r="BM141" s="201" t="s">
        <v>198</v>
      </c>
    </row>
    <row r="142" s="2" customFormat="1" ht="24.15" customHeight="1">
      <c r="A142" s="38"/>
      <c r="B142" s="189"/>
      <c r="C142" s="190" t="s">
        <v>169</v>
      </c>
      <c r="D142" s="190" t="s">
        <v>171</v>
      </c>
      <c r="E142" s="191" t="s">
        <v>2751</v>
      </c>
      <c r="F142" s="192" t="s">
        <v>2752</v>
      </c>
      <c r="G142" s="193" t="s">
        <v>324</v>
      </c>
      <c r="H142" s="194">
        <v>240</v>
      </c>
      <c r="I142" s="195"/>
      <c r="J142" s="194">
        <f>ROUND(I142*H142,3)</f>
        <v>0</v>
      </c>
      <c r="K142" s="196"/>
      <c r="L142" s="39"/>
      <c r="M142" s="197" t="s">
        <v>1</v>
      </c>
      <c r="N142" s="198" t="s">
        <v>44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1" t="s">
        <v>360</v>
      </c>
      <c r="AT142" s="201" t="s">
        <v>171</v>
      </c>
      <c r="AU142" s="201" t="s">
        <v>90</v>
      </c>
      <c r="AY142" s="19" t="s">
        <v>168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9" t="s">
        <v>90</v>
      </c>
      <c r="BK142" s="203">
        <f>ROUND(I142*H142,3)</f>
        <v>0</v>
      </c>
      <c r="BL142" s="19" t="s">
        <v>360</v>
      </c>
      <c r="BM142" s="201" t="s">
        <v>205</v>
      </c>
    </row>
    <row r="143" s="2" customFormat="1" ht="24.15" customHeight="1">
      <c r="A143" s="38"/>
      <c r="B143" s="189"/>
      <c r="C143" s="236" t="s">
        <v>206</v>
      </c>
      <c r="D143" s="236" t="s">
        <v>357</v>
      </c>
      <c r="E143" s="237" t="s">
        <v>2753</v>
      </c>
      <c r="F143" s="238" t="s">
        <v>2754</v>
      </c>
      <c r="G143" s="239" t="s">
        <v>324</v>
      </c>
      <c r="H143" s="240">
        <v>240</v>
      </c>
      <c r="I143" s="241"/>
      <c r="J143" s="240">
        <f>ROUND(I143*H143,3)</f>
        <v>0</v>
      </c>
      <c r="K143" s="242"/>
      <c r="L143" s="243"/>
      <c r="M143" s="244" t="s">
        <v>1</v>
      </c>
      <c r="N143" s="245" t="s">
        <v>44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1" t="s">
        <v>568</v>
      </c>
      <c r="AT143" s="201" t="s">
        <v>357</v>
      </c>
      <c r="AU143" s="201" t="s">
        <v>90</v>
      </c>
      <c r="AY143" s="19" t="s">
        <v>168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9" t="s">
        <v>90</v>
      </c>
      <c r="BK143" s="203">
        <f>ROUND(I143*H143,3)</f>
        <v>0</v>
      </c>
      <c r="BL143" s="19" t="s">
        <v>360</v>
      </c>
      <c r="BM143" s="201" t="s">
        <v>209</v>
      </c>
    </row>
    <row r="144" s="2" customFormat="1" ht="24.15" customHeight="1">
      <c r="A144" s="38"/>
      <c r="B144" s="189"/>
      <c r="C144" s="190" t="s">
        <v>190</v>
      </c>
      <c r="D144" s="190" t="s">
        <v>171</v>
      </c>
      <c r="E144" s="191" t="s">
        <v>2755</v>
      </c>
      <c r="F144" s="192" t="s">
        <v>2756</v>
      </c>
      <c r="G144" s="193" t="s">
        <v>324</v>
      </c>
      <c r="H144" s="194">
        <v>280</v>
      </c>
      <c r="I144" s="195"/>
      <c r="J144" s="194">
        <f>ROUND(I144*H144,3)</f>
        <v>0</v>
      </c>
      <c r="K144" s="196"/>
      <c r="L144" s="39"/>
      <c r="M144" s="197" t="s">
        <v>1</v>
      </c>
      <c r="N144" s="198" t="s">
        <v>44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1" t="s">
        <v>360</v>
      </c>
      <c r="AT144" s="201" t="s">
        <v>171</v>
      </c>
      <c r="AU144" s="201" t="s">
        <v>90</v>
      </c>
      <c r="AY144" s="19" t="s">
        <v>168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9" t="s">
        <v>90</v>
      </c>
      <c r="BK144" s="203">
        <f>ROUND(I144*H144,3)</f>
        <v>0</v>
      </c>
      <c r="BL144" s="19" t="s">
        <v>360</v>
      </c>
      <c r="BM144" s="201" t="s">
        <v>212</v>
      </c>
    </row>
    <row r="145" s="2" customFormat="1" ht="16.5" customHeight="1">
      <c r="A145" s="38"/>
      <c r="B145" s="189"/>
      <c r="C145" s="236" t="s">
        <v>213</v>
      </c>
      <c r="D145" s="236" t="s">
        <v>357</v>
      </c>
      <c r="E145" s="237" t="s">
        <v>2757</v>
      </c>
      <c r="F145" s="238" t="s">
        <v>2758</v>
      </c>
      <c r="G145" s="239" t="s">
        <v>324</v>
      </c>
      <c r="H145" s="240">
        <v>280</v>
      </c>
      <c r="I145" s="241"/>
      <c r="J145" s="240">
        <f>ROUND(I145*H145,3)</f>
        <v>0</v>
      </c>
      <c r="K145" s="242"/>
      <c r="L145" s="243"/>
      <c r="M145" s="244" t="s">
        <v>1</v>
      </c>
      <c r="N145" s="245" t="s">
        <v>44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1" t="s">
        <v>568</v>
      </c>
      <c r="AT145" s="201" t="s">
        <v>357</v>
      </c>
      <c r="AU145" s="201" t="s">
        <v>90</v>
      </c>
      <c r="AY145" s="19" t="s">
        <v>168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9" t="s">
        <v>90</v>
      </c>
      <c r="BK145" s="203">
        <f>ROUND(I145*H145,3)</f>
        <v>0</v>
      </c>
      <c r="BL145" s="19" t="s">
        <v>360</v>
      </c>
      <c r="BM145" s="201" t="s">
        <v>216</v>
      </c>
    </row>
    <row r="146" s="2" customFormat="1" ht="24.15" customHeight="1">
      <c r="A146" s="38"/>
      <c r="B146" s="189"/>
      <c r="C146" s="190" t="s">
        <v>198</v>
      </c>
      <c r="D146" s="190" t="s">
        <v>171</v>
      </c>
      <c r="E146" s="191" t="s">
        <v>2759</v>
      </c>
      <c r="F146" s="192" t="s">
        <v>2760</v>
      </c>
      <c r="G146" s="193" t="s">
        <v>324</v>
      </c>
      <c r="H146" s="194">
        <v>100</v>
      </c>
      <c r="I146" s="195"/>
      <c r="J146" s="194">
        <f>ROUND(I146*H146,3)</f>
        <v>0</v>
      </c>
      <c r="K146" s="196"/>
      <c r="L146" s="39"/>
      <c r="M146" s="197" t="s">
        <v>1</v>
      </c>
      <c r="N146" s="198" t="s">
        <v>44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1" t="s">
        <v>360</v>
      </c>
      <c r="AT146" s="201" t="s">
        <v>171</v>
      </c>
      <c r="AU146" s="201" t="s">
        <v>90</v>
      </c>
      <c r="AY146" s="19" t="s">
        <v>168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9" t="s">
        <v>90</v>
      </c>
      <c r="BK146" s="203">
        <f>ROUND(I146*H146,3)</f>
        <v>0</v>
      </c>
      <c r="BL146" s="19" t="s">
        <v>360</v>
      </c>
      <c r="BM146" s="201" t="s">
        <v>7</v>
      </c>
    </row>
    <row r="147" s="2" customFormat="1" ht="24.15" customHeight="1">
      <c r="A147" s="38"/>
      <c r="B147" s="189"/>
      <c r="C147" s="236" t="s">
        <v>219</v>
      </c>
      <c r="D147" s="236" t="s">
        <v>357</v>
      </c>
      <c r="E147" s="237" t="s">
        <v>2761</v>
      </c>
      <c r="F147" s="238" t="s">
        <v>2762</v>
      </c>
      <c r="G147" s="239" t="s">
        <v>324</v>
      </c>
      <c r="H147" s="240">
        <v>100</v>
      </c>
      <c r="I147" s="241"/>
      <c r="J147" s="240">
        <f>ROUND(I147*H147,3)</f>
        <v>0</v>
      </c>
      <c r="K147" s="242"/>
      <c r="L147" s="243"/>
      <c r="M147" s="244" t="s">
        <v>1</v>
      </c>
      <c r="N147" s="245" t="s">
        <v>44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1" t="s">
        <v>568</v>
      </c>
      <c r="AT147" s="201" t="s">
        <v>357</v>
      </c>
      <c r="AU147" s="201" t="s">
        <v>90</v>
      </c>
      <c r="AY147" s="19" t="s">
        <v>168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9" t="s">
        <v>90</v>
      </c>
      <c r="BK147" s="203">
        <f>ROUND(I147*H147,3)</f>
        <v>0</v>
      </c>
      <c r="BL147" s="19" t="s">
        <v>360</v>
      </c>
      <c r="BM147" s="201" t="s">
        <v>222</v>
      </c>
    </row>
    <row r="148" s="2" customFormat="1" ht="16.5" customHeight="1">
      <c r="A148" s="38"/>
      <c r="B148" s="189"/>
      <c r="C148" s="236" t="s">
        <v>205</v>
      </c>
      <c r="D148" s="236" t="s">
        <v>357</v>
      </c>
      <c r="E148" s="237" t="s">
        <v>2763</v>
      </c>
      <c r="F148" s="238" t="s">
        <v>2764</v>
      </c>
      <c r="G148" s="239" t="s">
        <v>987</v>
      </c>
      <c r="H148" s="240">
        <v>30</v>
      </c>
      <c r="I148" s="241"/>
      <c r="J148" s="240">
        <f>ROUND(I148*H148,3)</f>
        <v>0</v>
      </c>
      <c r="K148" s="242"/>
      <c r="L148" s="243"/>
      <c r="M148" s="244" t="s">
        <v>1</v>
      </c>
      <c r="N148" s="245" t="s">
        <v>44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1" t="s">
        <v>568</v>
      </c>
      <c r="AT148" s="201" t="s">
        <v>357</v>
      </c>
      <c r="AU148" s="201" t="s">
        <v>90</v>
      </c>
      <c r="AY148" s="19" t="s">
        <v>168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9" t="s">
        <v>90</v>
      </c>
      <c r="BK148" s="203">
        <f>ROUND(I148*H148,3)</f>
        <v>0</v>
      </c>
      <c r="BL148" s="19" t="s">
        <v>360</v>
      </c>
      <c r="BM148" s="201" t="s">
        <v>225</v>
      </c>
    </row>
    <row r="149" s="2" customFormat="1" ht="16.5" customHeight="1">
      <c r="A149" s="38"/>
      <c r="B149" s="189"/>
      <c r="C149" s="190" t="s">
        <v>231</v>
      </c>
      <c r="D149" s="190" t="s">
        <v>171</v>
      </c>
      <c r="E149" s="191" t="s">
        <v>1894</v>
      </c>
      <c r="F149" s="192" t="s">
        <v>1895</v>
      </c>
      <c r="G149" s="193" t="s">
        <v>353</v>
      </c>
      <c r="H149" s="194">
        <v>350</v>
      </c>
      <c r="I149" s="195"/>
      <c r="J149" s="194">
        <f>ROUND(I149*H149,3)</f>
        <v>0</v>
      </c>
      <c r="K149" s="196"/>
      <c r="L149" s="39"/>
      <c r="M149" s="197" t="s">
        <v>1</v>
      </c>
      <c r="N149" s="198" t="s">
        <v>44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1" t="s">
        <v>360</v>
      </c>
      <c r="AT149" s="201" t="s">
        <v>171</v>
      </c>
      <c r="AU149" s="201" t="s">
        <v>90</v>
      </c>
      <c r="AY149" s="19" t="s">
        <v>168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9" t="s">
        <v>90</v>
      </c>
      <c r="BK149" s="203">
        <f>ROUND(I149*H149,3)</f>
        <v>0</v>
      </c>
      <c r="BL149" s="19" t="s">
        <v>360</v>
      </c>
      <c r="BM149" s="201" t="s">
        <v>234</v>
      </c>
    </row>
    <row r="150" s="2" customFormat="1" ht="16.5" customHeight="1">
      <c r="A150" s="38"/>
      <c r="B150" s="189"/>
      <c r="C150" s="236" t="s">
        <v>209</v>
      </c>
      <c r="D150" s="236" t="s">
        <v>357</v>
      </c>
      <c r="E150" s="237" t="s">
        <v>1896</v>
      </c>
      <c r="F150" s="238" t="s">
        <v>1897</v>
      </c>
      <c r="G150" s="239" t="s">
        <v>353</v>
      </c>
      <c r="H150" s="240">
        <v>350</v>
      </c>
      <c r="I150" s="241"/>
      <c r="J150" s="240">
        <f>ROUND(I150*H150,3)</f>
        <v>0</v>
      </c>
      <c r="K150" s="242"/>
      <c r="L150" s="243"/>
      <c r="M150" s="244" t="s">
        <v>1</v>
      </c>
      <c r="N150" s="245" t="s">
        <v>44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1" t="s">
        <v>568</v>
      </c>
      <c r="AT150" s="201" t="s">
        <v>357</v>
      </c>
      <c r="AU150" s="201" t="s">
        <v>90</v>
      </c>
      <c r="AY150" s="19" t="s">
        <v>168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9" t="s">
        <v>90</v>
      </c>
      <c r="BK150" s="203">
        <f>ROUND(I150*H150,3)</f>
        <v>0</v>
      </c>
      <c r="BL150" s="19" t="s">
        <v>360</v>
      </c>
      <c r="BM150" s="201" t="s">
        <v>243</v>
      </c>
    </row>
    <row r="151" s="2" customFormat="1" ht="16.5" customHeight="1">
      <c r="A151" s="38"/>
      <c r="B151" s="189"/>
      <c r="C151" s="236" t="s">
        <v>249</v>
      </c>
      <c r="D151" s="236" t="s">
        <v>357</v>
      </c>
      <c r="E151" s="237" t="s">
        <v>1898</v>
      </c>
      <c r="F151" s="238" t="s">
        <v>1899</v>
      </c>
      <c r="G151" s="239" t="s">
        <v>353</v>
      </c>
      <c r="H151" s="240">
        <v>40</v>
      </c>
      <c r="I151" s="241"/>
      <c r="J151" s="240">
        <f>ROUND(I151*H151,3)</f>
        <v>0</v>
      </c>
      <c r="K151" s="242"/>
      <c r="L151" s="243"/>
      <c r="M151" s="244" t="s">
        <v>1</v>
      </c>
      <c r="N151" s="245" t="s">
        <v>44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1" t="s">
        <v>568</v>
      </c>
      <c r="AT151" s="201" t="s">
        <v>357</v>
      </c>
      <c r="AU151" s="201" t="s">
        <v>90</v>
      </c>
      <c r="AY151" s="19" t="s">
        <v>168</v>
      </c>
      <c r="BE151" s="202">
        <f>IF(N151="základná",J151,0)</f>
        <v>0</v>
      </c>
      <c r="BF151" s="202">
        <f>IF(N151="znížená",J151,0)</f>
        <v>0</v>
      </c>
      <c r="BG151" s="202">
        <f>IF(N151="zákl. prenesená",J151,0)</f>
        <v>0</v>
      </c>
      <c r="BH151" s="202">
        <f>IF(N151="zníž. prenesená",J151,0)</f>
        <v>0</v>
      </c>
      <c r="BI151" s="202">
        <f>IF(N151="nulová",J151,0)</f>
        <v>0</v>
      </c>
      <c r="BJ151" s="19" t="s">
        <v>90</v>
      </c>
      <c r="BK151" s="203">
        <f>ROUND(I151*H151,3)</f>
        <v>0</v>
      </c>
      <c r="BL151" s="19" t="s">
        <v>360</v>
      </c>
      <c r="BM151" s="201" t="s">
        <v>252</v>
      </c>
    </row>
    <row r="152" s="2" customFormat="1" ht="24.15" customHeight="1">
      <c r="A152" s="38"/>
      <c r="B152" s="189"/>
      <c r="C152" s="190" t="s">
        <v>212</v>
      </c>
      <c r="D152" s="190" t="s">
        <v>171</v>
      </c>
      <c r="E152" s="191" t="s">
        <v>1900</v>
      </c>
      <c r="F152" s="192" t="s">
        <v>1901</v>
      </c>
      <c r="G152" s="193" t="s">
        <v>353</v>
      </c>
      <c r="H152" s="194">
        <v>4</v>
      </c>
      <c r="I152" s="195"/>
      <c r="J152" s="194">
        <f>ROUND(I152*H152,3)</f>
        <v>0</v>
      </c>
      <c r="K152" s="196"/>
      <c r="L152" s="39"/>
      <c r="M152" s="197" t="s">
        <v>1</v>
      </c>
      <c r="N152" s="198" t="s">
        <v>44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1" t="s">
        <v>360</v>
      </c>
      <c r="AT152" s="201" t="s">
        <v>171</v>
      </c>
      <c r="AU152" s="201" t="s">
        <v>90</v>
      </c>
      <c r="AY152" s="19" t="s">
        <v>168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9" t="s">
        <v>90</v>
      </c>
      <c r="BK152" s="203">
        <f>ROUND(I152*H152,3)</f>
        <v>0</v>
      </c>
      <c r="BL152" s="19" t="s">
        <v>360</v>
      </c>
      <c r="BM152" s="201" t="s">
        <v>259</v>
      </c>
    </row>
    <row r="153" s="2" customFormat="1" ht="24.15" customHeight="1">
      <c r="A153" s="38"/>
      <c r="B153" s="189"/>
      <c r="C153" s="236" t="s">
        <v>265</v>
      </c>
      <c r="D153" s="236" t="s">
        <v>357</v>
      </c>
      <c r="E153" s="237" t="s">
        <v>1902</v>
      </c>
      <c r="F153" s="238" t="s">
        <v>2765</v>
      </c>
      <c r="G153" s="239" t="s">
        <v>353</v>
      </c>
      <c r="H153" s="240">
        <v>4</v>
      </c>
      <c r="I153" s="241"/>
      <c r="J153" s="240">
        <f>ROUND(I153*H153,3)</f>
        <v>0</v>
      </c>
      <c r="K153" s="242"/>
      <c r="L153" s="243"/>
      <c r="M153" s="244" t="s">
        <v>1</v>
      </c>
      <c r="N153" s="245" t="s">
        <v>44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1" t="s">
        <v>568</v>
      </c>
      <c r="AT153" s="201" t="s">
        <v>357</v>
      </c>
      <c r="AU153" s="201" t="s">
        <v>90</v>
      </c>
      <c r="AY153" s="19" t="s">
        <v>168</v>
      </c>
      <c r="BE153" s="202">
        <f>IF(N153="základná",J153,0)</f>
        <v>0</v>
      </c>
      <c r="BF153" s="202">
        <f>IF(N153="znížená",J153,0)</f>
        <v>0</v>
      </c>
      <c r="BG153" s="202">
        <f>IF(N153="zákl. prenesená",J153,0)</f>
        <v>0</v>
      </c>
      <c r="BH153" s="202">
        <f>IF(N153="zníž. prenesená",J153,0)</f>
        <v>0</v>
      </c>
      <c r="BI153" s="202">
        <f>IF(N153="nulová",J153,0)</f>
        <v>0</v>
      </c>
      <c r="BJ153" s="19" t="s">
        <v>90</v>
      </c>
      <c r="BK153" s="203">
        <f>ROUND(I153*H153,3)</f>
        <v>0</v>
      </c>
      <c r="BL153" s="19" t="s">
        <v>360</v>
      </c>
      <c r="BM153" s="201" t="s">
        <v>268</v>
      </c>
    </row>
    <row r="154" s="2" customFormat="1" ht="33" customHeight="1">
      <c r="A154" s="38"/>
      <c r="B154" s="189"/>
      <c r="C154" s="190" t="s">
        <v>216</v>
      </c>
      <c r="D154" s="190" t="s">
        <v>171</v>
      </c>
      <c r="E154" s="191" t="s">
        <v>1904</v>
      </c>
      <c r="F154" s="192" t="s">
        <v>1905</v>
      </c>
      <c r="G154" s="193" t="s">
        <v>353</v>
      </c>
      <c r="H154" s="194">
        <v>1300</v>
      </c>
      <c r="I154" s="195"/>
      <c r="J154" s="194">
        <f>ROUND(I154*H154,3)</f>
        <v>0</v>
      </c>
      <c r="K154" s="196"/>
      <c r="L154" s="39"/>
      <c r="M154" s="197" t="s">
        <v>1</v>
      </c>
      <c r="N154" s="198" t="s">
        <v>44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1" t="s">
        <v>360</v>
      </c>
      <c r="AT154" s="201" t="s">
        <v>171</v>
      </c>
      <c r="AU154" s="201" t="s">
        <v>90</v>
      </c>
      <c r="AY154" s="19" t="s">
        <v>168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9" t="s">
        <v>90</v>
      </c>
      <c r="BK154" s="203">
        <f>ROUND(I154*H154,3)</f>
        <v>0</v>
      </c>
      <c r="BL154" s="19" t="s">
        <v>360</v>
      </c>
      <c r="BM154" s="201" t="s">
        <v>276</v>
      </c>
    </row>
    <row r="155" s="2" customFormat="1" ht="16.5" customHeight="1">
      <c r="A155" s="38"/>
      <c r="B155" s="189"/>
      <c r="C155" s="236" t="s">
        <v>282</v>
      </c>
      <c r="D155" s="236" t="s">
        <v>357</v>
      </c>
      <c r="E155" s="237" t="s">
        <v>1906</v>
      </c>
      <c r="F155" s="238" t="s">
        <v>1907</v>
      </c>
      <c r="G155" s="239" t="s">
        <v>353</v>
      </c>
      <c r="H155" s="240">
        <v>1300</v>
      </c>
      <c r="I155" s="241"/>
      <c r="J155" s="240">
        <f>ROUND(I155*H155,3)</f>
        <v>0</v>
      </c>
      <c r="K155" s="242"/>
      <c r="L155" s="243"/>
      <c r="M155" s="244" t="s">
        <v>1</v>
      </c>
      <c r="N155" s="245" t="s">
        <v>44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1" t="s">
        <v>568</v>
      </c>
      <c r="AT155" s="201" t="s">
        <v>357</v>
      </c>
      <c r="AU155" s="201" t="s">
        <v>90</v>
      </c>
      <c r="AY155" s="19" t="s">
        <v>168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9" t="s">
        <v>90</v>
      </c>
      <c r="BK155" s="203">
        <f>ROUND(I155*H155,3)</f>
        <v>0</v>
      </c>
      <c r="BL155" s="19" t="s">
        <v>360</v>
      </c>
      <c r="BM155" s="201" t="s">
        <v>285</v>
      </c>
    </row>
    <row r="156" s="2" customFormat="1" ht="24.15" customHeight="1">
      <c r="A156" s="38"/>
      <c r="B156" s="189"/>
      <c r="C156" s="190" t="s">
        <v>7</v>
      </c>
      <c r="D156" s="190" t="s">
        <v>171</v>
      </c>
      <c r="E156" s="191" t="s">
        <v>2766</v>
      </c>
      <c r="F156" s="192" t="s">
        <v>2767</v>
      </c>
      <c r="G156" s="193" t="s">
        <v>353</v>
      </c>
      <c r="H156" s="194">
        <v>142</v>
      </c>
      <c r="I156" s="195"/>
      <c r="J156" s="194">
        <f>ROUND(I156*H156,3)</f>
        <v>0</v>
      </c>
      <c r="K156" s="196"/>
      <c r="L156" s="39"/>
      <c r="M156" s="197" t="s">
        <v>1</v>
      </c>
      <c r="N156" s="198" t="s">
        <v>44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1" t="s">
        <v>360</v>
      </c>
      <c r="AT156" s="201" t="s">
        <v>171</v>
      </c>
      <c r="AU156" s="201" t="s">
        <v>90</v>
      </c>
      <c r="AY156" s="19" t="s">
        <v>168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9" t="s">
        <v>90</v>
      </c>
      <c r="BK156" s="203">
        <f>ROUND(I156*H156,3)</f>
        <v>0</v>
      </c>
      <c r="BL156" s="19" t="s">
        <v>360</v>
      </c>
      <c r="BM156" s="201" t="s">
        <v>292</v>
      </c>
    </row>
    <row r="157" s="2" customFormat="1" ht="24.15" customHeight="1">
      <c r="A157" s="38"/>
      <c r="B157" s="189"/>
      <c r="C157" s="190" t="s">
        <v>297</v>
      </c>
      <c r="D157" s="190" t="s">
        <v>171</v>
      </c>
      <c r="E157" s="191" t="s">
        <v>2768</v>
      </c>
      <c r="F157" s="192" t="s">
        <v>2769</v>
      </c>
      <c r="G157" s="193" t="s">
        <v>353</v>
      </c>
      <c r="H157" s="194">
        <v>20</v>
      </c>
      <c r="I157" s="195"/>
      <c r="J157" s="194">
        <f>ROUND(I157*H157,3)</f>
        <v>0</v>
      </c>
      <c r="K157" s="196"/>
      <c r="L157" s="39"/>
      <c r="M157" s="197" t="s">
        <v>1</v>
      </c>
      <c r="N157" s="198" t="s">
        <v>44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1" t="s">
        <v>360</v>
      </c>
      <c r="AT157" s="201" t="s">
        <v>171</v>
      </c>
      <c r="AU157" s="201" t="s">
        <v>90</v>
      </c>
      <c r="AY157" s="19" t="s">
        <v>168</v>
      </c>
      <c r="BE157" s="202">
        <f>IF(N157="základná",J157,0)</f>
        <v>0</v>
      </c>
      <c r="BF157" s="202">
        <f>IF(N157="znížená",J157,0)</f>
        <v>0</v>
      </c>
      <c r="BG157" s="202">
        <f>IF(N157="zákl. prenesená",J157,0)</f>
        <v>0</v>
      </c>
      <c r="BH157" s="202">
        <f>IF(N157="zníž. prenesená",J157,0)</f>
        <v>0</v>
      </c>
      <c r="BI157" s="202">
        <f>IF(N157="nulová",J157,0)</f>
        <v>0</v>
      </c>
      <c r="BJ157" s="19" t="s">
        <v>90</v>
      </c>
      <c r="BK157" s="203">
        <f>ROUND(I157*H157,3)</f>
        <v>0</v>
      </c>
      <c r="BL157" s="19" t="s">
        <v>360</v>
      </c>
      <c r="BM157" s="201" t="s">
        <v>300</v>
      </c>
    </row>
    <row r="158" s="2" customFormat="1" ht="24.15" customHeight="1">
      <c r="A158" s="38"/>
      <c r="B158" s="189"/>
      <c r="C158" s="190" t="s">
        <v>222</v>
      </c>
      <c r="D158" s="190" t="s">
        <v>171</v>
      </c>
      <c r="E158" s="191" t="s">
        <v>2770</v>
      </c>
      <c r="F158" s="192" t="s">
        <v>2771</v>
      </c>
      <c r="G158" s="193" t="s">
        <v>353</v>
      </c>
      <c r="H158" s="194">
        <v>44</v>
      </c>
      <c r="I158" s="195"/>
      <c r="J158" s="194">
        <f>ROUND(I158*H158,3)</f>
        <v>0</v>
      </c>
      <c r="K158" s="196"/>
      <c r="L158" s="39"/>
      <c r="M158" s="197" t="s">
        <v>1</v>
      </c>
      <c r="N158" s="198" t="s">
        <v>44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1" t="s">
        <v>360</v>
      </c>
      <c r="AT158" s="201" t="s">
        <v>171</v>
      </c>
      <c r="AU158" s="201" t="s">
        <v>90</v>
      </c>
      <c r="AY158" s="19" t="s">
        <v>168</v>
      </c>
      <c r="BE158" s="202">
        <f>IF(N158="základná",J158,0)</f>
        <v>0</v>
      </c>
      <c r="BF158" s="202">
        <f>IF(N158="znížená",J158,0)</f>
        <v>0</v>
      </c>
      <c r="BG158" s="202">
        <f>IF(N158="zákl. prenesená",J158,0)</f>
        <v>0</v>
      </c>
      <c r="BH158" s="202">
        <f>IF(N158="zníž. prenesená",J158,0)</f>
        <v>0</v>
      </c>
      <c r="BI158" s="202">
        <f>IF(N158="nulová",J158,0)</f>
        <v>0</v>
      </c>
      <c r="BJ158" s="19" t="s">
        <v>90</v>
      </c>
      <c r="BK158" s="203">
        <f>ROUND(I158*H158,3)</f>
        <v>0</v>
      </c>
      <c r="BL158" s="19" t="s">
        <v>360</v>
      </c>
      <c r="BM158" s="201" t="s">
        <v>307</v>
      </c>
    </row>
    <row r="159" s="2" customFormat="1" ht="16.5" customHeight="1">
      <c r="A159" s="38"/>
      <c r="B159" s="189"/>
      <c r="C159" s="236" t="s">
        <v>313</v>
      </c>
      <c r="D159" s="236" t="s">
        <v>357</v>
      </c>
      <c r="E159" s="237" t="s">
        <v>2772</v>
      </c>
      <c r="F159" s="238" t="s">
        <v>2773</v>
      </c>
      <c r="G159" s="239" t="s">
        <v>353</v>
      </c>
      <c r="H159" s="240">
        <v>44</v>
      </c>
      <c r="I159" s="241"/>
      <c r="J159" s="240">
        <f>ROUND(I159*H159,3)</f>
        <v>0</v>
      </c>
      <c r="K159" s="242"/>
      <c r="L159" s="243"/>
      <c r="M159" s="244" t="s">
        <v>1</v>
      </c>
      <c r="N159" s="245" t="s">
        <v>44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1" t="s">
        <v>568</v>
      </c>
      <c r="AT159" s="201" t="s">
        <v>357</v>
      </c>
      <c r="AU159" s="201" t="s">
        <v>90</v>
      </c>
      <c r="AY159" s="19" t="s">
        <v>168</v>
      </c>
      <c r="BE159" s="202">
        <f>IF(N159="základná",J159,0)</f>
        <v>0</v>
      </c>
      <c r="BF159" s="202">
        <f>IF(N159="znížená",J159,0)</f>
        <v>0</v>
      </c>
      <c r="BG159" s="202">
        <f>IF(N159="zákl. prenesená",J159,0)</f>
        <v>0</v>
      </c>
      <c r="BH159" s="202">
        <f>IF(N159="zníž. prenesená",J159,0)</f>
        <v>0</v>
      </c>
      <c r="BI159" s="202">
        <f>IF(N159="nulová",J159,0)</f>
        <v>0</v>
      </c>
      <c r="BJ159" s="19" t="s">
        <v>90</v>
      </c>
      <c r="BK159" s="203">
        <f>ROUND(I159*H159,3)</f>
        <v>0</v>
      </c>
      <c r="BL159" s="19" t="s">
        <v>360</v>
      </c>
      <c r="BM159" s="201" t="s">
        <v>316</v>
      </c>
    </row>
    <row r="160" s="2" customFormat="1" ht="16.5" customHeight="1">
      <c r="A160" s="38"/>
      <c r="B160" s="189"/>
      <c r="C160" s="190" t="s">
        <v>225</v>
      </c>
      <c r="D160" s="190" t="s">
        <v>171</v>
      </c>
      <c r="E160" s="191" t="s">
        <v>1928</v>
      </c>
      <c r="F160" s="192" t="s">
        <v>1929</v>
      </c>
      <c r="G160" s="193" t="s">
        <v>353</v>
      </c>
      <c r="H160" s="194">
        <v>8</v>
      </c>
      <c r="I160" s="195"/>
      <c r="J160" s="194">
        <f>ROUND(I160*H160,3)</f>
        <v>0</v>
      </c>
      <c r="K160" s="196"/>
      <c r="L160" s="39"/>
      <c r="M160" s="197" t="s">
        <v>1</v>
      </c>
      <c r="N160" s="198" t="s">
        <v>44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1" t="s">
        <v>360</v>
      </c>
      <c r="AT160" s="201" t="s">
        <v>171</v>
      </c>
      <c r="AU160" s="201" t="s">
        <v>90</v>
      </c>
      <c r="AY160" s="19" t="s">
        <v>168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9" t="s">
        <v>90</v>
      </c>
      <c r="BK160" s="203">
        <f>ROUND(I160*H160,3)</f>
        <v>0</v>
      </c>
      <c r="BL160" s="19" t="s">
        <v>360</v>
      </c>
      <c r="BM160" s="201" t="s">
        <v>325</v>
      </c>
    </row>
    <row r="161" s="2" customFormat="1" ht="16.5" customHeight="1">
      <c r="A161" s="38"/>
      <c r="B161" s="189"/>
      <c r="C161" s="236" t="s">
        <v>327</v>
      </c>
      <c r="D161" s="236" t="s">
        <v>357</v>
      </c>
      <c r="E161" s="237" t="s">
        <v>1930</v>
      </c>
      <c r="F161" s="238" t="s">
        <v>1929</v>
      </c>
      <c r="G161" s="239" t="s">
        <v>353</v>
      </c>
      <c r="H161" s="240">
        <v>8</v>
      </c>
      <c r="I161" s="241"/>
      <c r="J161" s="240">
        <f>ROUND(I161*H161,3)</f>
        <v>0</v>
      </c>
      <c r="K161" s="242"/>
      <c r="L161" s="243"/>
      <c r="M161" s="244" t="s">
        <v>1</v>
      </c>
      <c r="N161" s="245" t="s">
        <v>44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1" t="s">
        <v>568</v>
      </c>
      <c r="AT161" s="201" t="s">
        <v>357</v>
      </c>
      <c r="AU161" s="201" t="s">
        <v>90</v>
      </c>
      <c r="AY161" s="19" t="s">
        <v>168</v>
      </c>
      <c r="BE161" s="202">
        <f>IF(N161="základná",J161,0)</f>
        <v>0</v>
      </c>
      <c r="BF161" s="202">
        <f>IF(N161="znížená",J161,0)</f>
        <v>0</v>
      </c>
      <c r="BG161" s="202">
        <f>IF(N161="zákl. prenesená",J161,0)</f>
        <v>0</v>
      </c>
      <c r="BH161" s="202">
        <f>IF(N161="zníž. prenesená",J161,0)</f>
        <v>0</v>
      </c>
      <c r="BI161" s="202">
        <f>IF(N161="nulová",J161,0)</f>
        <v>0</v>
      </c>
      <c r="BJ161" s="19" t="s">
        <v>90</v>
      </c>
      <c r="BK161" s="203">
        <f>ROUND(I161*H161,3)</f>
        <v>0</v>
      </c>
      <c r="BL161" s="19" t="s">
        <v>360</v>
      </c>
      <c r="BM161" s="201" t="s">
        <v>330</v>
      </c>
    </row>
    <row r="162" s="2" customFormat="1" ht="24.15" customHeight="1">
      <c r="A162" s="38"/>
      <c r="B162" s="189"/>
      <c r="C162" s="190" t="s">
        <v>234</v>
      </c>
      <c r="D162" s="190" t="s">
        <v>171</v>
      </c>
      <c r="E162" s="191" t="s">
        <v>2774</v>
      </c>
      <c r="F162" s="192" t="s">
        <v>2775</v>
      </c>
      <c r="G162" s="193" t="s">
        <v>353</v>
      </c>
      <c r="H162" s="194">
        <v>239</v>
      </c>
      <c r="I162" s="195"/>
      <c r="J162" s="194">
        <f>ROUND(I162*H162,3)</f>
        <v>0</v>
      </c>
      <c r="K162" s="196"/>
      <c r="L162" s="39"/>
      <c r="M162" s="197" t="s">
        <v>1</v>
      </c>
      <c r="N162" s="198" t="s">
        <v>44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1" t="s">
        <v>360</v>
      </c>
      <c r="AT162" s="201" t="s">
        <v>171</v>
      </c>
      <c r="AU162" s="201" t="s">
        <v>90</v>
      </c>
      <c r="AY162" s="19" t="s">
        <v>168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9" t="s">
        <v>90</v>
      </c>
      <c r="BK162" s="203">
        <f>ROUND(I162*H162,3)</f>
        <v>0</v>
      </c>
      <c r="BL162" s="19" t="s">
        <v>360</v>
      </c>
      <c r="BM162" s="201" t="s">
        <v>334</v>
      </c>
    </row>
    <row r="163" s="2" customFormat="1" ht="24.15" customHeight="1">
      <c r="A163" s="38"/>
      <c r="B163" s="189"/>
      <c r="C163" s="236" t="s">
        <v>336</v>
      </c>
      <c r="D163" s="236" t="s">
        <v>357</v>
      </c>
      <c r="E163" s="237" t="s">
        <v>2776</v>
      </c>
      <c r="F163" s="238" t="s">
        <v>2777</v>
      </c>
      <c r="G163" s="239" t="s">
        <v>353</v>
      </c>
      <c r="H163" s="240">
        <v>239</v>
      </c>
      <c r="I163" s="241"/>
      <c r="J163" s="240">
        <f>ROUND(I163*H163,3)</f>
        <v>0</v>
      </c>
      <c r="K163" s="242"/>
      <c r="L163" s="243"/>
      <c r="M163" s="244" t="s">
        <v>1</v>
      </c>
      <c r="N163" s="245" t="s">
        <v>44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1" t="s">
        <v>568</v>
      </c>
      <c r="AT163" s="201" t="s">
        <v>357</v>
      </c>
      <c r="AU163" s="201" t="s">
        <v>90</v>
      </c>
      <c r="AY163" s="19" t="s">
        <v>168</v>
      </c>
      <c r="BE163" s="202">
        <f>IF(N163="základná",J163,0)</f>
        <v>0</v>
      </c>
      <c r="BF163" s="202">
        <f>IF(N163="znížená",J163,0)</f>
        <v>0</v>
      </c>
      <c r="BG163" s="202">
        <f>IF(N163="zákl. prenesená",J163,0)</f>
        <v>0</v>
      </c>
      <c r="BH163" s="202">
        <f>IF(N163="zníž. prenesená",J163,0)</f>
        <v>0</v>
      </c>
      <c r="BI163" s="202">
        <f>IF(N163="nulová",J163,0)</f>
        <v>0</v>
      </c>
      <c r="BJ163" s="19" t="s">
        <v>90</v>
      </c>
      <c r="BK163" s="203">
        <f>ROUND(I163*H163,3)</f>
        <v>0</v>
      </c>
      <c r="BL163" s="19" t="s">
        <v>360</v>
      </c>
      <c r="BM163" s="201" t="s">
        <v>339</v>
      </c>
    </row>
    <row r="164" s="2" customFormat="1" ht="24.15" customHeight="1">
      <c r="A164" s="38"/>
      <c r="B164" s="189"/>
      <c r="C164" s="236" t="s">
        <v>243</v>
      </c>
      <c r="D164" s="236" t="s">
        <v>357</v>
      </c>
      <c r="E164" s="237" t="s">
        <v>2778</v>
      </c>
      <c r="F164" s="238" t="s">
        <v>2779</v>
      </c>
      <c r="G164" s="239" t="s">
        <v>353</v>
      </c>
      <c r="H164" s="240">
        <v>2</v>
      </c>
      <c r="I164" s="241"/>
      <c r="J164" s="240">
        <f>ROUND(I164*H164,3)</f>
        <v>0</v>
      </c>
      <c r="K164" s="242"/>
      <c r="L164" s="243"/>
      <c r="M164" s="244" t="s">
        <v>1</v>
      </c>
      <c r="N164" s="245" t="s">
        <v>44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1" t="s">
        <v>568</v>
      </c>
      <c r="AT164" s="201" t="s">
        <v>357</v>
      </c>
      <c r="AU164" s="201" t="s">
        <v>90</v>
      </c>
      <c r="AY164" s="19" t="s">
        <v>168</v>
      </c>
      <c r="BE164" s="202">
        <f>IF(N164="základná",J164,0)</f>
        <v>0</v>
      </c>
      <c r="BF164" s="202">
        <f>IF(N164="znížená",J164,0)</f>
        <v>0</v>
      </c>
      <c r="BG164" s="202">
        <f>IF(N164="zákl. prenesená",J164,0)</f>
        <v>0</v>
      </c>
      <c r="BH164" s="202">
        <f>IF(N164="zníž. prenesená",J164,0)</f>
        <v>0</v>
      </c>
      <c r="BI164" s="202">
        <f>IF(N164="nulová",J164,0)</f>
        <v>0</v>
      </c>
      <c r="BJ164" s="19" t="s">
        <v>90</v>
      </c>
      <c r="BK164" s="203">
        <f>ROUND(I164*H164,3)</f>
        <v>0</v>
      </c>
      <c r="BL164" s="19" t="s">
        <v>360</v>
      </c>
      <c r="BM164" s="201" t="s">
        <v>342</v>
      </c>
    </row>
    <row r="165" s="2" customFormat="1" ht="24.15" customHeight="1">
      <c r="A165" s="38"/>
      <c r="B165" s="189"/>
      <c r="C165" s="236" t="s">
        <v>343</v>
      </c>
      <c r="D165" s="236" t="s">
        <v>357</v>
      </c>
      <c r="E165" s="237" t="s">
        <v>2780</v>
      </c>
      <c r="F165" s="238" t="s">
        <v>2781</v>
      </c>
      <c r="G165" s="239" t="s">
        <v>353</v>
      </c>
      <c r="H165" s="240">
        <v>9</v>
      </c>
      <c r="I165" s="241"/>
      <c r="J165" s="240">
        <f>ROUND(I165*H165,3)</f>
        <v>0</v>
      </c>
      <c r="K165" s="242"/>
      <c r="L165" s="243"/>
      <c r="M165" s="244" t="s">
        <v>1</v>
      </c>
      <c r="N165" s="245" t="s">
        <v>44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1" t="s">
        <v>568</v>
      </c>
      <c r="AT165" s="201" t="s">
        <v>357</v>
      </c>
      <c r="AU165" s="201" t="s">
        <v>90</v>
      </c>
      <c r="AY165" s="19" t="s">
        <v>168</v>
      </c>
      <c r="BE165" s="202">
        <f>IF(N165="základná",J165,0)</f>
        <v>0</v>
      </c>
      <c r="BF165" s="202">
        <f>IF(N165="znížená",J165,0)</f>
        <v>0</v>
      </c>
      <c r="BG165" s="202">
        <f>IF(N165="zákl. prenesená",J165,0)</f>
        <v>0</v>
      </c>
      <c r="BH165" s="202">
        <f>IF(N165="zníž. prenesená",J165,0)</f>
        <v>0</v>
      </c>
      <c r="BI165" s="202">
        <f>IF(N165="nulová",J165,0)</f>
        <v>0</v>
      </c>
      <c r="BJ165" s="19" t="s">
        <v>90</v>
      </c>
      <c r="BK165" s="203">
        <f>ROUND(I165*H165,3)</f>
        <v>0</v>
      </c>
      <c r="BL165" s="19" t="s">
        <v>360</v>
      </c>
      <c r="BM165" s="201" t="s">
        <v>346</v>
      </c>
    </row>
    <row r="166" s="2" customFormat="1" ht="24.15" customHeight="1">
      <c r="A166" s="38"/>
      <c r="B166" s="189"/>
      <c r="C166" s="236" t="s">
        <v>252</v>
      </c>
      <c r="D166" s="236" t="s">
        <v>357</v>
      </c>
      <c r="E166" s="237" t="s">
        <v>2782</v>
      </c>
      <c r="F166" s="238" t="s">
        <v>2783</v>
      </c>
      <c r="G166" s="239" t="s">
        <v>353</v>
      </c>
      <c r="H166" s="240">
        <v>1</v>
      </c>
      <c r="I166" s="241"/>
      <c r="J166" s="240">
        <f>ROUND(I166*H166,3)</f>
        <v>0</v>
      </c>
      <c r="K166" s="242"/>
      <c r="L166" s="243"/>
      <c r="M166" s="244" t="s">
        <v>1</v>
      </c>
      <c r="N166" s="245" t="s">
        <v>44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1" t="s">
        <v>568</v>
      </c>
      <c r="AT166" s="201" t="s">
        <v>357</v>
      </c>
      <c r="AU166" s="201" t="s">
        <v>90</v>
      </c>
      <c r="AY166" s="19" t="s">
        <v>168</v>
      </c>
      <c r="BE166" s="202">
        <f>IF(N166="základná",J166,0)</f>
        <v>0</v>
      </c>
      <c r="BF166" s="202">
        <f>IF(N166="znížená",J166,0)</f>
        <v>0</v>
      </c>
      <c r="BG166" s="202">
        <f>IF(N166="zákl. prenesená",J166,0)</f>
        <v>0</v>
      </c>
      <c r="BH166" s="202">
        <f>IF(N166="zníž. prenesená",J166,0)</f>
        <v>0</v>
      </c>
      <c r="BI166" s="202">
        <f>IF(N166="nulová",J166,0)</f>
        <v>0</v>
      </c>
      <c r="BJ166" s="19" t="s">
        <v>90</v>
      </c>
      <c r="BK166" s="203">
        <f>ROUND(I166*H166,3)</f>
        <v>0</v>
      </c>
      <c r="BL166" s="19" t="s">
        <v>360</v>
      </c>
      <c r="BM166" s="201" t="s">
        <v>349</v>
      </c>
    </row>
    <row r="167" s="2" customFormat="1" ht="24.15" customHeight="1">
      <c r="A167" s="38"/>
      <c r="B167" s="189"/>
      <c r="C167" s="236" t="s">
        <v>350</v>
      </c>
      <c r="D167" s="236" t="s">
        <v>357</v>
      </c>
      <c r="E167" s="237" t="s">
        <v>2784</v>
      </c>
      <c r="F167" s="238" t="s">
        <v>2785</v>
      </c>
      <c r="G167" s="239" t="s">
        <v>353</v>
      </c>
      <c r="H167" s="240">
        <v>2</v>
      </c>
      <c r="I167" s="241"/>
      <c r="J167" s="240">
        <f>ROUND(I167*H167,3)</f>
        <v>0</v>
      </c>
      <c r="K167" s="242"/>
      <c r="L167" s="243"/>
      <c r="M167" s="244" t="s">
        <v>1</v>
      </c>
      <c r="N167" s="245" t="s">
        <v>44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1" t="s">
        <v>568</v>
      </c>
      <c r="AT167" s="201" t="s">
        <v>357</v>
      </c>
      <c r="AU167" s="201" t="s">
        <v>90</v>
      </c>
      <c r="AY167" s="19" t="s">
        <v>168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9" t="s">
        <v>90</v>
      </c>
      <c r="BK167" s="203">
        <f>ROUND(I167*H167,3)</f>
        <v>0</v>
      </c>
      <c r="BL167" s="19" t="s">
        <v>360</v>
      </c>
      <c r="BM167" s="201" t="s">
        <v>354</v>
      </c>
    </row>
    <row r="168" s="2" customFormat="1" ht="24.15" customHeight="1">
      <c r="A168" s="38"/>
      <c r="B168" s="189"/>
      <c r="C168" s="236" t="s">
        <v>259</v>
      </c>
      <c r="D168" s="236" t="s">
        <v>357</v>
      </c>
      <c r="E168" s="237" t="s">
        <v>2786</v>
      </c>
      <c r="F168" s="238" t="s">
        <v>2787</v>
      </c>
      <c r="G168" s="239" t="s">
        <v>353</v>
      </c>
      <c r="H168" s="240">
        <v>48</v>
      </c>
      <c r="I168" s="241"/>
      <c r="J168" s="240">
        <f>ROUND(I168*H168,3)</f>
        <v>0</v>
      </c>
      <c r="K168" s="242"/>
      <c r="L168" s="243"/>
      <c r="M168" s="244" t="s">
        <v>1</v>
      </c>
      <c r="N168" s="245" t="s">
        <v>44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1" t="s">
        <v>568</v>
      </c>
      <c r="AT168" s="201" t="s">
        <v>357</v>
      </c>
      <c r="AU168" s="201" t="s">
        <v>90</v>
      </c>
      <c r="AY168" s="19" t="s">
        <v>168</v>
      </c>
      <c r="BE168" s="202">
        <f>IF(N168="základná",J168,0)</f>
        <v>0</v>
      </c>
      <c r="BF168" s="202">
        <f>IF(N168="znížená",J168,0)</f>
        <v>0</v>
      </c>
      <c r="BG168" s="202">
        <f>IF(N168="zákl. prenesená",J168,0)</f>
        <v>0</v>
      </c>
      <c r="BH168" s="202">
        <f>IF(N168="zníž. prenesená",J168,0)</f>
        <v>0</v>
      </c>
      <c r="BI168" s="202">
        <f>IF(N168="nulová",J168,0)</f>
        <v>0</v>
      </c>
      <c r="BJ168" s="19" t="s">
        <v>90</v>
      </c>
      <c r="BK168" s="203">
        <f>ROUND(I168*H168,3)</f>
        <v>0</v>
      </c>
      <c r="BL168" s="19" t="s">
        <v>360</v>
      </c>
      <c r="BM168" s="201" t="s">
        <v>360</v>
      </c>
    </row>
    <row r="169" s="2" customFormat="1" ht="24.15" customHeight="1">
      <c r="A169" s="38"/>
      <c r="B169" s="189"/>
      <c r="C169" s="190" t="s">
        <v>361</v>
      </c>
      <c r="D169" s="190" t="s">
        <v>171</v>
      </c>
      <c r="E169" s="191" t="s">
        <v>2788</v>
      </c>
      <c r="F169" s="192" t="s">
        <v>2789</v>
      </c>
      <c r="G169" s="193" t="s">
        <v>353</v>
      </c>
      <c r="H169" s="194">
        <v>2</v>
      </c>
      <c r="I169" s="195"/>
      <c r="J169" s="194">
        <f>ROUND(I169*H169,3)</f>
        <v>0</v>
      </c>
      <c r="K169" s="196"/>
      <c r="L169" s="39"/>
      <c r="M169" s="197" t="s">
        <v>1</v>
      </c>
      <c r="N169" s="198" t="s">
        <v>44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1" t="s">
        <v>360</v>
      </c>
      <c r="AT169" s="201" t="s">
        <v>171</v>
      </c>
      <c r="AU169" s="201" t="s">
        <v>90</v>
      </c>
      <c r="AY169" s="19" t="s">
        <v>168</v>
      </c>
      <c r="BE169" s="202">
        <f>IF(N169="základná",J169,0)</f>
        <v>0</v>
      </c>
      <c r="BF169" s="202">
        <f>IF(N169="znížená",J169,0)</f>
        <v>0</v>
      </c>
      <c r="BG169" s="202">
        <f>IF(N169="zákl. prenesená",J169,0)</f>
        <v>0</v>
      </c>
      <c r="BH169" s="202">
        <f>IF(N169="zníž. prenesená",J169,0)</f>
        <v>0</v>
      </c>
      <c r="BI169" s="202">
        <f>IF(N169="nulová",J169,0)</f>
        <v>0</v>
      </c>
      <c r="BJ169" s="19" t="s">
        <v>90</v>
      </c>
      <c r="BK169" s="203">
        <f>ROUND(I169*H169,3)</f>
        <v>0</v>
      </c>
      <c r="BL169" s="19" t="s">
        <v>360</v>
      </c>
      <c r="BM169" s="201" t="s">
        <v>364</v>
      </c>
    </row>
    <row r="170" s="2" customFormat="1" ht="24.15" customHeight="1">
      <c r="A170" s="38"/>
      <c r="B170" s="189"/>
      <c r="C170" s="236" t="s">
        <v>268</v>
      </c>
      <c r="D170" s="236" t="s">
        <v>357</v>
      </c>
      <c r="E170" s="237" t="s">
        <v>2790</v>
      </c>
      <c r="F170" s="238" t="s">
        <v>2791</v>
      </c>
      <c r="G170" s="239" t="s">
        <v>353</v>
      </c>
      <c r="H170" s="240">
        <v>2</v>
      </c>
      <c r="I170" s="241"/>
      <c r="J170" s="240">
        <f>ROUND(I170*H170,3)</f>
        <v>0</v>
      </c>
      <c r="K170" s="242"/>
      <c r="L170" s="243"/>
      <c r="M170" s="244" t="s">
        <v>1</v>
      </c>
      <c r="N170" s="245" t="s">
        <v>44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1" t="s">
        <v>568</v>
      </c>
      <c r="AT170" s="201" t="s">
        <v>357</v>
      </c>
      <c r="AU170" s="201" t="s">
        <v>90</v>
      </c>
      <c r="AY170" s="19" t="s">
        <v>168</v>
      </c>
      <c r="BE170" s="202">
        <f>IF(N170="základná",J170,0)</f>
        <v>0</v>
      </c>
      <c r="BF170" s="202">
        <f>IF(N170="znížená",J170,0)</f>
        <v>0</v>
      </c>
      <c r="BG170" s="202">
        <f>IF(N170="zákl. prenesená",J170,0)</f>
        <v>0</v>
      </c>
      <c r="BH170" s="202">
        <f>IF(N170="zníž. prenesená",J170,0)</f>
        <v>0</v>
      </c>
      <c r="BI170" s="202">
        <f>IF(N170="nulová",J170,0)</f>
        <v>0</v>
      </c>
      <c r="BJ170" s="19" t="s">
        <v>90</v>
      </c>
      <c r="BK170" s="203">
        <f>ROUND(I170*H170,3)</f>
        <v>0</v>
      </c>
      <c r="BL170" s="19" t="s">
        <v>360</v>
      </c>
      <c r="BM170" s="201" t="s">
        <v>367</v>
      </c>
    </row>
    <row r="171" s="2" customFormat="1" ht="24.15" customHeight="1">
      <c r="A171" s="38"/>
      <c r="B171" s="189"/>
      <c r="C171" s="190" t="s">
        <v>368</v>
      </c>
      <c r="D171" s="190" t="s">
        <v>171</v>
      </c>
      <c r="E171" s="191" t="s">
        <v>2792</v>
      </c>
      <c r="F171" s="192" t="s">
        <v>2793</v>
      </c>
      <c r="G171" s="193" t="s">
        <v>353</v>
      </c>
      <c r="H171" s="194">
        <v>1</v>
      </c>
      <c r="I171" s="195"/>
      <c r="J171" s="194">
        <f>ROUND(I171*H171,3)</f>
        <v>0</v>
      </c>
      <c r="K171" s="196"/>
      <c r="L171" s="39"/>
      <c r="M171" s="197" t="s">
        <v>1</v>
      </c>
      <c r="N171" s="198" t="s">
        <v>44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1" t="s">
        <v>360</v>
      </c>
      <c r="AT171" s="201" t="s">
        <v>171</v>
      </c>
      <c r="AU171" s="201" t="s">
        <v>90</v>
      </c>
      <c r="AY171" s="19" t="s">
        <v>168</v>
      </c>
      <c r="BE171" s="202">
        <f>IF(N171="základná",J171,0)</f>
        <v>0</v>
      </c>
      <c r="BF171" s="202">
        <f>IF(N171="znížená",J171,0)</f>
        <v>0</v>
      </c>
      <c r="BG171" s="202">
        <f>IF(N171="zákl. prenesená",J171,0)</f>
        <v>0</v>
      </c>
      <c r="BH171" s="202">
        <f>IF(N171="zníž. prenesená",J171,0)</f>
        <v>0</v>
      </c>
      <c r="BI171" s="202">
        <f>IF(N171="nulová",J171,0)</f>
        <v>0</v>
      </c>
      <c r="BJ171" s="19" t="s">
        <v>90</v>
      </c>
      <c r="BK171" s="203">
        <f>ROUND(I171*H171,3)</f>
        <v>0</v>
      </c>
      <c r="BL171" s="19" t="s">
        <v>360</v>
      </c>
      <c r="BM171" s="201" t="s">
        <v>371</v>
      </c>
    </row>
    <row r="172" s="2" customFormat="1" ht="24.15" customHeight="1">
      <c r="A172" s="38"/>
      <c r="B172" s="189"/>
      <c r="C172" s="236" t="s">
        <v>276</v>
      </c>
      <c r="D172" s="236" t="s">
        <v>357</v>
      </c>
      <c r="E172" s="237" t="s">
        <v>2794</v>
      </c>
      <c r="F172" s="238" t="s">
        <v>2795</v>
      </c>
      <c r="G172" s="239" t="s">
        <v>353</v>
      </c>
      <c r="H172" s="240">
        <v>1</v>
      </c>
      <c r="I172" s="241"/>
      <c r="J172" s="240">
        <f>ROUND(I172*H172,3)</f>
        <v>0</v>
      </c>
      <c r="K172" s="242"/>
      <c r="L172" s="243"/>
      <c r="M172" s="244" t="s">
        <v>1</v>
      </c>
      <c r="N172" s="245" t="s">
        <v>44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1" t="s">
        <v>568</v>
      </c>
      <c r="AT172" s="201" t="s">
        <v>357</v>
      </c>
      <c r="AU172" s="201" t="s">
        <v>90</v>
      </c>
      <c r="AY172" s="19" t="s">
        <v>168</v>
      </c>
      <c r="BE172" s="202">
        <f>IF(N172="základná",J172,0)</f>
        <v>0</v>
      </c>
      <c r="BF172" s="202">
        <f>IF(N172="znížená",J172,0)</f>
        <v>0</v>
      </c>
      <c r="BG172" s="202">
        <f>IF(N172="zákl. prenesená",J172,0)</f>
        <v>0</v>
      </c>
      <c r="BH172" s="202">
        <f>IF(N172="zníž. prenesená",J172,0)</f>
        <v>0</v>
      </c>
      <c r="BI172" s="202">
        <f>IF(N172="nulová",J172,0)</f>
        <v>0</v>
      </c>
      <c r="BJ172" s="19" t="s">
        <v>90</v>
      </c>
      <c r="BK172" s="203">
        <f>ROUND(I172*H172,3)</f>
        <v>0</v>
      </c>
      <c r="BL172" s="19" t="s">
        <v>360</v>
      </c>
      <c r="BM172" s="201" t="s">
        <v>374</v>
      </c>
    </row>
    <row r="173" s="2" customFormat="1" ht="24.15" customHeight="1">
      <c r="A173" s="38"/>
      <c r="B173" s="189"/>
      <c r="C173" s="190" t="s">
        <v>375</v>
      </c>
      <c r="D173" s="190" t="s">
        <v>171</v>
      </c>
      <c r="E173" s="191" t="s">
        <v>2796</v>
      </c>
      <c r="F173" s="192" t="s">
        <v>2797</v>
      </c>
      <c r="G173" s="193" t="s">
        <v>353</v>
      </c>
      <c r="H173" s="194">
        <v>2</v>
      </c>
      <c r="I173" s="195"/>
      <c r="J173" s="194">
        <f>ROUND(I173*H173,3)</f>
        <v>0</v>
      </c>
      <c r="K173" s="196"/>
      <c r="L173" s="39"/>
      <c r="M173" s="197" t="s">
        <v>1</v>
      </c>
      <c r="N173" s="198" t="s">
        <v>44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1" t="s">
        <v>360</v>
      </c>
      <c r="AT173" s="201" t="s">
        <v>171</v>
      </c>
      <c r="AU173" s="201" t="s">
        <v>90</v>
      </c>
      <c r="AY173" s="19" t="s">
        <v>168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9" t="s">
        <v>90</v>
      </c>
      <c r="BK173" s="203">
        <f>ROUND(I173*H173,3)</f>
        <v>0</v>
      </c>
      <c r="BL173" s="19" t="s">
        <v>360</v>
      </c>
      <c r="BM173" s="201" t="s">
        <v>378</v>
      </c>
    </row>
    <row r="174" s="2" customFormat="1" ht="16.5" customHeight="1">
      <c r="A174" s="38"/>
      <c r="B174" s="189"/>
      <c r="C174" s="236" t="s">
        <v>285</v>
      </c>
      <c r="D174" s="236" t="s">
        <v>357</v>
      </c>
      <c r="E174" s="237" t="s">
        <v>2798</v>
      </c>
      <c r="F174" s="238" t="s">
        <v>2799</v>
      </c>
      <c r="G174" s="239" t="s">
        <v>353</v>
      </c>
      <c r="H174" s="240">
        <v>1</v>
      </c>
      <c r="I174" s="241"/>
      <c r="J174" s="240">
        <f>ROUND(I174*H174,3)</f>
        <v>0</v>
      </c>
      <c r="K174" s="242"/>
      <c r="L174" s="243"/>
      <c r="M174" s="244" t="s">
        <v>1</v>
      </c>
      <c r="N174" s="245" t="s">
        <v>44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1" t="s">
        <v>568</v>
      </c>
      <c r="AT174" s="201" t="s">
        <v>357</v>
      </c>
      <c r="AU174" s="201" t="s">
        <v>90</v>
      </c>
      <c r="AY174" s="19" t="s">
        <v>168</v>
      </c>
      <c r="BE174" s="202">
        <f>IF(N174="základná",J174,0)</f>
        <v>0</v>
      </c>
      <c r="BF174" s="202">
        <f>IF(N174="znížená",J174,0)</f>
        <v>0</v>
      </c>
      <c r="BG174" s="202">
        <f>IF(N174="zákl. prenesená",J174,0)</f>
        <v>0</v>
      </c>
      <c r="BH174" s="202">
        <f>IF(N174="zníž. prenesená",J174,0)</f>
        <v>0</v>
      </c>
      <c r="BI174" s="202">
        <f>IF(N174="nulová",J174,0)</f>
        <v>0</v>
      </c>
      <c r="BJ174" s="19" t="s">
        <v>90</v>
      </c>
      <c r="BK174" s="203">
        <f>ROUND(I174*H174,3)</f>
        <v>0</v>
      </c>
      <c r="BL174" s="19" t="s">
        <v>360</v>
      </c>
      <c r="BM174" s="201" t="s">
        <v>381</v>
      </c>
    </row>
    <row r="175" s="2" customFormat="1" ht="24.15" customHeight="1">
      <c r="A175" s="38"/>
      <c r="B175" s="189"/>
      <c r="C175" s="236" t="s">
        <v>382</v>
      </c>
      <c r="D175" s="236" t="s">
        <v>357</v>
      </c>
      <c r="E175" s="237" t="s">
        <v>2800</v>
      </c>
      <c r="F175" s="238" t="s">
        <v>2799</v>
      </c>
      <c r="G175" s="239" t="s">
        <v>353</v>
      </c>
      <c r="H175" s="240">
        <v>1</v>
      </c>
      <c r="I175" s="241"/>
      <c r="J175" s="240">
        <f>ROUND(I175*H175,3)</f>
        <v>0</v>
      </c>
      <c r="K175" s="242"/>
      <c r="L175" s="243"/>
      <c r="M175" s="244" t="s">
        <v>1</v>
      </c>
      <c r="N175" s="245" t="s">
        <v>44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1" t="s">
        <v>568</v>
      </c>
      <c r="AT175" s="201" t="s">
        <v>357</v>
      </c>
      <c r="AU175" s="201" t="s">
        <v>90</v>
      </c>
      <c r="AY175" s="19" t="s">
        <v>168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9" t="s">
        <v>90</v>
      </c>
      <c r="BK175" s="203">
        <f>ROUND(I175*H175,3)</f>
        <v>0</v>
      </c>
      <c r="BL175" s="19" t="s">
        <v>360</v>
      </c>
      <c r="BM175" s="201" t="s">
        <v>385</v>
      </c>
    </row>
    <row r="176" s="2" customFormat="1" ht="24.15" customHeight="1">
      <c r="A176" s="38"/>
      <c r="B176" s="189"/>
      <c r="C176" s="190" t="s">
        <v>292</v>
      </c>
      <c r="D176" s="190" t="s">
        <v>171</v>
      </c>
      <c r="E176" s="191" t="s">
        <v>2801</v>
      </c>
      <c r="F176" s="192" t="s">
        <v>2802</v>
      </c>
      <c r="G176" s="193" t="s">
        <v>324</v>
      </c>
      <c r="H176" s="194">
        <v>180</v>
      </c>
      <c r="I176" s="195"/>
      <c r="J176" s="194">
        <f>ROUND(I176*H176,3)</f>
        <v>0</v>
      </c>
      <c r="K176" s="196"/>
      <c r="L176" s="39"/>
      <c r="M176" s="197" t="s">
        <v>1</v>
      </c>
      <c r="N176" s="198" t="s">
        <v>44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1" t="s">
        <v>360</v>
      </c>
      <c r="AT176" s="201" t="s">
        <v>171</v>
      </c>
      <c r="AU176" s="201" t="s">
        <v>90</v>
      </c>
      <c r="AY176" s="19" t="s">
        <v>168</v>
      </c>
      <c r="BE176" s="202">
        <f>IF(N176="základná",J176,0)</f>
        <v>0</v>
      </c>
      <c r="BF176" s="202">
        <f>IF(N176="znížená",J176,0)</f>
        <v>0</v>
      </c>
      <c r="BG176" s="202">
        <f>IF(N176="zákl. prenesená",J176,0)</f>
        <v>0</v>
      </c>
      <c r="BH176" s="202">
        <f>IF(N176="zníž. prenesená",J176,0)</f>
        <v>0</v>
      </c>
      <c r="BI176" s="202">
        <f>IF(N176="nulová",J176,0)</f>
        <v>0</v>
      </c>
      <c r="BJ176" s="19" t="s">
        <v>90</v>
      </c>
      <c r="BK176" s="203">
        <f>ROUND(I176*H176,3)</f>
        <v>0</v>
      </c>
      <c r="BL176" s="19" t="s">
        <v>360</v>
      </c>
      <c r="BM176" s="201" t="s">
        <v>388</v>
      </c>
    </row>
    <row r="177" s="2" customFormat="1" ht="16.5" customHeight="1">
      <c r="A177" s="38"/>
      <c r="B177" s="189"/>
      <c r="C177" s="236" t="s">
        <v>391</v>
      </c>
      <c r="D177" s="236" t="s">
        <v>357</v>
      </c>
      <c r="E177" s="237" t="s">
        <v>2803</v>
      </c>
      <c r="F177" s="238" t="s">
        <v>2804</v>
      </c>
      <c r="G177" s="239" t="s">
        <v>987</v>
      </c>
      <c r="H177" s="240">
        <v>72</v>
      </c>
      <c r="I177" s="241"/>
      <c r="J177" s="240">
        <f>ROUND(I177*H177,3)</f>
        <v>0</v>
      </c>
      <c r="K177" s="242"/>
      <c r="L177" s="243"/>
      <c r="M177" s="244" t="s">
        <v>1</v>
      </c>
      <c r="N177" s="245" t="s">
        <v>44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1" t="s">
        <v>568</v>
      </c>
      <c r="AT177" s="201" t="s">
        <v>357</v>
      </c>
      <c r="AU177" s="201" t="s">
        <v>90</v>
      </c>
      <c r="AY177" s="19" t="s">
        <v>168</v>
      </c>
      <c r="BE177" s="202">
        <f>IF(N177="základná",J177,0)</f>
        <v>0</v>
      </c>
      <c r="BF177" s="202">
        <f>IF(N177="znížená",J177,0)</f>
        <v>0</v>
      </c>
      <c r="BG177" s="202">
        <f>IF(N177="zákl. prenesená",J177,0)</f>
        <v>0</v>
      </c>
      <c r="BH177" s="202">
        <f>IF(N177="zníž. prenesená",J177,0)</f>
        <v>0</v>
      </c>
      <c r="BI177" s="202">
        <f>IF(N177="nulová",J177,0)</f>
        <v>0</v>
      </c>
      <c r="BJ177" s="19" t="s">
        <v>90</v>
      </c>
      <c r="BK177" s="203">
        <f>ROUND(I177*H177,3)</f>
        <v>0</v>
      </c>
      <c r="BL177" s="19" t="s">
        <v>360</v>
      </c>
      <c r="BM177" s="201" t="s">
        <v>394</v>
      </c>
    </row>
    <row r="178" s="2" customFormat="1" ht="24.15" customHeight="1">
      <c r="A178" s="38"/>
      <c r="B178" s="189"/>
      <c r="C178" s="190" t="s">
        <v>300</v>
      </c>
      <c r="D178" s="190" t="s">
        <v>171</v>
      </c>
      <c r="E178" s="191" t="s">
        <v>2805</v>
      </c>
      <c r="F178" s="192" t="s">
        <v>2806</v>
      </c>
      <c r="G178" s="193" t="s">
        <v>324</v>
      </c>
      <c r="H178" s="194">
        <v>40</v>
      </c>
      <c r="I178" s="195"/>
      <c r="J178" s="194">
        <f>ROUND(I178*H178,3)</f>
        <v>0</v>
      </c>
      <c r="K178" s="196"/>
      <c r="L178" s="39"/>
      <c r="M178" s="197" t="s">
        <v>1</v>
      </c>
      <c r="N178" s="198" t="s">
        <v>44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1" t="s">
        <v>360</v>
      </c>
      <c r="AT178" s="201" t="s">
        <v>171</v>
      </c>
      <c r="AU178" s="201" t="s">
        <v>90</v>
      </c>
      <c r="AY178" s="19" t="s">
        <v>168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9" t="s">
        <v>90</v>
      </c>
      <c r="BK178" s="203">
        <f>ROUND(I178*H178,3)</f>
        <v>0</v>
      </c>
      <c r="BL178" s="19" t="s">
        <v>360</v>
      </c>
      <c r="BM178" s="201" t="s">
        <v>398</v>
      </c>
    </row>
    <row r="179" s="2" customFormat="1" ht="16.5" customHeight="1">
      <c r="A179" s="38"/>
      <c r="B179" s="189"/>
      <c r="C179" s="236" t="s">
        <v>399</v>
      </c>
      <c r="D179" s="236" t="s">
        <v>357</v>
      </c>
      <c r="E179" s="237" t="s">
        <v>2807</v>
      </c>
      <c r="F179" s="238" t="s">
        <v>2808</v>
      </c>
      <c r="G179" s="239" t="s">
        <v>987</v>
      </c>
      <c r="H179" s="240">
        <v>38</v>
      </c>
      <c r="I179" s="241"/>
      <c r="J179" s="240">
        <f>ROUND(I179*H179,3)</f>
        <v>0</v>
      </c>
      <c r="K179" s="242"/>
      <c r="L179" s="243"/>
      <c r="M179" s="244" t="s">
        <v>1</v>
      </c>
      <c r="N179" s="245" t="s">
        <v>44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1" t="s">
        <v>568</v>
      </c>
      <c r="AT179" s="201" t="s">
        <v>357</v>
      </c>
      <c r="AU179" s="201" t="s">
        <v>90</v>
      </c>
      <c r="AY179" s="19" t="s">
        <v>168</v>
      </c>
      <c r="BE179" s="202">
        <f>IF(N179="základná",J179,0)</f>
        <v>0</v>
      </c>
      <c r="BF179" s="202">
        <f>IF(N179="znížená",J179,0)</f>
        <v>0</v>
      </c>
      <c r="BG179" s="202">
        <f>IF(N179="zákl. prenesená",J179,0)</f>
        <v>0</v>
      </c>
      <c r="BH179" s="202">
        <f>IF(N179="zníž. prenesená",J179,0)</f>
        <v>0</v>
      </c>
      <c r="BI179" s="202">
        <f>IF(N179="nulová",J179,0)</f>
        <v>0</v>
      </c>
      <c r="BJ179" s="19" t="s">
        <v>90</v>
      </c>
      <c r="BK179" s="203">
        <f>ROUND(I179*H179,3)</f>
        <v>0</v>
      </c>
      <c r="BL179" s="19" t="s">
        <v>360</v>
      </c>
      <c r="BM179" s="201" t="s">
        <v>402</v>
      </c>
    </row>
    <row r="180" s="2" customFormat="1" ht="24.15" customHeight="1">
      <c r="A180" s="38"/>
      <c r="B180" s="189"/>
      <c r="C180" s="190" t="s">
        <v>307</v>
      </c>
      <c r="D180" s="190" t="s">
        <v>171</v>
      </c>
      <c r="E180" s="191" t="s">
        <v>2809</v>
      </c>
      <c r="F180" s="192" t="s">
        <v>2810</v>
      </c>
      <c r="G180" s="193" t="s">
        <v>324</v>
      </c>
      <c r="H180" s="194">
        <v>40</v>
      </c>
      <c r="I180" s="195"/>
      <c r="J180" s="194">
        <f>ROUND(I180*H180,3)</f>
        <v>0</v>
      </c>
      <c r="K180" s="196"/>
      <c r="L180" s="39"/>
      <c r="M180" s="197" t="s">
        <v>1</v>
      </c>
      <c r="N180" s="198" t="s">
        <v>44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1" t="s">
        <v>360</v>
      </c>
      <c r="AT180" s="201" t="s">
        <v>171</v>
      </c>
      <c r="AU180" s="201" t="s">
        <v>90</v>
      </c>
      <c r="AY180" s="19" t="s">
        <v>168</v>
      </c>
      <c r="BE180" s="202">
        <f>IF(N180="základná",J180,0)</f>
        <v>0</v>
      </c>
      <c r="BF180" s="202">
        <f>IF(N180="znížená",J180,0)</f>
        <v>0</v>
      </c>
      <c r="BG180" s="202">
        <f>IF(N180="zákl. prenesená",J180,0)</f>
        <v>0</v>
      </c>
      <c r="BH180" s="202">
        <f>IF(N180="zníž. prenesená",J180,0)</f>
        <v>0</v>
      </c>
      <c r="BI180" s="202">
        <f>IF(N180="nulová",J180,0)</f>
        <v>0</v>
      </c>
      <c r="BJ180" s="19" t="s">
        <v>90</v>
      </c>
      <c r="BK180" s="203">
        <f>ROUND(I180*H180,3)</f>
        <v>0</v>
      </c>
      <c r="BL180" s="19" t="s">
        <v>360</v>
      </c>
      <c r="BM180" s="201" t="s">
        <v>406</v>
      </c>
    </row>
    <row r="181" s="2" customFormat="1" ht="16.5" customHeight="1">
      <c r="A181" s="38"/>
      <c r="B181" s="189"/>
      <c r="C181" s="236" t="s">
        <v>409</v>
      </c>
      <c r="D181" s="236" t="s">
        <v>357</v>
      </c>
      <c r="E181" s="237" t="s">
        <v>2811</v>
      </c>
      <c r="F181" s="238" t="s">
        <v>2812</v>
      </c>
      <c r="G181" s="239" t="s">
        <v>987</v>
      </c>
      <c r="H181" s="240">
        <v>25</v>
      </c>
      <c r="I181" s="241"/>
      <c r="J181" s="240">
        <f>ROUND(I181*H181,3)</f>
        <v>0</v>
      </c>
      <c r="K181" s="242"/>
      <c r="L181" s="243"/>
      <c r="M181" s="244" t="s">
        <v>1</v>
      </c>
      <c r="N181" s="245" t="s">
        <v>44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1" t="s">
        <v>568</v>
      </c>
      <c r="AT181" s="201" t="s">
        <v>357</v>
      </c>
      <c r="AU181" s="201" t="s">
        <v>90</v>
      </c>
      <c r="AY181" s="19" t="s">
        <v>168</v>
      </c>
      <c r="BE181" s="202">
        <f>IF(N181="základná",J181,0)</f>
        <v>0</v>
      </c>
      <c r="BF181" s="202">
        <f>IF(N181="znížená",J181,0)</f>
        <v>0</v>
      </c>
      <c r="BG181" s="202">
        <f>IF(N181="zákl. prenesená",J181,0)</f>
        <v>0</v>
      </c>
      <c r="BH181" s="202">
        <f>IF(N181="zníž. prenesená",J181,0)</f>
        <v>0</v>
      </c>
      <c r="BI181" s="202">
        <f>IF(N181="nulová",J181,0)</f>
        <v>0</v>
      </c>
      <c r="BJ181" s="19" t="s">
        <v>90</v>
      </c>
      <c r="BK181" s="203">
        <f>ROUND(I181*H181,3)</f>
        <v>0</v>
      </c>
      <c r="BL181" s="19" t="s">
        <v>360</v>
      </c>
      <c r="BM181" s="201" t="s">
        <v>412</v>
      </c>
    </row>
    <row r="182" s="2" customFormat="1" ht="21.75" customHeight="1">
      <c r="A182" s="38"/>
      <c r="B182" s="189"/>
      <c r="C182" s="190" t="s">
        <v>316</v>
      </c>
      <c r="D182" s="190" t="s">
        <v>171</v>
      </c>
      <c r="E182" s="191" t="s">
        <v>2813</v>
      </c>
      <c r="F182" s="192" t="s">
        <v>2814</v>
      </c>
      <c r="G182" s="193" t="s">
        <v>353</v>
      </c>
      <c r="H182" s="194">
        <v>1</v>
      </c>
      <c r="I182" s="195"/>
      <c r="J182" s="194">
        <f>ROUND(I182*H182,3)</f>
        <v>0</v>
      </c>
      <c r="K182" s="196"/>
      <c r="L182" s="39"/>
      <c r="M182" s="197" t="s">
        <v>1</v>
      </c>
      <c r="N182" s="198" t="s">
        <v>44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1" t="s">
        <v>360</v>
      </c>
      <c r="AT182" s="201" t="s">
        <v>171</v>
      </c>
      <c r="AU182" s="201" t="s">
        <v>90</v>
      </c>
      <c r="AY182" s="19" t="s">
        <v>168</v>
      </c>
      <c r="BE182" s="202">
        <f>IF(N182="základná",J182,0)</f>
        <v>0</v>
      </c>
      <c r="BF182" s="202">
        <f>IF(N182="znížená",J182,0)</f>
        <v>0</v>
      </c>
      <c r="BG182" s="202">
        <f>IF(N182="zákl. prenesená",J182,0)</f>
        <v>0</v>
      </c>
      <c r="BH182" s="202">
        <f>IF(N182="zníž. prenesená",J182,0)</f>
        <v>0</v>
      </c>
      <c r="BI182" s="202">
        <f>IF(N182="nulová",J182,0)</f>
        <v>0</v>
      </c>
      <c r="BJ182" s="19" t="s">
        <v>90</v>
      </c>
      <c r="BK182" s="203">
        <f>ROUND(I182*H182,3)</f>
        <v>0</v>
      </c>
      <c r="BL182" s="19" t="s">
        <v>360</v>
      </c>
      <c r="BM182" s="201" t="s">
        <v>417</v>
      </c>
    </row>
    <row r="183" s="2" customFormat="1" ht="37.8" customHeight="1">
      <c r="A183" s="38"/>
      <c r="B183" s="189"/>
      <c r="C183" s="236" t="s">
        <v>419</v>
      </c>
      <c r="D183" s="236" t="s">
        <v>357</v>
      </c>
      <c r="E183" s="237" t="s">
        <v>2815</v>
      </c>
      <c r="F183" s="238" t="s">
        <v>2816</v>
      </c>
      <c r="G183" s="239" t="s">
        <v>353</v>
      </c>
      <c r="H183" s="240">
        <v>1</v>
      </c>
      <c r="I183" s="241"/>
      <c r="J183" s="240">
        <f>ROUND(I183*H183,3)</f>
        <v>0</v>
      </c>
      <c r="K183" s="242"/>
      <c r="L183" s="243"/>
      <c r="M183" s="244" t="s">
        <v>1</v>
      </c>
      <c r="N183" s="245" t="s">
        <v>44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1" t="s">
        <v>568</v>
      </c>
      <c r="AT183" s="201" t="s">
        <v>357</v>
      </c>
      <c r="AU183" s="201" t="s">
        <v>90</v>
      </c>
      <c r="AY183" s="19" t="s">
        <v>168</v>
      </c>
      <c r="BE183" s="202">
        <f>IF(N183="základná",J183,0)</f>
        <v>0</v>
      </c>
      <c r="BF183" s="202">
        <f>IF(N183="znížená",J183,0)</f>
        <v>0</v>
      </c>
      <c r="BG183" s="202">
        <f>IF(N183="zákl. prenesená",J183,0)</f>
        <v>0</v>
      </c>
      <c r="BH183" s="202">
        <f>IF(N183="zníž. prenesená",J183,0)</f>
        <v>0</v>
      </c>
      <c r="BI183" s="202">
        <f>IF(N183="nulová",J183,0)</f>
        <v>0</v>
      </c>
      <c r="BJ183" s="19" t="s">
        <v>90</v>
      </c>
      <c r="BK183" s="203">
        <f>ROUND(I183*H183,3)</f>
        <v>0</v>
      </c>
      <c r="BL183" s="19" t="s">
        <v>360</v>
      </c>
      <c r="BM183" s="201" t="s">
        <v>422</v>
      </c>
    </row>
    <row r="184" s="2" customFormat="1" ht="33" customHeight="1">
      <c r="A184" s="38"/>
      <c r="B184" s="189"/>
      <c r="C184" s="236" t="s">
        <v>325</v>
      </c>
      <c r="D184" s="236" t="s">
        <v>357</v>
      </c>
      <c r="E184" s="237" t="s">
        <v>2817</v>
      </c>
      <c r="F184" s="238" t="s">
        <v>2818</v>
      </c>
      <c r="G184" s="239" t="s">
        <v>353</v>
      </c>
      <c r="H184" s="240">
        <v>1</v>
      </c>
      <c r="I184" s="241"/>
      <c r="J184" s="240">
        <f>ROUND(I184*H184,3)</f>
        <v>0</v>
      </c>
      <c r="K184" s="242"/>
      <c r="L184" s="243"/>
      <c r="M184" s="244" t="s">
        <v>1</v>
      </c>
      <c r="N184" s="245" t="s">
        <v>44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1" t="s">
        <v>568</v>
      </c>
      <c r="AT184" s="201" t="s">
        <v>357</v>
      </c>
      <c r="AU184" s="201" t="s">
        <v>90</v>
      </c>
      <c r="AY184" s="19" t="s">
        <v>168</v>
      </c>
      <c r="BE184" s="202">
        <f>IF(N184="základná",J184,0)</f>
        <v>0</v>
      </c>
      <c r="BF184" s="202">
        <f>IF(N184="znížená",J184,0)</f>
        <v>0</v>
      </c>
      <c r="BG184" s="202">
        <f>IF(N184="zákl. prenesená",J184,0)</f>
        <v>0</v>
      </c>
      <c r="BH184" s="202">
        <f>IF(N184="zníž. prenesená",J184,0)</f>
        <v>0</v>
      </c>
      <c r="BI184" s="202">
        <f>IF(N184="nulová",J184,0)</f>
        <v>0</v>
      </c>
      <c r="BJ184" s="19" t="s">
        <v>90</v>
      </c>
      <c r="BK184" s="203">
        <f>ROUND(I184*H184,3)</f>
        <v>0</v>
      </c>
      <c r="BL184" s="19" t="s">
        <v>360</v>
      </c>
      <c r="BM184" s="201" t="s">
        <v>426</v>
      </c>
    </row>
    <row r="185" s="2" customFormat="1" ht="16.5" customHeight="1">
      <c r="A185" s="38"/>
      <c r="B185" s="189"/>
      <c r="C185" s="190" t="s">
        <v>428</v>
      </c>
      <c r="D185" s="190" t="s">
        <v>171</v>
      </c>
      <c r="E185" s="191" t="s">
        <v>2819</v>
      </c>
      <c r="F185" s="192" t="s">
        <v>2820</v>
      </c>
      <c r="G185" s="193" t="s">
        <v>353</v>
      </c>
      <c r="H185" s="194">
        <v>6</v>
      </c>
      <c r="I185" s="195"/>
      <c r="J185" s="194">
        <f>ROUND(I185*H185,3)</f>
        <v>0</v>
      </c>
      <c r="K185" s="196"/>
      <c r="L185" s="39"/>
      <c r="M185" s="197" t="s">
        <v>1</v>
      </c>
      <c r="N185" s="198" t="s">
        <v>44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1" t="s">
        <v>360</v>
      </c>
      <c r="AT185" s="201" t="s">
        <v>171</v>
      </c>
      <c r="AU185" s="201" t="s">
        <v>90</v>
      </c>
      <c r="AY185" s="19" t="s">
        <v>168</v>
      </c>
      <c r="BE185" s="202">
        <f>IF(N185="základná",J185,0)</f>
        <v>0</v>
      </c>
      <c r="BF185" s="202">
        <f>IF(N185="znížená",J185,0)</f>
        <v>0</v>
      </c>
      <c r="BG185" s="202">
        <f>IF(N185="zákl. prenesená",J185,0)</f>
        <v>0</v>
      </c>
      <c r="BH185" s="202">
        <f>IF(N185="zníž. prenesená",J185,0)</f>
        <v>0</v>
      </c>
      <c r="BI185" s="202">
        <f>IF(N185="nulová",J185,0)</f>
        <v>0</v>
      </c>
      <c r="BJ185" s="19" t="s">
        <v>90</v>
      </c>
      <c r="BK185" s="203">
        <f>ROUND(I185*H185,3)</f>
        <v>0</v>
      </c>
      <c r="BL185" s="19" t="s">
        <v>360</v>
      </c>
      <c r="BM185" s="201" t="s">
        <v>431</v>
      </c>
    </row>
    <row r="186" s="2" customFormat="1" ht="16.5" customHeight="1">
      <c r="A186" s="38"/>
      <c r="B186" s="189"/>
      <c r="C186" s="236" t="s">
        <v>330</v>
      </c>
      <c r="D186" s="236" t="s">
        <v>357</v>
      </c>
      <c r="E186" s="237" t="s">
        <v>2821</v>
      </c>
      <c r="F186" s="238" t="s">
        <v>2822</v>
      </c>
      <c r="G186" s="239" t="s">
        <v>353</v>
      </c>
      <c r="H186" s="240">
        <v>6</v>
      </c>
      <c r="I186" s="241"/>
      <c r="J186" s="240">
        <f>ROUND(I186*H186,3)</f>
        <v>0</v>
      </c>
      <c r="K186" s="242"/>
      <c r="L186" s="243"/>
      <c r="M186" s="244" t="s">
        <v>1</v>
      </c>
      <c r="N186" s="245" t="s">
        <v>44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1" t="s">
        <v>568</v>
      </c>
      <c r="AT186" s="201" t="s">
        <v>357</v>
      </c>
      <c r="AU186" s="201" t="s">
        <v>90</v>
      </c>
      <c r="AY186" s="19" t="s">
        <v>168</v>
      </c>
      <c r="BE186" s="202">
        <f>IF(N186="základná",J186,0)</f>
        <v>0</v>
      </c>
      <c r="BF186" s="202">
        <f>IF(N186="znížená",J186,0)</f>
        <v>0</v>
      </c>
      <c r="BG186" s="202">
        <f>IF(N186="zákl. prenesená",J186,0)</f>
        <v>0</v>
      </c>
      <c r="BH186" s="202">
        <f>IF(N186="zníž. prenesená",J186,0)</f>
        <v>0</v>
      </c>
      <c r="BI186" s="202">
        <f>IF(N186="nulová",J186,0)</f>
        <v>0</v>
      </c>
      <c r="BJ186" s="19" t="s">
        <v>90</v>
      </c>
      <c r="BK186" s="203">
        <f>ROUND(I186*H186,3)</f>
        <v>0</v>
      </c>
      <c r="BL186" s="19" t="s">
        <v>360</v>
      </c>
      <c r="BM186" s="201" t="s">
        <v>435</v>
      </c>
    </row>
    <row r="187" s="2" customFormat="1" ht="24.15" customHeight="1">
      <c r="A187" s="38"/>
      <c r="B187" s="189"/>
      <c r="C187" s="236" t="s">
        <v>436</v>
      </c>
      <c r="D187" s="236" t="s">
        <v>357</v>
      </c>
      <c r="E187" s="237" t="s">
        <v>2823</v>
      </c>
      <c r="F187" s="238" t="s">
        <v>2824</v>
      </c>
      <c r="G187" s="239" t="s">
        <v>353</v>
      </c>
      <c r="H187" s="240">
        <v>6</v>
      </c>
      <c r="I187" s="241"/>
      <c r="J187" s="240">
        <f>ROUND(I187*H187,3)</f>
        <v>0</v>
      </c>
      <c r="K187" s="242"/>
      <c r="L187" s="243"/>
      <c r="M187" s="244" t="s">
        <v>1</v>
      </c>
      <c r="N187" s="245" t="s">
        <v>44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1" t="s">
        <v>568</v>
      </c>
      <c r="AT187" s="201" t="s">
        <v>357</v>
      </c>
      <c r="AU187" s="201" t="s">
        <v>90</v>
      </c>
      <c r="AY187" s="19" t="s">
        <v>168</v>
      </c>
      <c r="BE187" s="202">
        <f>IF(N187="základná",J187,0)</f>
        <v>0</v>
      </c>
      <c r="BF187" s="202">
        <f>IF(N187="znížená",J187,0)</f>
        <v>0</v>
      </c>
      <c r="BG187" s="202">
        <f>IF(N187="zákl. prenesená",J187,0)</f>
        <v>0</v>
      </c>
      <c r="BH187" s="202">
        <f>IF(N187="zníž. prenesená",J187,0)</f>
        <v>0</v>
      </c>
      <c r="BI187" s="202">
        <f>IF(N187="nulová",J187,0)</f>
        <v>0</v>
      </c>
      <c r="BJ187" s="19" t="s">
        <v>90</v>
      </c>
      <c r="BK187" s="203">
        <f>ROUND(I187*H187,3)</f>
        <v>0</v>
      </c>
      <c r="BL187" s="19" t="s">
        <v>360</v>
      </c>
      <c r="BM187" s="201" t="s">
        <v>439</v>
      </c>
    </row>
    <row r="188" s="2" customFormat="1" ht="16.5" customHeight="1">
      <c r="A188" s="38"/>
      <c r="B188" s="189"/>
      <c r="C188" s="190" t="s">
        <v>334</v>
      </c>
      <c r="D188" s="190" t="s">
        <v>171</v>
      </c>
      <c r="E188" s="191" t="s">
        <v>2825</v>
      </c>
      <c r="F188" s="192" t="s">
        <v>2826</v>
      </c>
      <c r="G188" s="193" t="s">
        <v>353</v>
      </c>
      <c r="H188" s="194">
        <v>4</v>
      </c>
      <c r="I188" s="195"/>
      <c r="J188" s="194">
        <f>ROUND(I188*H188,3)</f>
        <v>0</v>
      </c>
      <c r="K188" s="196"/>
      <c r="L188" s="39"/>
      <c r="M188" s="197" t="s">
        <v>1</v>
      </c>
      <c r="N188" s="198" t="s">
        <v>44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1" t="s">
        <v>360</v>
      </c>
      <c r="AT188" s="201" t="s">
        <v>171</v>
      </c>
      <c r="AU188" s="201" t="s">
        <v>90</v>
      </c>
      <c r="AY188" s="19" t="s">
        <v>168</v>
      </c>
      <c r="BE188" s="202">
        <f>IF(N188="základná",J188,0)</f>
        <v>0</v>
      </c>
      <c r="BF188" s="202">
        <f>IF(N188="znížená",J188,0)</f>
        <v>0</v>
      </c>
      <c r="BG188" s="202">
        <f>IF(N188="zákl. prenesená",J188,0)</f>
        <v>0</v>
      </c>
      <c r="BH188" s="202">
        <f>IF(N188="zníž. prenesená",J188,0)</f>
        <v>0</v>
      </c>
      <c r="BI188" s="202">
        <f>IF(N188="nulová",J188,0)</f>
        <v>0</v>
      </c>
      <c r="BJ188" s="19" t="s">
        <v>90</v>
      </c>
      <c r="BK188" s="203">
        <f>ROUND(I188*H188,3)</f>
        <v>0</v>
      </c>
      <c r="BL188" s="19" t="s">
        <v>360</v>
      </c>
      <c r="BM188" s="201" t="s">
        <v>442</v>
      </c>
    </row>
    <row r="189" s="2" customFormat="1" ht="16.5" customHeight="1">
      <c r="A189" s="38"/>
      <c r="B189" s="189"/>
      <c r="C189" s="236" t="s">
        <v>448</v>
      </c>
      <c r="D189" s="236" t="s">
        <v>357</v>
      </c>
      <c r="E189" s="237" t="s">
        <v>2827</v>
      </c>
      <c r="F189" s="238" t="s">
        <v>2828</v>
      </c>
      <c r="G189" s="239" t="s">
        <v>353</v>
      </c>
      <c r="H189" s="240">
        <v>4</v>
      </c>
      <c r="I189" s="241"/>
      <c r="J189" s="240">
        <f>ROUND(I189*H189,3)</f>
        <v>0</v>
      </c>
      <c r="K189" s="242"/>
      <c r="L189" s="243"/>
      <c r="M189" s="244" t="s">
        <v>1</v>
      </c>
      <c r="N189" s="245" t="s">
        <v>44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1" t="s">
        <v>568</v>
      </c>
      <c r="AT189" s="201" t="s">
        <v>357</v>
      </c>
      <c r="AU189" s="201" t="s">
        <v>90</v>
      </c>
      <c r="AY189" s="19" t="s">
        <v>168</v>
      </c>
      <c r="BE189" s="202">
        <f>IF(N189="základná",J189,0)</f>
        <v>0</v>
      </c>
      <c r="BF189" s="202">
        <f>IF(N189="znížená",J189,0)</f>
        <v>0</v>
      </c>
      <c r="BG189" s="202">
        <f>IF(N189="zákl. prenesená",J189,0)</f>
        <v>0</v>
      </c>
      <c r="BH189" s="202">
        <f>IF(N189="zníž. prenesená",J189,0)</f>
        <v>0</v>
      </c>
      <c r="BI189" s="202">
        <f>IF(N189="nulová",J189,0)</f>
        <v>0</v>
      </c>
      <c r="BJ189" s="19" t="s">
        <v>90</v>
      </c>
      <c r="BK189" s="203">
        <f>ROUND(I189*H189,3)</f>
        <v>0</v>
      </c>
      <c r="BL189" s="19" t="s">
        <v>360</v>
      </c>
      <c r="BM189" s="201" t="s">
        <v>451</v>
      </c>
    </row>
    <row r="190" s="2" customFormat="1" ht="24.15" customHeight="1">
      <c r="A190" s="38"/>
      <c r="B190" s="189"/>
      <c r="C190" s="190" t="s">
        <v>339</v>
      </c>
      <c r="D190" s="190" t="s">
        <v>171</v>
      </c>
      <c r="E190" s="191" t="s">
        <v>2829</v>
      </c>
      <c r="F190" s="192" t="s">
        <v>2830</v>
      </c>
      <c r="G190" s="193" t="s">
        <v>353</v>
      </c>
      <c r="H190" s="194">
        <v>4</v>
      </c>
      <c r="I190" s="195"/>
      <c r="J190" s="194">
        <f>ROUND(I190*H190,3)</f>
        <v>0</v>
      </c>
      <c r="K190" s="196"/>
      <c r="L190" s="39"/>
      <c r="M190" s="197" t="s">
        <v>1</v>
      </c>
      <c r="N190" s="198" t="s">
        <v>44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1" t="s">
        <v>360</v>
      </c>
      <c r="AT190" s="201" t="s">
        <v>171</v>
      </c>
      <c r="AU190" s="201" t="s">
        <v>90</v>
      </c>
      <c r="AY190" s="19" t="s">
        <v>168</v>
      </c>
      <c r="BE190" s="202">
        <f>IF(N190="základná",J190,0)</f>
        <v>0</v>
      </c>
      <c r="BF190" s="202">
        <f>IF(N190="znížená",J190,0)</f>
        <v>0</v>
      </c>
      <c r="BG190" s="202">
        <f>IF(N190="zákl. prenesená",J190,0)</f>
        <v>0</v>
      </c>
      <c r="BH190" s="202">
        <f>IF(N190="zníž. prenesená",J190,0)</f>
        <v>0</v>
      </c>
      <c r="BI190" s="202">
        <f>IF(N190="nulová",J190,0)</f>
        <v>0</v>
      </c>
      <c r="BJ190" s="19" t="s">
        <v>90</v>
      </c>
      <c r="BK190" s="203">
        <f>ROUND(I190*H190,3)</f>
        <v>0</v>
      </c>
      <c r="BL190" s="19" t="s">
        <v>360</v>
      </c>
      <c r="BM190" s="201" t="s">
        <v>459</v>
      </c>
    </row>
    <row r="191" s="2" customFormat="1" ht="21.75" customHeight="1">
      <c r="A191" s="38"/>
      <c r="B191" s="189"/>
      <c r="C191" s="190" t="s">
        <v>460</v>
      </c>
      <c r="D191" s="190" t="s">
        <v>171</v>
      </c>
      <c r="E191" s="191" t="s">
        <v>2831</v>
      </c>
      <c r="F191" s="192" t="s">
        <v>2832</v>
      </c>
      <c r="G191" s="193" t="s">
        <v>353</v>
      </c>
      <c r="H191" s="194">
        <v>90</v>
      </c>
      <c r="I191" s="195"/>
      <c r="J191" s="194">
        <f>ROUND(I191*H191,3)</f>
        <v>0</v>
      </c>
      <c r="K191" s="196"/>
      <c r="L191" s="39"/>
      <c r="M191" s="197" t="s">
        <v>1</v>
      </c>
      <c r="N191" s="198" t="s">
        <v>44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1" t="s">
        <v>360</v>
      </c>
      <c r="AT191" s="201" t="s">
        <v>171</v>
      </c>
      <c r="AU191" s="201" t="s">
        <v>90</v>
      </c>
      <c r="AY191" s="19" t="s">
        <v>168</v>
      </c>
      <c r="BE191" s="202">
        <f>IF(N191="základná",J191,0)</f>
        <v>0</v>
      </c>
      <c r="BF191" s="202">
        <f>IF(N191="znížená",J191,0)</f>
        <v>0</v>
      </c>
      <c r="BG191" s="202">
        <f>IF(N191="zákl. prenesená",J191,0)</f>
        <v>0</v>
      </c>
      <c r="BH191" s="202">
        <f>IF(N191="zníž. prenesená",J191,0)</f>
        <v>0</v>
      </c>
      <c r="BI191" s="202">
        <f>IF(N191="nulová",J191,0)</f>
        <v>0</v>
      </c>
      <c r="BJ191" s="19" t="s">
        <v>90</v>
      </c>
      <c r="BK191" s="203">
        <f>ROUND(I191*H191,3)</f>
        <v>0</v>
      </c>
      <c r="BL191" s="19" t="s">
        <v>360</v>
      </c>
      <c r="BM191" s="201" t="s">
        <v>463</v>
      </c>
    </row>
    <row r="192" s="2" customFormat="1" ht="24.15" customHeight="1">
      <c r="A192" s="38"/>
      <c r="B192" s="189"/>
      <c r="C192" s="236" t="s">
        <v>342</v>
      </c>
      <c r="D192" s="236" t="s">
        <v>357</v>
      </c>
      <c r="E192" s="237" t="s">
        <v>2833</v>
      </c>
      <c r="F192" s="238" t="s">
        <v>2834</v>
      </c>
      <c r="G192" s="239" t="s">
        <v>353</v>
      </c>
      <c r="H192" s="240">
        <v>90</v>
      </c>
      <c r="I192" s="241"/>
      <c r="J192" s="240">
        <f>ROUND(I192*H192,3)</f>
        <v>0</v>
      </c>
      <c r="K192" s="242"/>
      <c r="L192" s="243"/>
      <c r="M192" s="244" t="s">
        <v>1</v>
      </c>
      <c r="N192" s="245" t="s">
        <v>44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1" t="s">
        <v>568</v>
      </c>
      <c r="AT192" s="201" t="s">
        <v>357</v>
      </c>
      <c r="AU192" s="201" t="s">
        <v>90</v>
      </c>
      <c r="AY192" s="19" t="s">
        <v>168</v>
      </c>
      <c r="BE192" s="202">
        <f>IF(N192="základná",J192,0)</f>
        <v>0</v>
      </c>
      <c r="BF192" s="202">
        <f>IF(N192="znížená",J192,0)</f>
        <v>0</v>
      </c>
      <c r="BG192" s="202">
        <f>IF(N192="zákl. prenesená",J192,0)</f>
        <v>0</v>
      </c>
      <c r="BH192" s="202">
        <f>IF(N192="zníž. prenesená",J192,0)</f>
        <v>0</v>
      </c>
      <c r="BI192" s="202">
        <f>IF(N192="nulová",J192,0)</f>
        <v>0</v>
      </c>
      <c r="BJ192" s="19" t="s">
        <v>90</v>
      </c>
      <c r="BK192" s="203">
        <f>ROUND(I192*H192,3)</f>
        <v>0</v>
      </c>
      <c r="BL192" s="19" t="s">
        <v>360</v>
      </c>
      <c r="BM192" s="201" t="s">
        <v>466</v>
      </c>
    </row>
    <row r="193" s="2" customFormat="1" ht="21.75" customHeight="1">
      <c r="A193" s="38"/>
      <c r="B193" s="189"/>
      <c r="C193" s="190" t="s">
        <v>468</v>
      </c>
      <c r="D193" s="190" t="s">
        <v>171</v>
      </c>
      <c r="E193" s="191" t="s">
        <v>2835</v>
      </c>
      <c r="F193" s="192" t="s">
        <v>2836</v>
      </c>
      <c r="G193" s="193" t="s">
        <v>353</v>
      </c>
      <c r="H193" s="194">
        <v>6</v>
      </c>
      <c r="I193" s="195"/>
      <c r="J193" s="194">
        <f>ROUND(I193*H193,3)</f>
        <v>0</v>
      </c>
      <c r="K193" s="196"/>
      <c r="L193" s="39"/>
      <c r="M193" s="197" t="s">
        <v>1</v>
      </c>
      <c r="N193" s="198" t="s">
        <v>44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1" t="s">
        <v>360</v>
      </c>
      <c r="AT193" s="201" t="s">
        <v>171</v>
      </c>
      <c r="AU193" s="201" t="s">
        <v>90</v>
      </c>
      <c r="AY193" s="19" t="s">
        <v>168</v>
      </c>
      <c r="BE193" s="202">
        <f>IF(N193="základná",J193,0)</f>
        <v>0</v>
      </c>
      <c r="BF193" s="202">
        <f>IF(N193="znížená",J193,0)</f>
        <v>0</v>
      </c>
      <c r="BG193" s="202">
        <f>IF(N193="zákl. prenesená",J193,0)</f>
        <v>0</v>
      </c>
      <c r="BH193" s="202">
        <f>IF(N193="zníž. prenesená",J193,0)</f>
        <v>0</v>
      </c>
      <c r="BI193" s="202">
        <f>IF(N193="nulová",J193,0)</f>
        <v>0</v>
      </c>
      <c r="BJ193" s="19" t="s">
        <v>90</v>
      </c>
      <c r="BK193" s="203">
        <f>ROUND(I193*H193,3)</f>
        <v>0</v>
      </c>
      <c r="BL193" s="19" t="s">
        <v>360</v>
      </c>
      <c r="BM193" s="201" t="s">
        <v>471</v>
      </c>
    </row>
    <row r="194" s="2" customFormat="1" ht="16.5" customHeight="1">
      <c r="A194" s="38"/>
      <c r="B194" s="189"/>
      <c r="C194" s="236" t="s">
        <v>346</v>
      </c>
      <c r="D194" s="236" t="s">
        <v>357</v>
      </c>
      <c r="E194" s="237" t="s">
        <v>2837</v>
      </c>
      <c r="F194" s="238" t="s">
        <v>2838</v>
      </c>
      <c r="G194" s="239" t="s">
        <v>353</v>
      </c>
      <c r="H194" s="240">
        <v>6</v>
      </c>
      <c r="I194" s="241"/>
      <c r="J194" s="240">
        <f>ROUND(I194*H194,3)</f>
        <v>0</v>
      </c>
      <c r="K194" s="242"/>
      <c r="L194" s="243"/>
      <c r="M194" s="244" t="s">
        <v>1</v>
      </c>
      <c r="N194" s="245" t="s">
        <v>44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1" t="s">
        <v>568</v>
      </c>
      <c r="AT194" s="201" t="s">
        <v>357</v>
      </c>
      <c r="AU194" s="201" t="s">
        <v>90</v>
      </c>
      <c r="AY194" s="19" t="s">
        <v>168</v>
      </c>
      <c r="BE194" s="202">
        <f>IF(N194="základná",J194,0)</f>
        <v>0</v>
      </c>
      <c r="BF194" s="202">
        <f>IF(N194="znížená",J194,0)</f>
        <v>0</v>
      </c>
      <c r="BG194" s="202">
        <f>IF(N194="zákl. prenesená",J194,0)</f>
        <v>0</v>
      </c>
      <c r="BH194" s="202">
        <f>IF(N194="zníž. prenesená",J194,0)</f>
        <v>0</v>
      </c>
      <c r="BI194" s="202">
        <f>IF(N194="nulová",J194,0)</f>
        <v>0</v>
      </c>
      <c r="BJ194" s="19" t="s">
        <v>90</v>
      </c>
      <c r="BK194" s="203">
        <f>ROUND(I194*H194,3)</f>
        <v>0</v>
      </c>
      <c r="BL194" s="19" t="s">
        <v>360</v>
      </c>
      <c r="BM194" s="201" t="s">
        <v>475</v>
      </c>
    </row>
    <row r="195" s="2" customFormat="1" ht="16.5" customHeight="1">
      <c r="A195" s="38"/>
      <c r="B195" s="189"/>
      <c r="C195" s="190" t="s">
        <v>478</v>
      </c>
      <c r="D195" s="190" t="s">
        <v>171</v>
      </c>
      <c r="E195" s="191" t="s">
        <v>2839</v>
      </c>
      <c r="F195" s="192" t="s">
        <v>2840</v>
      </c>
      <c r="G195" s="193" t="s">
        <v>353</v>
      </c>
      <c r="H195" s="194">
        <v>26</v>
      </c>
      <c r="I195" s="195"/>
      <c r="J195" s="194">
        <f>ROUND(I195*H195,3)</f>
        <v>0</v>
      </c>
      <c r="K195" s="196"/>
      <c r="L195" s="39"/>
      <c r="M195" s="197" t="s">
        <v>1</v>
      </c>
      <c r="N195" s="198" t="s">
        <v>44</v>
      </c>
      <c r="O195" s="82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1" t="s">
        <v>360</v>
      </c>
      <c r="AT195" s="201" t="s">
        <v>171</v>
      </c>
      <c r="AU195" s="201" t="s">
        <v>90</v>
      </c>
      <c r="AY195" s="19" t="s">
        <v>168</v>
      </c>
      <c r="BE195" s="202">
        <f>IF(N195="základná",J195,0)</f>
        <v>0</v>
      </c>
      <c r="BF195" s="202">
        <f>IF(N195="znížená",J195,0)</f>
        <v>0</v>
      </c>
      <c r="BG195" s="202">
        <f>IF(N195="zákl. prenesená",J195,0)</f>
        <v>0</v>
      </c>
      <c r="BH195" s="202">
        <f>IF(N195="zníž. prenesená",J195,0)</f>
        <v>0</v>
      </c>
      <c r="BI195" s="202">
        <f>IF(N195="nulová",J195,0)</f>
        <v>0</v>
      </c>
      <c r="BJ195" s="19" t="s">
        <v>90</v>
      </c>
      <c r="BK195" s="203">
        <f>ROUND(I195*H195,3)</f>
        <v>0</v>
      </c>
      <c r="BL195" s="19" t="s">
        <v>360</v>
      </c>
      <c r="BM195" s="201" t="s">
        <v>481</v>
      </c>
    </row>
    <row r="196" s="2" customFormat="1" ht="24.15" customHeight="1">
      <c r="A196" s="38"/>
      <c r="B196" s="189"/>
      <c r="C196" s="236" t="s">
        <v>349</v>
      </c>
      <c r="D196" s="236" t="s">
        <v>357</v>
      </c>
      <c r="E196" s="237" t="s">
        <v>2841</v>
      </c>
      <c r="F196" s="238" t="s">
        <v>2842</v>
      </c>
      <c r="G196" s="239" t="s">
        <v>353</v>
      </c>
      <c r="H196" s="240">
        <v>26</v>
      </c>
      <c r="I196" s="241"/>
      <c r="J196" s="240">
        <f>ROUND(I196*H196,3)</f>
        <v>0</v>
      </c>
      <c r="K196" s="242"/>
      <c r="L196" s="243"/>
      <c r="M196" s="244" t="s">
        <v>1</v>
      </c>
      <c r="N196" s="245" t="s">
        <v>44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1" t="s">
        <v>568</v>
      </c>
      <c r="AT196" s="201" t="s">
        <v>357</v>
      </c>
      <c r="AU196" s="201" t="s">
        <v>90</v>
      </c>
      <c r="AY196" s="19" t="s">
        <v>168</v>
      </c>
      <c r="BE196" s="202">
        <f>IF(N196="základná",J196,0)</f>
        <v>0</v>
      </c>
      <c r="BF196" s="202">
        <f>IF(N196="znížená",J196,0)</f>
        <v>0</v>
      </c>
      <c r="BG196" s="202">
        <f>IF(N196="zákl. prenesená",J196,0)</f>
        <v>0</v>
      </c>
      <c r="BH196" s="202">
        <f>IF(N196="zníž. prenesená",J196,0)</f>
        <v>0</v>
      </c>
      <c r="BI196" s="202">
        <f>IF(N196="nulová",J196,0)</f>
        <v>0</v>
      </c>
      <c r="BJ196" s="19" t="s">
        <v>90</v>
      </c>
      <c r="BK196" s="203">
        <f>ROUND(I196*H196,3)</f>
        <v>0</v>
      </c>
      <c r="BL196" s="19" t="s">
        <v>360</v>
      </c>
      <c r="BM196" s="201" t="s">
        <v>488</v>
      </c>
    </row>
    <row r="197" s="2" customFormat="1" ht="16.5" customHeight="1">
      <c r="A197" s="38"/>
      <c r="B197" s="189"/>
      <c r="C197" s="190" t="s">
        <v>489</v>
      </c>
      <c r="D197" s="190" t="s">
        <v>171</v>
      </c>
      <c r="E197" s="191" t="s">
        <v>2843</v>
      </c>
      <c r="F197" s="192" t="s">
        <v>2844</v>
      </c>
      <c r="G197" s="193" t="s">
        <v>353</v>
      </c>
      <c r="H197" s="194">
        <v>2</v>
      </c>
      <c r="I197" s="195"/>
      <c r="J197" s="194">
        <f>ROUND(I197*H197,3)</f>
        <v>0</v>
      </c>
      <c r="K197" s="196"/>
      <c r="L197" s="39"/>
      <c r="M197" s="197" t="s">
        <v>1</v>
      </c>
      <c r="N197" s="198" t="s">
        <v>44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1" t="s">
        <v>360</v>
      </c>
      <c r="AT197" s="201" t="s">
        <v>171</v>
      </c>
      <c r="AU197" s="201" t="s">
        <v>90</v>
      </c>
      <c r="AY197" s="19" t="s">
        <v>168</v>
      </c>
      <c r="BE197" s="202">
        <f>IF(N197="základná",J197,0)</f>
        <v>0</v>
      </c>
      <c r="BF197" s="202">
        <f>IF(N197="znížená",J197,0)</f>
        <v>0</v>
      </c>
      <c r="BG197" s="202">
        <f>IF(N197="zákl. prenesená",J197,0)</f>
        <v>0</v>
      </c>
      <c r="BH197" s="202">
        <f>IF(N197="zníž. prenesená",J197,0)</f>
        <v>0</v>
      </c>
      <c r="BI197" s="202">
        <f>IF(N197="nulová",J197,0)</f>
        <v>0</v>
      </c>
      <c r="BJ197" s="19" t="s">
        <v>90</v>
      </c>
      <c r="BK197" s="203">
        <f>ROUND(I197*H197,3)</f>
        <v>0</v>
      </c>
      <c r="BL197" s="19" t="s">
        <v>360</v>
      </c>
      <c r="BM197" s="201" t="s">
        <v>492</v>
      </c>
    </row>
    <row r="198" s="2" customFormat="1" ht="16.5" customHeight="1">
      <c r="A198" s="38"/>
      <c r="B198" s="189"/>
      <c r="C198" s="236" t="s">
        <v>354</v>
      </c>
      <c r="D198" s="236" t="s">
        <v>357</v>
      </c>
      <c r="E198" s="237" t="s">
        <v>2845</v>
      </c>
      <c r="F198" s="238" t="s">
        <v>2846</v>
      </c>
      <c r="G198" s="239" t="s">
        <v>353</v>
      </c>
      <c r="H198" s="240">
        <v>2</v>
      </c>
      <c r="I198" s="241"/>
      <c r="J198" s="240">
        <f>ROUND(I198*H198,3)</f>
        <v>0</v>
      </c>
      <c r="K198" s="242"/>
      <c r="L198" s="243"/>
      <c r="M198" s="244" t="s">
        <v>1</v>
      </c>
      <c r="N198" s="245" t="s">
        <v>44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1" t="s">
        <v>568</v>
      </c>
      <c r="AT198" s="201" t="s">
        <v>357</v>
      </c>
      <c r="AU198" s="201" t="s">
        <v>90</v>
      </c>
      <c r="AY198" s="19" t="s">
        <v>168</v>
      </c>
      <c r="BE198" s="202">
        <f>IF(N198="základná",J198,0)</f>
        <v>0</v>
      </c>
      <c r="BF198" s="202">
        <f>IF(N198="znížená",J198,0)</f>
        <v>0</v>
      </c>
      <c r="BG198" s="202">
        <f>IF(N198="zákl. prenesená",J198,0)</f>
        <v>0</v>
      </c>
      <c r="BH198" s="202">
        <f>IF(N198="zníž. prenesená",J198,0)</f>
        <v>0</v>
      </c>
      <c r="BI198" s="202">
        <f>IF(N198="nulová",J198,0)</f>
        <v>0</v>
      </c>
      <c r="BJ198" s="19" t="s">
        <v>90</v>
      </c>
      <c r="BK198" s="203">
        <f>ROUND(I198*H198,3)</f>
        <v>0</v>
      </c>
      <c r="BL198" s="19" t="s">
        <v>360</v>
      </c>
      <c r="BM198" s="201" t="s">
        <v>499</v>
      </c>
    </row>
    <row r="199" s="2" customFormat="1" ht="16.5" customHeight="1">
      <c r="A199" s="38"/>
      <c r="B199" s="189"/>
      <c r="C199" s="190" t="s">
        <v>501</v>
      </c>
      <c r="D199" s="190" t="s">
        <v>171</v>
      </c>
      <c r="E199" s="191" t="s">
        <v>2847</v>
      </c>
      <c r="F199" s="192" t="s">
        <v>2848</v>
      </c>
      <c r="G199" s="193" t="s">
        <v>353</v>
      </c>
      <c r="H199" s="194">
        <v>4</v>
      </c>
      <c r="I199" s="195"/>
      <c r="J199" s="194">
        <f>ROUND(I199*H199,3)</f>
        <v>0</v>
      </c>
      <c r="K199" s="196"/>
      <c r="L199" s="39"/>
      <c r="M199" s="197" t="s">
        <v>1</v>
      </c>
      <c r="N199" s="198" t="s">
        <v>44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1" t="s">
        <v>360</v>
      </c>
      <c r="AT199" s="201" t="s">
        <v>171</v>
      </c>
      <c r="AU199" s="201" t="s">
        <v>90</v>
      </c>
      <c r="AY199" s="19" t="s">
        <v>168</v>
      </c>
      <c r="BE199" s="202">
        <f>IF(N199="základná",J199,0)</f>
        <v>0</v>
      </c>
      <c r="BF199" s="202">
        <f>IF(N199="znížená",J199,0)</f>
        <v>0</v>
      </c>
      <c r="BG199" s="202">
        <f>IF(N199="zákl. prenesená",J199,0)</f>
        <v>0</v>
      </c>
      <c r="BH199" s="202">
        <f>IF(N199="zníž. prenesená",J199,0)</f>
        <v>0</v>
      </c>
      <c r="BI199" s="202">
        <f>IF(N199="nulová",J199,0)</f>
        <v>0</v>
      </c>
      <c r="BJ199" s="19" t="s">
        <v>90</v>
      </c>
      <c r="BK199" s="203">
        <f>ROUND(I199*H199,3)</f>
        <v>0</v>
      </c>
      <c r="BL199" s="19" t="s">
        <v>360</v>
      </c>
      <c r="BM199" s="201" t="s">
        <v>504</v>
      </c>
    </row>
    <row r="200" s="2" customFormat="1" ht="16.5" customHeight="1">
      <c r="A200" s="38"/>
      <c r="B200" s="189"/>
      <c r="C200" s="236" t="s">
        <v>360</v>
      </c>
      <c r="D200" s="236" t="s">
        <v>357</v>
      </c>
      <c r="E200" s="237" t="s">
        <v>2849</v>
      </c>
      <c r="F200" s="238" t="s">
        <v>2850</v>
      </c>
      <c r="G200" s="239" t="s">
        <v>353</v>
      </c>
      <c r="H200" s="240">
        <v>4</v>
      </c>
      <c r="I200" s="241"/>
      <c r="J200" s="240">
        <f>ROUND(I200*H200,3)</f>
        <v>0</v>
      </c>
      <c r="K200" s="242"/>
      <c r="L200" s="243"/>
      <c r="M200" s="244" t="s">
        <v>1</v>
      </c>
      <c r="N200" s="245" t="s">
        <v>44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1" t="s">
        <v>568</v>
      </c>
      <c r="AT200" s="201" t="s">
        <v>357</v>
      </c>
      <c r="AU200" s="201" t="s">
        <v>90</v>
      </c>
      <c r="AY200" s="19" t="s">
        <v>168</v>
      </c>
      <c r="BE200" s="202">
        <f>IF(N200="základná",J200,0)</f>
        <v>0</v>
      </c>
      <c r="BF200" s="202">
        <f>IF(N200="znížená",J200,0)</f>
        <v>0</v>
      </c>
      <c r="BG200" s="202">
        <f>IF(N200="zákl. prenesená",J200,0)</f>
        <v>0</v>
      </c>
      <c r="BH200" s="202">
        <f>IF(N200="zníž. prenesená",J200,0)</f>
        <v>0</v>
      </c>
      <c r="BI200" s="202">
        <f>IF(N200="nulová",J200,0)</f>
        <v>0</v>
      </c>
      <c r="BJ200" s="19" t="s">
        <v>90</v>
      </c>
      <c r="BK200" s="203">
        <f>ROUND(I200*H200,3)</f>
        <v>0</v>
      </c>
      <c r="BL200" s="19" t="s">
        <v>360</v>
      </c>
      <c r="BM200" s="201" t="s">
        <v>507</v>
      </c>
    </row>
    <row r="201" s="2" customFormat="1" ht="16.5" customHeight="1">
      <c r="A201" s="38"/>
      <c r="B201" s="189"/>
      <c r="C201" s="190" t="s">
        <v>510</v>
      </c>
      <c r="D201" s="190" t="s">
        <v>171</v>
      </c>
      <c r="E201" s="191" t="s">
        <v>2851</v>
      </c>
      <c r="F201" s="192" t="s">
        <v>2852</v>
      </c>
      <c r="G201" s="193" t="s">
        <v>353</v>
      </c>
      <c r="H201" s="194">
        <v>4</v>
      </c>
      <c r="I201" s="195"/>
      <c r="J201" s="194">
        <f>ROUND(I201*H201,3)</f>
        <v>0</v>
      </c>
      <c r="K201" s="196"/>
      <c r="L201" s="39"/>
      <c r="M201" s="197" t="s">
        <v>1</v>
      </c>
      <c r="N201" s="198" t="s">
        <v>44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1" t="s">
        <v>360</v>
      </c>
      <c r="AT201" s="201" t="s">
        <v>171</v>
      </c>
      <c r="AU201" s="201" t="s">
        <v>90</v>
      </c>
      <c r="AY201" s="19" t="s">
        <v>168</v>
      </c>
      <c r="BE201" s="202">
        <f>IF(N201="základná",J201,0)</f>
        <v>0</v>
      </c>
      <c r="BF201" s="202">
        <f>IF(N201="znížená",J201,0)</f>
        <v>0</v>
      </c>
      <c r="BG201" s="202">
        <f>IF(N201="zákl. prenesená",J201,0)</f>
        <v>0</v>
      </c>
      <c r="BH201" s="202">
        <f>IF(N201="zníž. prenesená",J201,0)</f>
        <v>0</v>
      </c>
      <c r="BI201" s="202">
        <f>IF(N201="nulová",J201,0)</f>
        <v>0</v>
      </c>
      <c r="BJ201" s="19" t="s">
        <v>90</v>
      </c>
      <c r="BK201" s="203">
        <f>ROUND(I201*H201,3)</f>
        <v>0</v>
      </c>
      <c r="BL201" s="19" t="s">
        <v>360</v>
      </c>
      <c r="BM201" s="201" t="s">
        <v>513</v>
      </c>
    </row>
    <row r="202" s="2" customFormat="1" ht="16.5" customHeight="1">
      <c r="A202" s="38"/>
      <c r="B202" s="189"/>
      <c r="C202" s="236" t="s">
        <v>364</v>
      </c>
      <c r="D202" s="236" t="s">
        <v>357</v>
      </c>
      <c r="E202" s="237" t="s">
        <v>2853</v>
      </c>
      <c r="F202" s="238" t="s">
        <v>2854</v>
      </c>
      <c r="G202" s="239" t="s">
        <v>353</v>
      </c>
      <c r="H202" s="240">
        <v>4</v>
      </c>
      <c r="I202" s="241"/>
      <c r="J202" s="240">
        <f>ROUND(I202*H202,3)</f>
        <v>0</v>
      </c>
      <c r="K202" s="242"/>
      <c r="L202" s="243"/>
      <c r="M202" s="244" t="s">
        <v>1</v>
      </c>
      <c r="N202" s="245" t="s">
        <v>44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1" t="s">
        <v>568</v>
      </c>
      <c r="AT202" s="201" t="s">
        <v>357</v>
      </c>
      <c r="AU202" s="201" t="s">
        <v>90</v>
      </c>
      <c r="AY202" s="19" t="s">
        <v>168</v>
      </c>
      <c r="BE202" s="202">
        <f>IF(N202="základná",J202,0)</f>
        <v>0</v>
      </c>
      <c r="BF202" s="202">
        <f>IF(N202="znížená",J202,0)</f>
        <v>0</v>
      </c>
      <c r="BG202" s="202">
        <f>IF(N202="zákl. prenesená",J202,0)</f>
        <v>0</v>
      </c>
      <c r="BH202" s="202">
        <f>IF(N202="zníž. prenesená",J202,0)</f>
        <v>0</v>
      </c>
      <c r="BI202" s="202">
        <f>IF(N202="nulová",J202,0)</f>
        <v>0</v>
      </c>
      <c r="BJ202" s="19" t="s">
        <v>90</v>
      </c>
      <c r="BK202" s="203">
        <f>ROUND(I202*H202,3)</f>
        <v>0</v>
      </c>
      <c r="BL202" s="19" t="s">
        <v>360</v>
      </c>
      <c r="BM202" s="201" t="s">
        <v>516</v>
      </c>
    </row>
    <row r="203" s="2" customFormat="1" ht="16.5" customHeight="1">
      <c r="A203" s="38"/>
      <c r="B203" s="189"/>
      <c r="C203" s="190" t="s">
        <v>519</v>
      </c>
      <c r="D203" s="190" t="s">
        <v>171</v>
      </c>
      <c r="E203" s="191" t="s">
        <v>2855</v>
      </c>
      <c r="F203" s="192" t="s">
        <v>2856</v>
      </c>
      <c r="G203" s="193" t="s">
        <v>353</v>
      </c>
      <c r="H203" s="194">
        <v>4</v>
      </c>
      <c r="I203" s="195"/>
      <c r="J203" s="194">
        <f>ROUND(I203*H203,3)</f>
        <v>0</v>
      </c>
      <c r="K203" s="196"/>
      <c r="L203" s="39"/>
      <c r="M203" s="197" t="s">
        <v>1</v>
      </c>
      <c r="N203" s="198" t="s">
        <v>44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1" t="s">
        <v>360</v>
      </c>
      <c r="AT203" s="201" t="s">
        <v>171</v>
      </c>
      <c r="AU203" s="201" t="s">
        <v>90</v>
      </c>
      <c r="AY203" s="19" t="s">
        <v>168</v>
      </c>
      <c r="BE203" s="202">
        <f>IF(N203="základná",J203,0)</f>
        <v>0</v>
      </c>
      <c r="BF203" s="202">
        <f>IF(N203="znížená",J203,0)</f>
        <v>0</v>
      </c>
      <c r="BG203" s="202">
        <f>IF(N203="zákl. prenesená",J203,0)</f>
        <v>0</v>
      </c>
      <c r="BH203" s="202">
        <f>IF(N203="zníž. prenesená",J203,0)</f>
        <v>0</v>
      </c>
      <c r="BI203" s="202">
        <f>IF(N203="nulová",J203,0)</f>
        <v>0</v>
      </c>
      <c r="BJ203" s="19" t="s">
        <v>90</v>
      </c>
      <c r="BK203" s="203">
        <f>ROUND(I203*H203,3)</f>
        <v>0</v>
      </c>
      <c r="BL203" s="19" t="s">
        <v>360</v>
      </c>
      <c r="BM203" s="201" t="s">
        <v>522</v>
      </c>
    </row>
    <row r="204" s="2" customFormat="1" ht="16.5" customHeight="1">
      <c r="A204" s="38"/>
      <c r="B204" s="189"/>
      <c r="C204" s="236" t="s">
        <v>367</v>
      </c>
      <c r="D204" s="236" t="s">
        <v>357</v>
      </c>
      <c r="E204" s="237" t="s">
        <v>2857</v>
      </c>
      <c r="F204" s="238" t="s">
        <v>2858</v>
      </c>
      <c r="G204" s="239" t="s">
        <v>353</v>
      </c>
      <c r="H204" s="240">
        <v>4</v>
      </c>
      <c r="I204" s="241"/>
      <c r="J204" s="240">
        <f>ROUND(I204*H204,3)</f>
        <v>0</v>
      </c>
      <c r="K204" s="242"/>
      <c r="L204" s="243"/>
      <c r="M204" s="244" t="s">
        <v>1</v>
      </c>
      <c r="N204" s="245" t="s">
        <v>44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1" t="s">
        <v>568</v>
      </c>
      <c r="AT204" s="201" t="s">
        <v>357</v>
      </c>
      <c r="AU204" s="201" t="s">
        <v>90</v>
      </c>
      <c r="AY204" s="19" t="s">
        <v>168</v>
      </c>
      <c r="BE204" s="202">
        <f>IF(N204="základná",J204,0)</f>
        <v>0</v>
      </c>
      <c r="BF204" s="202">
        <f>IF(N204="znížená",J204,0)</f>
        <v>0</v>
      </c>
      <c r="BG204" s="202">
        <f>IF(N204="zákl. prenesená",J204,0)</f>
        <v>0</v>
      </c>
      <c r="BH204" s="202">
        <f>IF(N204="zníž. prenesená",J204,0)</f>
        <v>0</v>
      </c>
      <c r="BI204" s="202">
        <f>IF(N204="nulová",J204,0)</f>
        <v>0</v>
      </c>
      <c r="BJ204" s="19" t="s">
        <v>90</v>
      </c>
      <c r="BK204" s="203">
        <f>ROUND(I204*H204,3)</f>
        <v>0</v>
      </c>
      <c r="BL204" s="19" t="s">
        <v>360</v>
      </c>
      <c r="BM204" s="201" t="s">
        <v>529</v>
      </c>
    </row>
    <row r="205" s="2" customFormat="1" ht="24.15" customHeight="1">
      <c r="A205" s="38"/>
      <c r="B205" s="189"/>
      <c r="C205" s="190" t="s">
        <v>531</v>
      </c>
      <c r="D205" s="190" t="s">
        <v>171</v>
      </c>
      <c r="E205" s="191" t="s">
        <v>2859</v>
      </c>
      <c r="F205" s="192" t="s">
        <v>2860</v>
      </c>
      <c r="G205" s="193" t="s">
        <v>353</v>
      </c>
      <c r="H205" s="194">
        <v>4</v>
      </c>
      <c r="I205" s="195"/>
      <c r="J205" s="194">
        <f>ROUND(I205*H205,3)</f>
        <v>0</v>
      </c>
      <c r="K205" s="196"/>
      <c r="L205" s="39"/>
      <c r="M205" s="197" t="s">
        <v>1</v>
      </c>
      <c r="N205" s="198" t="s">
        <v>44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1" t="s">
        <v>360</v>
      </c>
      <c r="AT205" s="201" t="s">
        <v>171</v>
      </c>
      <c r="AU205" s="201" t="s">
        <v>90</v>
      </c>
      <c r="AY205" s="19" t="s">
        <v>168</v>
      </c>
      <c r="BE205" s="202">
        <f>IF(N205="základná",J205,0)</f>
        <v>0</v>
      </c>
      <c r="BF205" s="202">
        <f>IF(N205="znížená",J205,0)</f>
        <v>0</v>
      </c>
      <c r="BG205" s="202">
        <f>IF(N205="zákl. prenesená",J205,0)</f>
        <v>0</v>
      </c>
      <c r="BH205" s="202">
        <f>IF(N205="zníž. prenesená",J205,0)</f>
        <v>0</v>
      </c>
      <c r="BI205" s="202">
        <f>IF(N205="nulová",J205,0)</f>
        <v>0</v>
      </c>
      <c r="BJ205" s="19" t="s">
        <v>90</v>
      </c>
      <c r="BK205" s="203">
        <f>ROUND(I205*H205,3)</f>
        <v>0</v>
      </c>
      <c r="BL205" s="19" t="s">
        <v>360</v>
      </c>
      <c r="BM205" s="201" t="s">
        <v>534</v>
      </c>
    </row>
    <row r="206" s="2" customFormat="1" ht="16.5" customHeight="1">
      <c r="A206" s="38"/>
      <c r="B206" s="189"/>
      <c r="C206" s="236" t="s">
        <v>371</v>
      </c>
      <c r="D206" s="236" t="s">
        <v>357</v>
      </c>
      <c r="E206" s="237" t="s">
        <v>2861</v>
      </c>
      <c r="F206" s="238" t="s">
        <v>2862</v>
      </c>
      <c r="G206" s="239" t="s">
        <v>353</v>
      </c>
      <c r="H206" s="240">
        <v>4</v>
      </c>
      <c r="I206" s="241"/>
      <c r="J206" s="240">
        <f>ROUND(I206*H206,3)</f>
        <v>0</v>
      </c>
      <c r="K206" s="242"/>
      <c r="L206" s="243"/>
      <c r="M206" s="244" t="s">
        <v>1</v>
      </c>
      <c r="N206" s="245" t="s">
        <v>44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1" t="s">
        <v>568</v>
      </c>
      <c r="AT206" s="201" t="s">
        <v>357</v>
      </c>
      <c r="AU206" s="201" t="s">
        <v>90</v>
      </c>
      <c r="AY206" s="19" t="s">
        <v>168</v>
      </c>
      <c r="BE206" s="202">
        <f>IF(N206="základná",J206,0)</f>
        <v>0</v>
      </c>
      <c r="BF206" s="202">
        <f>IF(N206="znížená",J206,0)</f>
        <v>0</v>
      </c>
      <c r="BG206" s="202">
        <f>IF(N206="zákl. prenesená",J206,0)</f>
        <v>0</v>
      </c>
      <c r="BH206" s="202">
        <f>IF(N206="zníž. prenesená",J206,0)</f>
        <v>0</v>
      </c>
      <c r="BI206" s="202">
        <f>IF(N206="nulová",J206,0)</f>
        <v>0</v>
      </c>
      <c r="BJ206" s="19" t="s">
        <v>90</v>
      </c>
      <c r="BK206" s="203">
        <f>ROUND(I206*H206,3)</f>
        <v>0</v>
      </c>
      <c r="BL206" s="19" t="s">
        <v>360</v>
      </c>
      <c r="BM206" s="201" t="s">
        <v>539</v>
      </c>
    </row>
    <row r="207" s="2" customFormat="1" ht="16.5" customHeight="1">
      <c r="A207" s="38"/>
      <c r="B207" s="189"/>
      <c r="C207" s="190" t="s">
        <v>542</v>
      </c>
      <c r="D207" s="190" t="s">
        <v>171</v>
      </c>
      <c r="E207" s="191" t="s">
        <v>2863</v>
      </c>
      <c r="F207" s="192" t="s">
        <v>2864</v>
      </c>
      <c r="G207" s="193" t="s">
        <v>324</v>
      </c>
      <c r="H207" s="194">
        <v>12</v>
      </c>
      <c r="I207" s="195"/>
      <c r="J207" s="194">
        <f>ROUND(I207*H207,3)</f>
        <v>0</v>
      </c>
      <c r="K207" s="196"/>
      <c r="L207" s="39"/>
      <c r="M207" s="197" t="s">
        <v>1</v>
      </c>
      <c r="N207" s="198" t="s">
        <v>44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1" t="s">
        <v>360</v>
      </c>
      <c r="AT207" s="201" t="s">
        <v>171</v>
      </c>
      <c r="AU207" s="201" t="s">
        <v>90</v>
      </c>
      <c r="AY207" s="19" t="s">
        <v>168</v>
      </c>
      <c r="BE207" s="202">
        <f>IF(N207="základná",J207,0)</f>
        <v>0</v>
      </c>
      <c r="BF207" s="202">
        <f>IF(N207="znížená",J207,0)</f>
        <v>0</v>
      </c>
      <c r="BG207" s="202">
        <f>IF(N207="zákl. prenesená",J207,0)</f>
        <v>0</v>
      </c>
      <c r="BH207" s="202">
        <f>IF(N207="zníž. prenesená",J207,0)</f>
        <v>0</v>
      </c>
      <c r="BI207" s="202">
        <f>IF(N207="nulová",J207,0)</f>
        <v>0</v>
      </c>
      <c r="BJ207" s="19" t="s">
        <v>90</v>
      </c>
      <c r="BK207" s="203">
        <f>ROUND(I207*H207,3)</f>
        <v>0</v>
      </c>
      <c r="BL207" s="19" t="s">
        <v>360</v>
      </c>
      <c r="BM207" s="201" t="s">
        <v>545</v>
      </c>
    </row>
    <row r="208" s="2" customFormat="1" ht="16.5" customHeight="1">
      <c r="A208" s="38"/>
      <c r="B208" s="189"/>
      <c r="C208" s="236" t="s">
        <v>374</v>
      </c>
      <c r="D208" s="236" t="s">
        <v>357</v>
      </c>
      <c r="E208" s="237" t="s">
        <v>2865</v>
      </c>
      <c r="F208" s="238" t="s">
        <v>2866</v>
      </c>
      <c r="G208" s="239" t="s">
        <v>353</v>
      </c>
      <c r="H208" s="240">
        <v>6</v>
      </c>
      <c r="I208" s="241"/>
      <c r="J208" s="240">
        <f>ROUND(I208*H208,3)</f>
        <v>0</v>
      </c>
      <c r="K208" s="242"/>
      <c r="L208" s="243"/>
      <c r="M208" s="244" t="s">
        <v>1</v>
      </c>
      <c r="N208" s="245" t="s">
        <v>44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1" t="s">
        <v>568</v>
      </c>
      <c r="AT208" s="201" t="s">
        <v>357</v>
      </c>
      <c r="AU208" s="201" t="s">
        <v>90</v>
      </c>
      <c r="AY208" s="19" t="s">
        <v>168</v>
      </c>
      <c r="BE208" s="202">
        <f>IF(N208="základná",J208,0)</f>
        <v>0</v>
      </c>
      <c r="BF208" s="202">
        <f>IF(N208="znížená",J208,0)</f>
        <v>0</v>
      </c>
      <c r="BG208" s="202">
        <f>IF(N208="zákl. prenesená",J208,0)</f>
        <v>0</v>
      </c>
      <c r="BH208" s="202">
        <f>IF(N208="zníž. prenesená",J208,0)</f>
        <v>0</v>
      </c>
      <c r="BI208" s="202">
        <f>IF(N208="nulová",J208,0)</f>
        <v>0</v>
      </c>
      <c r="BJ208" s="19" t="s">
        <v>90</v>
      </c>
      <c r="BK208" s="203">
        <f>ROUND(I208*H208,3)</f>
        <v>0</v>
      </c>
      <c r="BL208" s="19" t="s">
        <v>360</v>
      </c>
      <c r="BM208" s="201" t="s">
        <v>552</v>
      </c>
    </row>
    <row r="209" s="2" customFormat="1" ht="24.15" customHeight="1">
      <c r="A209" s="38"/>
      <c r="B209" s="189"/>
      <c r="C209" s="190" t="s">
        <v>554</v>
      </c>
      <c r="D209" s="190" t="s">
        <v>171</v>
      </c>
      <c r="E209" s="191" t="s">
        <v>2867</v>
      </c>
      <c r="F209" s="192" t="s">
        <v>2868</v>
      </c>
      <c r="G209" s="193" t="s">
        <v>324</v>
      </c>
      <c r="H209" s="194">
        <v>6</v>
      </c>
      <c r="I209" s="195"/>
      <c r="J209" s="194">
        <f>ROUND(I209*H209,3)</f>
        <v>0</v>
      </c>
      <c r="K209" s="196"/>
      <c r="L209" s="39"/>
      <c r="M209" s="197" t="s">
        <v>1</v>
      </c>
      <c r="N209" s="198" t="s">
        <v>44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1" t="s">
        <v>360</v>
      </c>
      <c r="AT209" s="201" t="s">
        <v>171</v>
      </c>
      <c r="AU209" s="201" t="s">
        <v>90</v>
      </c>
      <c r="AY209" s="19" t="s">
        <v>168</v>
      </c>
      <c r="BE209" s="202">
        <f>IF(N209="základná",J209,0)</f>
        <v>0</v>
      </c>
      <c r="BF209" s="202">
        <f>IF(N209="znížená",J209,0)</f>
        <v>0</v>
      </c>
      <c r="BG209" s="202">
        <f>IF(N209="zákl. prenesená",J209,0)</f>
        <v>0</v>
      </c>
      <c r="BH209" s="202">
        <f>IF(N209="zníž. prenesená",J209,0)</f>
        <v>0</v>
      </c>
      <c r="BI209" s="202">
        <f>IF(N209="nulová",J209,0)</f>
        <v>0</v>
      </c>
      <c r="BJ209" s="19" t="s">
        <v>90</v>
      </c>
      <c r="BK209" s="203">
        <f>ROUND(I209*H209,3)</f>
        <v>0</v>
      </c>
      <c r="BL209" s="19" t="s">
        <v>360</v>
      </c>
      <c r="BM209" s="201" t="s">
        <v>557</v>
      </c>
    </row>
    <row r="210" s="2" customFormat="1" ht="16.5" customHeight="1">
      <c r="A210" s="38"/>
      <c r="B210" s="189"/>
      <c r="C210" s="236" t="s">
        <v>378</v>
      </c>
      <c r="D210" s="236" t="s">
        <v>357</v>
      </c>
      <c r="E210" s="237" t="s">
        <v>2869</v>
      </c>
      <c r="F210" s="238" t="s">
        <v>2870</v>
      </c>
      <c r="G210" s="239" t="s">
        <v>324</v>
      </c>
      <c r="H210" s="240">
        <v>6</v>
      </c>
      <c r="I210" s="241"/>
      <c r="J210" s="240">
        <f>ROUND(I210*H210,3)</f>
        <v>0</v>
      </c>
      <c r="K210" s="242"/>
      <c r="L210" s="243"/>
      <c r="M210" s="244" t="s">
        <v>1</v>
      </c>
      <c r="N210" s="245" t="s">
        <v>44</v>
      </c>
      <c r="O210" s="82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1" t="s">
        <v>568</v>
      </c>
      <c r="AT210" s="201" t="s">
        <v>357</v>
      </c>
      <c r="AU210" s="201" t="s">
        <v>90</v>
      </c>
      <c r="AY210" s="19" t="s">
        <v>168</v>
      </c>
      <c r="BE210" s="202">
        <f>IF(N210="základná",J210,0)</f>
        <v>0</v>
      </c>
      <c r="BF210" s="202">
        <f>IF(N210="znížená",J210,0)</f>
        <v>0</v>
      </c>
      <c r="BG210" s="202">
        <f>IF(N210="zákl. prenesená",J210,0)</f>
        <v>0</v>
      </c>
      <c r="BH210" s="202">
        <f>IF(N210="zníž. prenesená",J210,0)</f>
        <v>0</v>
      </c>
      <c r="BI210" s="202">
        <f>IF(N210="nulová",J210,0)</f>
        <v>0</v>
      </c>
      <c r="BJ210" s="19" t="s">
        <v>90</v>
      </c>
      <c r="BK210" s="203">
        <f>ROUND(I210*H210,3)</f>
        <v>0</v>
      </c>
      <c r="BL210" s="19" t="s">
        <v>360</v>
      </c>
      <c r="BM210" s="201" t="s">
        <v>563</v>
      </c>
    </row>
    <row r="211" s="2" customFormat="1" ht="16.5" customHeight="1">
      <c r="A211" s="38"/>
      <c r="B211" s="189"/>
      <c r="C211" s="190" t="s">
        <v>565</v>
      </c>
      <c r="D211" s="190" t="s">
        <v>171</v>
      </c>
      <c r="E211" s="191" t="s">
        <v>2871</v>
      </c>
      <c r="F211" s="192" t="s">
        <v>2872</v>
      </c>
      <c r="G211" s="193" t="s">
        <v>353</v>
      </c>
      <c r="H211" s="194">
        <v>9</v>
      </c>
      <c r="I211" s="195"/>
      <c r="J211" s="194">
        <f>ROUND(I211*H211,3)</f>
        <v>0</v>
      </c>
      <c r="K211" s="196"/>
      <c r="L211" s="39"/>
      <c r="M211" s="197" t="s">
        <v>1</v>
      </c>
      <c r="N211" s="198" t="s">
        <v>44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1" t="s">
        <v>360</v>
      </c>
      <c r="AT211" s="201" t="s">
        <v>171</v>
      </c>
      <c r="AU211" s="201" t="s">
        <v>90</v>
      </c>
      <c r="AY211" s="19" t="s">
        <v>168</v>
      </c>
      <c r="BE211" s="202">
        <f>IF(N211="základná",J211,0)</f>
        <v>0</v>
      </c>
      <c r="BF211" s="202">
        <f>IF(N211="znížená",J211,0)</f>
        <v>0</v>
      </c>
      <c r="BG211" s="202">
        <f>IF(N211="zákl. prenesená",J211,0)</f>
        <v>0</v>
      </c>
      <c r="BH211" s="202">
        <f>IF(N211="zníž. prenesená",J211,0)</f>
        <v>0</v>
      </c>
      <c r="BI211" s="202">
        <f>IF(N211="nulová",J211,0)</f>
        <v>0</v>
      </c>
      <c r="BJ211" s="19" t="s">
        <v>90</v>
      </c>
      <c r="BK211" s="203">
        <f>ROUND(I211*H211,3)</f>
        <v>0</v>
      </c>
      <c r="BL211" s="19" t="s">
        <v>360</v>
      </c>
      <c r="BM211" s="201" t="s">
        <v>569</v>
      </c>
    </row>
    <row r="212" s="2" customFormat="1" ht="21.75" customHeight="1">
      <c r="A212" s="38"/>
      <c r="B212" s="189"/>
      <c r="C212" s="190" t="s">
        <v>381</v>
      </c>
      <c r="D212" s="190" t="s">
        <v>171</v>
      </c>
      <c r="E212" s="191" t="s">
        <v>2873</v>
      </c>
      <c r="F212" s="192" t="s">
        <v>2874</v>
      </c>
      <c r="G212" s="193" t="s">
        <v>324</v>
      </c>
      <c r="H212" s="194">
        <v>230</v>
      </c>
      <c r="I212" s="195"/>
      <c r="J212" s="194">
        <f>ROUND(I212*H212,3)</f>
        <v>0</v>
      </c>
      <c r="K212" s="196"/>
      <c r="L212" s="39"/>
      <c r="M212" s="197" t="s">
        <v>1</v>
      </c>
      <c r="N212" s="198" t="s">
        <v>44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1" t="s">
        <v>360</v>
      </c>
      <c r="AT212" s="201" t="s">
        <v>171</v>
      </c>
      <c r="AU212" s="201" t="s">
        <v>90</v>
      </c>
      <c r="AY212" s="19" t="s">
        <v>168</v>
      </c>
      <c r="BE212" s="202">
        <f>IF(N212="základná",J212,0)</f>
        <v>0</v>
      </c>
      <c r="BF212" s="202">
        <f>IF(N212="znížená",J212,0)</f>
        <v>0</v>
      </c>
      <c r="BG212" s="202">
        <f>IF(N212="zákl. prenesená",J212,0)</f>
        <v>0</v>
      </c>
      <c r="BH212" s="202">
        <f>IF(N212="zníž. prenesená",J212,0)</f>
        <v>0</v>
      </c>
      <c r="BI212" s="202">
        <f>IF(N212="nulová",J212,0)</f>
        <v>0</v>
      </c>
      <c r="BJ212" s="19" t="s">
        <v>90</v>
      </c>
      <c r="BK212" s="203">
        <f>ROUND(I212*H212,3)</f>
        <v>0</v>
      </c>
      <c r="BL212" s="19" t="s">
        <v>360</v>
      </c>
      <c r="BM212" s="201" t="s">
        <v>574</v>
      </c>
    </row>
    <row r="213" s="2" customFormat="1" ht="16.5" customHeight="1">
      <c r="A213" s="38"/>
      <c r="B213" s="189"/>
      <c r="C213" s="236" t="s">
        <v>575</v>
      </c>
      <c r="D213" s="236" t="s">
        <v>357</v>
      </c>
      <c r="E213" s="237" t="s">
        <v>2875</v>
      </c>
      <c r="F213" s="238" t="s">
        <v>2876</v>
      </c>
      <c r="G213" s="239" t="s">
        <v>324</v>
      </c>
      <c r="H213" s="240">
        <v>230</v>
      </c>
      <c r="I213" s="241"/>
      <c r="J213" s="240">
        <f>ROUND(I213*H213,3)</f>
        <v>0</v>
      </c>
      <c r="K213" s="242"/>
      <c r="L213" s="243"/>
      <c r="M213" s="244" t="s">
        <v>1</v>
      </c>
      <c r="N213" s="245" t="s">
        <v>44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1" t="s">
        <v>568</v>
      </c>
      <c r="AT213" s="201" t="s">
        <v>357</v>
      </c>
      <c r="AU213" s="201" t="s">
        <v>90</v>
      </c>
      <c r="AY213" s="19" t="s">
        <v>168</v>
      </c>
      <c r="BE213" s="202">
        <f>IF(N213="základná",J213,0)</f>
        <v>0</v>
      </c>
      <c r="BF213" s="202">
        <f>IF(N213="znížená",J213,0)</f>
        <v>0</v>
      </c>
      <c r="BG213" s="202">
        <f>IF(N213="zákl. prenesená",J213,0)</f>
        <v>0</v>
      </c>
      <c r="BH213" s="202">
        <f>IF(N213="zníž. prenesená",J213,0)</f>
        <v>0</v>
      </c>
      <c r="BI213" s="202">
        <f>IF(N213="nulová",J213,0)</f>
        <v>0</v>
      </c>
      <c r="BJ213" s="19" t="s">
        <v>90</v>
      </c>
      <c r="BK213" s="203">
        <f>ROUND(I213*H213,3)</f>
        <v>0</v>
      </c>
      <c r="BL213" s="19" t="s">
        <v>360</v>
      </c>
      <c r="BM213" s="201" t="s">
        <v>578</v>
      </c>
    </row>
    <row r="214" s="2" customFormat="1" ht="21.75" customHeight="1">
      <c r="A214" s="38"/>
      <c r="B214" s="189"/>
      <c r="C214" s="190" t="s">
        <v>385</v>
      </c>
      <c r="D214" s="190" t="s">
        <v>171</v>
      </c>
      <c r="E214" s="191" t="s">
        <v>2877</v>
      </c>
      <c r="F214" s="192" t="s">
        <v>2878</v>
      </c>
      <c r="G214" s="193" t="s">
        <v>324</v>
      </c>
      <c r="H214" s="194">
        <v>1296</v>
      </c>
      <c r="I214" s="195"/>
      <c r="J214" s="194">
        <f>ROUND(I214*H214,3)</f>
        <v>0</v>
      </c>
      <c r="K214" s="196"/>
      <c r="L214" s="39"/>
      <c r="M214" s="197" t="s">
        <v>1</v>
      </c>
      <c r="N214" s="198" t="s">
        <v>44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1" t="s">
        <v>360</v>
      </c>
      <c r="AT214" s="201" t="s">
        <v>171</v>
      </c>
      <c r="AU214" s="201" t="s">
        <v>90</v>
      </c>
      <c r="AY214" s="19" t="s">
        <v>168</v>
      </c>
      <c r="BE214" s="202">
        <f>IF(N214="základná",J214,0)</f>
        <v>0</v>
      </c>
      <c r="BF214" s="202">
        <f>IF(N214="znížená",J214,0)</f>
        <v>0</v>
      </c>
      <c r="BG214" s="202">
        <f>IF(N214="zákl. prenesená",J214,0)</f>
        <v>0</v>
      </c>
      <c r="BH214" s="202">
        <f>IF(N214="zníž. prenesená",J214,0)</f>
        <v>0</v>
      </c>
      <c r="BI214" s="202">
        <f>IF(N214="nulová",J214,0)</f>
        <v>0</v>
      </c>
      <c r="BJ214" s="19" t="s">
        <v>90</v>
      </c>
      <c r="BK214" s="203">
        <f>ROUND(I214*H214,3)</f>
        <v>0</v>
      </c>
      <c r="BL214" s="19" t="s">
        <v>360</v>
      </c>
      <c r="BM214" s="201" t="s">
        <v>581</v>
      </c>
    </row>
    <row r="215" s="2" customFormat="1" ht="16.5" customHeight="1">
      <c r="A215" s="38"/>
      <c r="B215" s="189"/>
      <c r="C215" s="236" t="s">
        <v>1032</v>
      </c>
      <c r="D215" s="236" t="s">
        <v>357</v>
      </c>
      <c r="E215" s="237" t="s">
        <v>2879</v>
      </c>
      <c r="F215" s="238" t="s">
        <v>2880</v>
      </c>
      <c r="G215" s="239" t="s">
        <v>324</v>
      </c>
      <c r="H215" s="240">
        <v>1296</v>
      </c>
      <c r="I215" s="241"/>
      <c r="J215" s="240">
        <f>ROUND(I215*H215,3)</f>
        <v>0</v>
      </c>
      <c r="K215" s="242"/>
      <c r="L215" s="243"/>
      <c r="M215" s="244" t="s">
        <v>1</v>
      </c>
      <c r="N215" s="245" t="s">
        <v>44</v>
      </c>
      <c r="O215" s="82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1" t="s">
        <v>568</v>
      </c>
      <c r="AT215" s="201" t="s">
        <v>357</v>
      </c>
      <c r="AU215" s="201" t="s">
        <v>90</v>
      </c>
      <c r="AY215" s="19" t="s">
        <v>168</v>
      </c>
      <c r="BE215" s="202">
        <f>IF(N215="základná",J215,0)</f>
        <v>0</v>
      </c>
      <c r="BF215" s="202">
        <f>IF(N215="znížená",J215,0)</f>
        <v>0</v>
      </c>
      <c r="BG215" s="202">
        <f>IF(N215="zákl. prenesená",J215,0)</f>
        <v>0</v>
      </c>
      <c r="BH215" s="202">
        <f>IF(N215="zníž. prenesená",J215,0)</f>
        <v>0</v>
      </c>
      <c r="BI215" s="202">
        <f>IF(N215="nulová",J215,0)</f>
        <v>0</v>
      </c>
      <c r="BJ215" s="19" t="s">
        <v>90</v>
      </c>
      <c r="BK215" s="203">
        <f>ROUND(I215*H215,3)</f>
        <v>0</v>
      </c>
      <c r="BL215" s="19" t="s">
        <v>360</v>
      </c>
      <c r="BM215" s="201" t="s">
        <v>1035</v>
      </c>
    </row>
    <row r="216" s="2" customFormat="1" ht="21.75" customHeight="1">
      <c r="A216" s="38"/>
      <c r="B216" s="189"/>
      <c r="C216" s="190" t="s">
        <v>388</v>
      </c>
      <c r="D216" s="190" t="s">
        <v>171</v>
      </c>
      <c r="E216" s="191" t="s">
        <v>2881</v>
      </c>
      <c r="F216" s="192" t="s">
        <v>2882</v>
      </c>
      <c r="G216" s="193" t="s">
        <v>324</v>
      </c>
      <c r="H216" s="194">
        <v>200</v>
      </c>
      <c r="I216" s="195"/>
      <c r="J216" s="194">
        <f>ROUND(I216*H216,3)</f>
        <v>0</v>
      </c>
      <c r="K216" s="196"/>
      <c r="L216" s="39"/>
      <c r="M216" s="197" t="s">
        <v>1</v>
      </c>
      <c r="N216" s="198" t="s">
        <v>44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1" t="s">
        <v>360</v>
      </c>
      <c r="AT216" s="201" t="s">
        <v>171</v>
      </c>
      <c r="AU216" s="201" t="s">
        <v>90</v>
      </c>
      <c r="AY216" s="19" t="s">
        <v>168</v>
      </c>
      <c r="BE216" s="202">
        <f>IF(N216="základná",J216,0)</f>
        <v>0</v>
      </c>
      <c r="BF216" s="202">
        <f>IF(N216="znížená",J216,0)</f>
        <v>0</v>
      </c>
      <c r="BG216" s="202">
        <f>IF(N216="zákl. prenesená",J216,0)</f>
        <v>0</v>
      </c>
      <c r="BH216" s="202">
        <f>IF(N216="zníž. prenesená",J216,0)</f>
        <v>0</v>
      </c>
      <c r="BI216" s="202">
        <f>IF(N216="nulová",J216,0)</f>
        <v>0</v>
      </c>
      <c r="BJ216" s="19" t="s">
        <v>90</v>
      </c>
      <c r="BK216" s="203">
        <f>ROUND(I216*H216,3)</f>
        <v>0</v>
      </c>
      <c r="BL216" s="19" t="s">
        <v>360</v>
      </c>
      <c r="BM216" s="201" t="s">
        <v>1040</v>
      </c>
    </row>
    <row r="217" s="2" customFormat="1" ht="16.5" customHeight="1">
      <c r="A217" s="38"/>
      <c r="B217" s="189"/>
      <c r="C217" s="236" t="s">
        <v>1042</v>
      </c>
      <c r="D217" s="236" t="s">
        <v>357</v>
      </c>
      <c r="E217" s="237" t="s">
        <v>2883</v>
      </c>
      <c r="F217" s="238" t="s">
        <v>2884</v>
      </c>
      <c r="G217" s="239" t="s">
        <v>324</v>
      </c>
      <c r="H217" s="240">
        <v>200</v>
      </c>
      <c r="I217" s="241"/>
      <c r="J217" s="240">
        <f>ROUND(I217*H217,3)</f>
        <v>0</v>
      </c>
      <c r="K217" s="242"/>
      <c r="L217" s="243"/>
      <c r="M217" s="244" t="s">
        <v>1</v>
      </c>
      <c r="N217" s="245" t="s">
        <v>44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1" t="s">
        <v>568</v>
      </c>
      <c r="AT217" s="201" t="s">
        <v>357</v>
      </c>
      <c r="AU217" s="201" t="s">
        <v>90</v>
      </c>
      <c r="AY217" s="19" t="s">
        <v>168</v>
      </c>
      <c r="BE217" s="202">
        <f>IF(N217="základná",J217,0)</f>
        <v>0</v>
      </c>
      <c r="BF217" s="202">
        <f>IF(N217="znížená",J217,0)</f>
        <v>0</v>
      </c>
      <c r="BG217" s="202">
        <f>IF(N217="zákl. prenesená",J217,0)</f>
        <v>0</v>
      </c>
      <c r="BH217" s="202">
        <f>IF(N217="zníž. prenesená",J217,0)</f>
        <v>0</v>
      </c>
      <c r="BI217" s="202">
        <f>IF(N217="nulová",J217,0)</f>
        <v>0</v>
      </c>
      <c r="BJ217" s="19" t="s">
        <v>90</v>
      </c>
      <c r="BK217" s="203">
        <f>ROUND(I217*H217,3)</f>
        <v>0</v>
      </c>
      <c r="BL217" s="19" t="s">
        <v>360</v>
      </c>
      <c r="BM217" s="201" t="s">
        <v>1045</v>
      </c>
    </row>
    <row r="218" s="2" customFormat="1" ht="21.75" customHeight="1">
      <c r="A218" s="38"/>
      <c r="B218" s="189"/>
      <c r="C218" s="190" t="s">
        <v>394</v>
      </c>
      <c r="D218" s="190" t="s">
        <v>171</v>
      </c>
      <c r="E218" s="191" t="s">
        <v>2885</v>
      </c>
      <c r="F218" s="192" t="s">
        <v>2886</v>
      </c>
      <c r="G218" s="193" t="s">
        <v>324</v>
      </c>
      <c r="H218" s="194">
        <v>45</v>
      </c>
      <c r="I218" s="195"/>
      <c r="J218" s="194">
        <f>ROUND(I218*H218,3)</f>
        <v>0</v>
      </c>
      <c r="K218" s="196"/>
      <c r="L218" s="39"/>
      <c r="M218" s="197" t="s">
        <v>1</v>
      </c>
      <c r="N218" s="198" t="s">
        <v>44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1" t="s">
        <v>360</v>
      </c>
      <c r="AT218" s="201" t="s">
        <v>171</v>
      </c>
      <c r="AU218" s="201" t="s">
        <v>90</v>
      </c>
      <c r="AY218" s="19" t="s">
        <v>168</v>
      </c>
      <c r="BE218" s="202">
        <f>IF(N218="základná",J218,0)</f>
        <v>0</v>
      </c>
      <c r="BF218" s="202">
        <f>IF(N218="znížená",J218,0)</f>
        <v>0</v>
      </c>
      <c r="BG218" s="202">
        <f>IF(N218="zákl. prenesená",J218,0)</f>
        <v>0</v>
      </c>
      <c r="BH218" s="202">
        <f>IF(N218="zníž. prenesená",J218,0)</f>
        <v>0</v>
      </c>
      <c r="BI218" s="202">
        <f>IF(N218="nulová",J218,0)</f>
        <v>0</v>
      </c>
      <c r="BJ218" s="19" t="s">
        <v>90</v>
      </c>
      <c r="BK218" s="203">
        <f>ROUND(I218*H218,3)</f>
        <v>0</v>
      </c>
      <c r="BL218" s="19" t="s">
        <v>360</v>
      </c>
      <c r="BM218" s="201" t="s">
        <v>1051</v>
      </c>
    </row>
    <row r="219" s="2" customFormat="1" ht="16.5" customHeight="1">
      <c r="A219" s="38"/>
      <c r="B219" s="189"/>
      <c r="C219" s="236" t="s">
        <v>1053</v>
      </c>
      <c r="D219" s="236" t="s">
        <v>357</v>
      </c>
      <c r="E219" s="237" t="s">
        <v>2887</v>
      </c>
      <c r="F219" s="238" t="s">
        <v>2888</v>
      </c>
      <c r="G219" s="239" t="s">
        <v>324</v>
      </c>
      <c r="H219" s="240">
        <v>45</v>
      </c>
      <c r="I219" s="241"/>
      <c r="J219" s="240">
        <f>ROUND(I219*H219,3)</f>
        <v>0</v>
      </c>
      <c r="K219" s="242"/>
      <c r="L219" s="243"/>
      <c r="M219" s="244" t="s">
        <v>1</v>
      </c>
      <c r="N219" s="245" t="s">
        <v>44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1" t="s">
        <v>568</v>
      </c>
      <c r="AT219" s="201" t="s">
        <v>357</v>
      </c>
      <c r="AU219" s="201" t="s">
        <v>90</v>
      </c>
      <c r="AY219" s="19" t="s">
        <v>168</v>
      </c>
      <c r="BE219" s="202">
        <f>IF(N219="základná",J219,0)</f>
        <v>0</v>
      </c>
      <c r="BF219" s="202">
        <f>IF(N219="znížená",J219,0)</f>
        <v>0</v>
      </c>
      <c r="BG219" s="202">
        <f>IF(N219="zákl. prenesená",J219,0)</f>
        <v>0</v>
      </c>
      <c r="BH219" s="202">
        <f>IF(N219="zníž. prenesená",J219,0)</f>
        <v>0</v>
      </c>
      <c r="BI219" s="202">
        <f>IF(N219="nulová",J219,0)</f>
        <v>0</v>
      </c>
      <c r="BJ219" s="19" t="s">
        <v>90</v>
      </c>
      <c r="BK219" s="203">
        <f>ROUND(I219*H219,3)</f>
        <v>0</v>
      </c>
      <c r="BL219" s="19" t="s">
        <v>360</v>
      </c>
      <c r="BM219" s="201" t="s">
        <v>1056</v>
      </c>
    </row>
    <row r="220" s="2" customFormat="1" ht="24.15" customHeight="1">
      <c r="A220" s="38"/>
      <c r="B220" s="189"/>
      <c r="C220" s="190" t="s">
        <v>398</v>
      </c>
      <c r="D220" s="190" t="s">
        <v>171</v>
      </c>
      <c r="E220" s="191" t="s">
        <v>2889</v>
      </c>
      <c r="F220" s="192" t="s">
        <v>2890</v>
      </c>
      <c r="G220" s="193" t="s">
        <v>324</v>
      </c>
      <c r="H220" s="194">
        <v>225</v>
      </c>
      <c r="I220" s="195"/>
      <c r="J220" s="194">
        <f>ROUND(I220*H220,3)</f>
        <v>0</v>
      </c>
      <c r="K220" s="196"/>
      <c r="L220" s="39"/>
      <c r="M220" s="197" t="s">
        <v>1</v>
      </c>
      <c r="N220" s="198" t="s">
        <v>44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1" t="s">
        <v>360</v>
      </c>
      <c r="AT220" s="201" t="s">
        <v>171</v>
      </c>
      <c r="AU220" s="201" t="s">
        <v>90</v>
      </c>
      <c r="AY220" s="19" t="s">
        <v>168</v>
      </c>
      <c r="BE220" s="202">
        <f>IF(N220="základná",J220,0)</f>
        <v>0</v>
      </c>
      <c r="BF220" s="202">
        <f>IF(N220="znížená",J220,0)</f>
        <v>0</v>
      </c>
      <c r="BG220" s="202">
        <f>IF(N220="zákl. prenesená",J220,0)</f>
        <v>0</v>
      </c>
      <c r="BH220" s="202">
        <f>IF(N220="zníž. prenesená",J220,0)</f>
        <v>0</v>
      </c>
      <c r="BI220" s="202">
        <f>IF(N220="nulová",J220,0)</f>
        <v>0</v>
      </c>
      <c r="BJ220" s="19" t="s">
        <v>90</v>
      </c>
      <c r="BK220" s="203">
        <f>ROUND(I220*H220,3)</f>
        <v>0</v>
      </c>
      <c r="BL220" s="19" t="s">
        <v>360</v>
      </c>
      <c r="BM220" s="201" t="s">
        <v>1061</v>
      </c>
    </row>
    <row r="221" s="2" customFormat="1" ht="16.5" customHeight="1">
      <c r="A221" s="38"/>
      <c r="B221" s="189"/>
      <c r="C221" s="236" t="s">
        <v>1064</v>
      </c>
      <c r="D221" s="236" t="s">
        <v>357</v>
      </c>
      <c r="E221" s="237" t="s">
        <v>2891</v>
      </c>
      <c r="F221" s="238" t="s">
        <v>2892</v>
      </c>
      <c r="G221" s="239" t="s">
        <v>324</v>
      </c>
      <c r="H221" s="240">
        <v>225</v>
      </c>
      <c r="I221" s="241"/>
      <c r="J221" s="240">
        <f>ROUND(I221*H221,3)</f>
        <v>0</v>
      </c>
      <c r="K221" s="242"/>
      <c r="L221" s="243"/>
      <c r="M221" s="244" t="s">
        <v>1</v>
      </c>
      <c r="N221" s="245" t="s">
        <v>44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1" t="s">
        <v>568</v>
      </c>
      <c r="AT221" s="201" t="s">
        <v>357</v>
      </c>
      <c r="AU221" s="201" t="s">
        <v>90</v>
      </c>
      <c r="AY221" s="19" t="s">
        <v>168</v>
      </c>
      <c r="BE221" s="202">
        <f>IF(N221="základná",J221,0)</f>
        <v>0</v>
      </c>
      <c r="BF221" s="202">
        <f>IF(N221="znížená",J221,0)</f>
        <v>0</v>
      </c>
      <c r="BG221" s="202">
        <f>IF(N221="zákl. prenesená",J221,0)</f>
        <v>0</v>
      </c>
      <c r="BH221" s="202">
        <f>IF(N221="zníž. prenesená",J221,0)</f>
        <v>0</v>
      </c>
      <c r="BI221" s="202">
        <f>IF(N221="nulová",J221,0)</f>
        <v>0</v>
      </c>
      <c r="BJ221" s="19" t="s">
        <v>90</v>
      </c>
      <c r="BK221" s="203">
        <f>ROUND(I221*H221,3)</f>
        <v>0</v>
      </c>
      <c r="BL221" s="19" t="s">
        <v>360</v>
      </c>
      <c r="BM221" s="201" t="s">
        <v>1067</v>
      </c>
    </row>
    <row r="222" s="2" customFormat="1" ht="16.5" customHeight="1">
      <c r="A222" s="38"/>
      <c r="B222" s="189"/>
      <c r="C222" s="190" t="s">
        <v>402</v>
      </c>
      <c r="D222" s="190" t="s">
        <v>171</v>
      </c>
      <c r="E222" s="191" t="s">
        <v>2893</v>
      </c>
      <c r="F222" s="192" t="s">
        <v>2894</v>
      </c>
      <c r="G222" s="193" t="s">
        <v>324</v>
      </c>
      <c r="H222" s="194">
        <v>125</v>
      </c>
      <c r="I222" s="195"/>
      <c r="J222" s="194">
        <f>ROUND(I222*H222,3)</f>
        <v>0</v>
      </c>
      <c r="K222" s="196"/>
      <c r="L222" s="39"/>
      <c r="M222" s="197" t="s">
        <v>1</v>
      </c>
      <c r="N222" s="198" t="s">
        <v>44</v>
      </c>
      <c r="O222" s="82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1" t="s">
        <v>360</v>
      </c>
      <c r="AT222" s="201" t="s">
        <v>171</v>
      </c>
      <c r="AU222" s="201" t="s">
        <v>90</v>
      </c>
      <c r="AY222" s="19" t="s">
        <v>168</v>
      </c>
      <c r="BE222" s="202">
        <f>IF(N222="základná",J222,0)</f>
        <v>0</v>
      </c>
      <c r="BF222" s="202">
        <f>IF(N222="znížená",J222,0)</f>
        <v>0</v>
      </c>
      <c r="BG222" s="202">
        <f>IF(N222="zákl. prenesená",J222,0)</f>
        <v>0</v>
      </c>
      <c r="BH222" s="202">
        <f>IF(N222="zníž. prenesená",J222,0)</f>
        <v>0</v>
      </c>
      <c r="BI222" s="202">
        <f>IF(N222="nulová",J222,0)</f>
        <v>0</v>
      </c>
      <c r="BJ222" s="19" t="s">
        <v>90</v>
      </c>
      <c r="BK222" s="203">
        <f>ROUND(I222*H222,3)</f>
        <v>0</v>
      </c>
      <c r="BL222" s="19" t="s">
        <v>360</v>
      </c>
      <c r="BM222" s="201" t="s">
        <v>1071</v>
      </c>
    </row>
    <row r="223" s="2" customFormat="1" ht="16.5" customHeight="1">
      <c r="A223" s="38"/>
      <c r="B223" s="189"/>
      <c r="C223" s="236" t="s">
        <v>1073</v>
      </c>
      <c r="D223" s="236" t="s">
        <v>357</v>
      </c>
      <c r="E223" s="237" t="s">
        <v>2895</v>
      </c>
      <c r="F223" s="238" t="s">
        <v>2896</v>
      </c>
      <c r="G223" s="239" t="s">
        <v>357</v>
      </c>
      <c r="H223" s="240">
        <v>54</v>
      </c>
      <c r="I223" s="241"/>
      <c r="J223" s="240">
        <f>ROUND(I223*H223,3)</f>
        <v>0</v>
      </c>
      <c r="K223" s="242"/>
      <c r="L223" s="243"/>
      <c r="M223" s="244" t="s">
        <v>1</v>
      </c>
      <c r="N223" s="245" t="s">
        <v>44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1" t="s">
        <v>568</v>
      </c>
      <c r="AT223" s="201" t="s">
        <v>357</v>
      </c>
      <c r="AU223" s="201" t="s">
        <v>90</v>
      </c>
      <c r="AY223" s="19" t="s">
        <v>168</v>
      </c>
      <c r="BE223" s="202">
        <f>IF(N223="základná",J223,0)</f>
        <v>0</v>
      </c>
      <c r="BF223" s="202">
        <f>IF(N223="znížená",J223,0)</f>
        <v>0</v>
      </c>
      <c r="BG223" s="202">
        <f>IF(N223="zákl. prenesená",J223,0)</f>
        <v>0</v>
      </c>
      <c r="BH223" s="202">
        <f>IF(N223="zníž. prenesená",J223,0)</f>
        <v>0</v>
      </c>
      <c r="BI223" s="202">
        <f>IF(N223="nulová",J223,0)</f>
        <v>0</v>
      </c>
      <c r="BJ223" s="19" t="s">
        <v>90</v>
      </c>
      <c r="BK223" s="203">
        <f>ROUND(I223*H223,3)</f>
        <v>0</v>
      </c>
      <c r="BL223" s="19" t="s">
        <v>360</v>
      </c>
      <c r="BM223" s="201" t="s">
        <v>1076</v>
      </c>
    </row>
    <row r="224" s="2" customFormat="1" ht="16.5" customHeight="1">
      <c r="A224" s="38"/>
      <c r="B224" s="189"/>
      <c r="C224" s="236" t="s">
        <v>406</v>
      </c>
      <c r="D224" s="236" t="s">
        <v>357</v>
      </c>
      <c r="E224" s="237" t="s">
        <v>2897</v>
      </c>
      <c r="F224" s="238" t="s">
        <v>2898</v>
      </c>
      <c r="G224" s="239" t="s">
        <v>357</v>
      </c>
      <c r="H224" s="240">
        <v>70</v>
      </c>
      <c r="I224" s="241"/>
      <c r="J224" s="240">
        <f>ROUND(I224*H224,3)</f>
        <v>0</v>
      </c>
      <c r="K224" s="242"/>
      <c r="L224" s="243"/>
      <c r="M224" s="244" t="s">
        <v>1</v>
      </c>
      <c r="N224" s="245" t="s">
        <v>44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1" t="s">
        <v>568</v>
      </c>
      <c r="AT224" s="201" t="s">
        <v>357</v>
      </c>
      <c r="AU224" s="201" t="s">
        <v>90</v>
      </c>
      <c r="AY224" s="19" t="s">
        <v>168</v>
      </c>
      <c r="BE224" s="202">
        <f>IF(N224="základná",J224,0)</f>
        <v>0</v>
      </c>
      <c r="BF224" s="202">
        <f>IF(N224="znížená",J224,0)</f>
        <v>0</v>
      </c>
      <c r="BG224" s="202">
        <f>IF(N224="zákl. prenesená",J224,0)</f>
        <v>0</v>
      </c>
      <c r="BH224" s="202">
        <f>IF(N224="zníž. prenesená",J224,0)</f>
        <v>0</v>
      </c>
      <c r="BI224" s="202">
        <f>IF(N224="nulová",J224,0)</f>
        <v>0</v>
      </c>
      <c r="BJ224" s="19" t="s">
        <v>90</v>
      </c>
      <c r="BK224" s="203">
        <f>ROUND(I224*H224,3)</f>
        <v>0</v>
      </c>
      <c r="BL224" s="19" t="s">
        <v>360</v>
      </c>
      <c r="BM224" s="201" t="s">
        <v>1080</v>
      </c>
    </row>
    <row r="225" s="2" customFormat="1" ht="37.8" customHeight="1">
      <c r="A225" s="38"/>
      <c r="B225" s="189"/>
      <c r="C225" s="190" t="s">
        <v>1082</v>
      </c>
      <c r="D225" s="190" t="s">
        <v>171</v>
      </c>
      <c r="E225" s="191" t="s">
        <v>2899</v>
      </c>
      <c r="F225" s="192" t="s">
        <v>2900</v>
      </c>
      <c r="G225" s="193" t="s">
        <v>353</v>
      </c>
      <c r="H225" s="194">
        <v>186</v>
      </c>
      <c r="I225" s="195"/>
      <c r="J225" s="194">
        <f>ROUND(I225*H225,3)</f>
        <v>0</v>
      </c>
      <c r="K225" s="196"/>
      <c r="L225" s="39"/>
      <c r="M225" s="197" t="s">
        <v>1</v>
      </c>
      <c r="N225" s="198" t="s">
        <v>44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1" t="s">
        <v>360</v>
      </c>
      <c r="AT225" s="201" t="s">
        <v>171</v>
      </c>
      <c r="AU225" s="201" t="s">
        <v>90</v>
      </c>
      <c r="AY225" s="19" t="s">
        <v>168</v>
      </c>
      <c r="BE225" s="202">
        <f>IF(N225="základná",J225,0)</f>
        <v>0</v>
      </c>
      <c r="BF225" s="202">
        <f>IF(N225="znížená",J225,0)</f>
        <v>0</v>
      </c>
      <c r="BG225" s="202">
        <f>IF(N225="zákl. prenesená",J225,0)</f>
        <v>0</v>
      </c>
      <c r="BH225" s="202">
        <f>IF(N225="zníž. prenesená",J225,0)</f>
        <v>0</v>
      </c>
      <c r="BI225" s="202">
        <f>IF(N225="nulová",J225,0)</f>
        <v>0</v>
      </c>
      <c r="BJ225" s="19" t="s">
        <v>90</v>
      </c>
      <c r="BK225" s="203">
        <f>ROUND(I225*H225,3)</f>
        <v>0</v>
      </c>
      <c r="BL225" s="19" t="s">
        <v>360</v>
      </c>
      <c r="BM225" s="201" t="s">
        <v>1085</v>
      </c>
    </row>
    <row r="226" s="2" customFormat="1" ht="16.5" customHeight="1">
      <c r="A226" s="38"/>
      <c r="B226" s="189"/>
      <c r="C226" s="190" t="s">
        <v>412</v>
      </c>
      <c r="D226" s="190" t="s">
        <v>171</v>
      </c>
      <c r="E226" s="191" t="s">
        <v>2901</v>
      </c>
      <c r="F226" s="192" t="s">
        <v>2902</v>
      </c>
      <c r="G226" s="193" t="s">
        <v>353</v>
      </c>
      <c r="H226" s="194">
        <v>3</v>
      </c>
      <c r="I226" s="195"/>
      <c r="J226" s="194">
        <f>ROUND(I226*H226,3)</f>
        <v>0</v>
      </c>
      <c r="K226" s="196"/>
      <c r="L226" s="39"/>
      <c r="M226" s="197" t="s">
        <v>1</v>
      </c>
      <c r="N226" s="198" t="s">
        <v>44</v>
      </c>
      <c r="O226" s="82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1" t="s">
        <v>360</v>
      </c>
      <c r="AT226" s="201" t="s">
        <v>171</v>
      </c>
      <c r="AU226" s="201" t="s">
        <v>90</v>
      </c>
      <c r="AY226" s="19" t="s">
        <v>168</v>
      </c>
      <c r="BE226" s="202">
        <f>IF(N226="základná",J226,0)</f>
        <v>0</v>
      </c>
      <c r="BF226" s="202">
        <f>IF(N226="znížená",J226,0)</f>
        <v>0</v>
      </c>
      <c r="BG226" s="202">
        <f>IF(N226="zákl. prenesená",J226,0)</f>
        <v>0</v>
      </c>
      <c r="BH226" s="202">
        <f>IF(N226="zníž. prenesená",J226,0)</f>
        <v>0</v>
      </c>
      <c r="BI226" s="202">
        <f>IF(N226="nulová",J226,0)</f>
        <v>0</v>
      </c>
      <c r="BJ226" s="19" t="s">
        <v>90</v>
      </c>
      <c r="BK226" s="203">
        <f>ROUND(I226*H226,3)</f>
        <v>0</v>
      </c>
      <c r="BL226" s="19" t="s">
        <v>360</v>
      </c>
      <c r="BM226" s="201" t="s">
        <v>1089</v>
      </c>
    </row>
    <row r="227" s="12" customFormat="1" ht="22.8" customHeight="1">
      <c r="A227" s="12"/>
      <c r="B227" s="176"/>
      <c r="C227" s="12"/>
      <c r="D227" s="177" t="s">
        <v>77</v>
      </c>
      <c r="E227" s="187" t="s">
        <v>2903</v>
      </c>
      <c r="F227" s="187" t="s">
        <v>2904</v>
      </c>
      <c r="G227" s="12"/>
      <c r="H227" s="12"/>
      <c r="I227" s="179"/>
      <c r="J227" s="188">
        <f>BK227</f>
        <v>0</v>
      </c>
      <c r="K227" s="12"/>
      <c r="L227" s="176"/>
      <c r="M227" s="181"/>
      <c r="N227" s="182"/>
      <c r="O227" s="182"/>
      <c r="P227" s="183">
        <f>SUM(P228:P233)</f>
        <v>0</v>
      </c>
      <c r="Q227" s="182"/>
      <c r="R227" s="183">
        <f>SUM(R228:R233)</f>
        <v>0</v>
      </c>
      <c r="S227" s="182"/>
      <c r="T227" s="184">
        <f>SUM(T228:T233)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77" t="s">
        <v>95</v>
      </c>
      <c r="AT227" s="185" t="s">
        <v>77</v>
      </c>
      <c r="AU227" s="185" t="s">
        <v>85</v>
      </c>
      <c r="AY227" s="177" t="s">
        <v>168</v>
      </c>
      <c r="BK227" s="186">
        <f>SUM(BK228:BK233)</f>
        <v>0</v>
      </c>
    </row>
    <row r="228" s="2" customFormat="1" ht="16.5" customHeight="1">
      <c r="A228" s="38"/>
      <c r="B228" s="189"/>
      <c r="C228" s="190" t="s">
        <v>1091</v>
      </c>
      <c r="D228" s="190" t="s">
        <v>171</v>
      </c>
      <c r="E228" s="191" t="s">
        <v>2905</v>
      </c>
      <c r="F228" s="192" t="s">
        <v>2906</v>
      </c>
      <c r="G228" s="193" t="s">
        <v>353</v>
      </c>
      <c r="H228" s="194">
        <v>50</v>
      </c>
      <c r="I228" s="195"/>
      <c r="J228" s="194">
        <f>ROUND(I228*H228,3)</f>
        <v>0</v>
      </c>
      <c r="K228" s="196"/>
      <c r="L228" s="39"/>
      <c r="M228" s="197" t="s">
        <v>1</v>
      </c>
      <c r="N228" s="198" t="s">
        <v>44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1" t="s">
        <v>360</v>
      </c>
      <c r="AT228" s="201" t="s">
        <v>171</v>
      </c>
      <c r="AU228" s="201" t="s">
        <v>90</v>
      </c>
      <c r="AY228" s="19" t="s">
        <v>168</v>
      </c>
      <c r="BE228" s="202">
        <f>IF(N228="základná",J228,0)</f>
        <v>0</v>
      </c>
      <c r="BF228" s="202">
        <f>IF(N228="znížená",J228,0)</f>
        <v>0</v>
      </c>
      <c r="BG228" s="202">
        <f>IF(N228="zákl. prenesená",J228,0)</f>
        <v>0</v>
      </c>
      <c r="BH228" s="202">
        <f>IF(N228="zníž. prenesená",J228,0)</f>
        <v>0</v>
      </c>
      <c r="BI228" s="202">
        <f>IF(N228="nulová",J228,0)</f>
        <v>0</v>
      </c>
      <c r="BJ228" s="19" t="s">
        <v>90</v>
      </c>
      <c r="BK228" s="203">
        <f>ROUND(I228*H228,3)</f>
        <v>0</v>
      </c>
      <c r="BL228" s="19" t="s">
        <v>360</v>
      </c>
      <c r="BM228" s="201" t="s">
        <v>1094</v>
      </c>
    </row>
    <row r="229" s="2" customFormat="1" ht="24.15" customHeight="1">
      <c r="A229" s="38"/>
      <c r="B229" s="189"/>
      <c r="C229" s="236" t="s">
        <v>417</v>
      </c>
      <c r="D229" s="236" t="s">
        <v>357</v>
      </c>
      <c r="E229" s="237" t="s">
        <v>2907</v>
      </c>
      <c r="F229" s="238" t="s">
        <v>2908</v>
      </c>
      <c r="G229" s="239" t="s">
        <v>353</v>
      </c>
      <c r="H229" s="240">
        <v>50</v>
      </c>
      <c r="I229" s="241"/>
      <c r="J229" s="240">
        <f>ROUND(I229*H229,3)</f>
        <v>0</v>
      </c>
      <c r="K229" s="242"/>
      <c r="L229" s="243"/>
      <c r="M229" s="244" t="s">
        <v>1</v>
      </c>
      <c r="N229" s="245" t="s">
        <v>44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1" t="s">
        <v>568</v>
      </c>
      <c r="AT229" s="201" t="s">
        <v>357</v>
      </c>
      <c r="AU229" s="201" t="s">
        <v>90</v>
      </c>
      <c r="AY229" s="19" t="s">
        <v>168</v>
      </c>
      <c r="BE229" s="202">
        <f>IF(N229="základná",J229,0)</f>
        <v>0</v>
      </c>
      <c r="BF229" s="202">
        <f>IF(N229="znížená",J229,0)</f>
        <v>0</v>
      </c>
      <c r="BG229" s="202">
        <f>IF(N229="zákl. prenesená",J229,0)</f>
        <v>0</v>
      </c>
      <c r="BH229" s="202">
        <f>IF(N229="zníž. prenesená",J229,0)</f>
        <v>0</v>
      </c>
      <c r="BI229" s="202">
        <f>IF(N229="nulová",J229,0)</f>
        <v>0</v>
      </c>
      <c r="BJ229" s="19" t="s">
        <v>90</v>
      </c>
      <c r="BK229" s="203">
        <f>ROUND(I229*H229,3)</f>
        <v>0</v>
      </c>
      <c r="BL229" s="19" t="s">
        <v>360</v>
      </c>
      <c r="BM229" s="201" t="s">
        <v>1098</v>
      </c>
    </row>
    <row r="230" s="2" customFormat="1" ht="16.5" customHeight="1">
      <c r="A230" s="38"/>
      <c r="B230" s="189"/>
      <c r="C230" s="190" t="s">
        <v>1100</v>
      </c>
      <c r="D230" s="190" t="s">
        <v>171</v>
      </c>
      <c r="E230" s="191" t="s">
        <v>2909</v>
      </c>
      <c r="F230" s="192" t="s">
        <v>2910</v>
      </c>
      <c r="G230" s="193" t="s">
        <v>353</v>
      </c>
      <c r="H230" s="194">
        <v>100</v>
      </c>
      <c r="I230" s="195"/>
      <c r="J230" s="194">
        <f>ROUND(I230*H230,3)</f>
        <v>0</v>
      </c>
      <c r="K230" s="196"/>
      <c r="L230" s="39"/>
      <c r="M230" s="197" t="s">
        <v>1</v>
      </c>
      <c r="N230" s="198" t="s">
        <v>44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1" t="s">
        <v>360</v>
      </c>
      <c r="AT230" s="201" t="s">
        <v>171</v>
      </c>
      <c r="AU230" s="201" t="s">
        <v>90</v>
      </c>
      <c r="AY230" s="19" t="s">
        <v>168</v>
      </c>
      <c r="BE230" s="202">
        <f>IF(N230="základná",J230,0)</f>
        <v>0</v>
      </c>
      <c r="BF230" s="202">
        <f>IF(N230="znížená",J230,0)</f>
        <v>0</v>
      </c>
      <c r="BG230" s="202">
        <f>IF(N230="zákl. prenesená",J230,0)</f>
        <v>0</v>
      </c>
      <c r="BH230" s="202">
        <f>IF(N230="zníž. prenesená",J230,0)</f>
        <v>0</v>
      </c>
      <c r="BI230" s="202">
        <f>IF(N230="nulová",J230,0)</f>
        <v>0</v>
      </c>
      <c r="BJ230" s="19" t="s">
        <v>90</v>
      </c>
      <c r="BK230" s="203">
        <f>ROUND(I230*H230,3)</f>
        <v>0</v>
      </c>
      <c r="BL230" s="19" t="s">
        <v>360</v>
      </c>
      <c r="BM230" s="201" t="s">
        <v>1103</v>
      </c>
    </row>
    <row r="231" s="2" customFormat="1" ht="37.8" customHeight="1">
      <c r="A231" s="38"/>
      <c r="B231" s="189"/>
      <c r="C231" s="236" t="s">
        <v>422</v>
      </c>
      <c r="D231" s="236" t="s">
        <v>357</v>
      </c>
      <c r="E231" s="237" t="s">
        <v>2911</v>
      </c>
      <c r="F231" s="238" t="s">
        <v>2912</v>
      </c>
      <c r="G231" s="239" t="s">
        <v>353</v>
      </c>
      <c r="H231" s="240">
        <v>100</v>
      </c>
      <c r="I231" s="241"/>
      <c r="J231" s="240">
        <f>ROUND(I231*H231,3)</f>
        <v>0</v>
      </c>
      <c r="K231" s="242"/>
      <c r="L231" s="243"/>
      <c r="M231" s="244" t="s">
        <v>1</v>
      </c>
      <c r="N231" s="245" t="s">
        <v>44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1" t="s">
        <v>568</v>
      </c>
      <c r="AT231" s="201" t="s">
        <v>357</v>
      </c>
      <c r="AU231" s="201" t="s">
        <v>90</v>
      </c>
      <c r="AY231" s="19" t="s">
        <v>168</v>
      </c>
      <c r="BE231" s="202">
        <f>IF(N231="základná",J231,0)</f>
        <v>0</v>
      </c>
      <c r="BF231" s="202">
        <f>IF(N231="znížená",J231,0)</f>
        <v>0</v>
      </c>
      <c r="BG231" s="202">
        <f>IF(N231="zákl. prenesená",J231,0)</f>
        <v>0</v>
      </c>
      <c r="BH231" s="202">
        <f>IF(N231="zníž. prenesená",J231,0)</f>
        <v>0</v>
      </c>
      <c r="BI231" s="202">
        <f>IF(N231="nulová",J231,0)</f>
        <v>0</v>
      </c>
      <c r="BJ231" s="19" t="s">
        <v>90</v>
      </c>
      <c r="BK231" s="203">
        <f>ROUND(I231*H231,3)</f>
        <v>0</v>
      </c>
      <c r="BL231" s="19" t="s">
        <v>360</v>
      </c>
      <c r="BM231" s="201" t="s">
        <v>1107</v>
      </c>
    </row>
    <row r="232" s="2" customFormat="1" ht="21.75" customHeight="1">
      <c r="A232" s="38"/>
      <c r="B232" s="189"/>
      <c r="C232" s="190" t="s">
        <v>1110</v>
      </c>
      <c r="D232" s="190" t="s">
        <v>171</v>
      </c>
      <c r="E232" s="191" t="s">
        <v>2913</v>
      </c>
      <c r="F232" s="192" t="s">
        <v>2914</v>
      </c>
      <c r="G232" s="193" t="s">
        <v>324</v>
      </c>
      <c r="H232" s="194">
        <v>1720</v>
      </c>
      <c r="I232" s="195"/>
      <c r="J232" s="194">
        <f>ROUND(I232*H232,3)</f>
        <v>0</v>
      </c>
      <c r="K232" s="196"/>
      <c r="L232" s="39"/>
      <c r="M232" s="197" t="s">
        <v>1</v>
      </c>
      <c r="N232" s="198" t="s">
        <v>44</v>
      </c>
      <c r="O232" s="82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1" t="s">
        <v>360</v>
      </c>
      <c r="AT232" s="201" t="s">
        <v>171</v>
      </c>
      <c r="AU232" s="201" t="s">
        <v>90</v>
      </c>
      <c r="AY232" s="19" t="s">
        <v>168</v>
      </c>
      <c r="BE232" s="202">
        <f>IF(N232="základná",J232,0)</f>
        <v>0</v>
      </c>
      <c r="BF232" s="202">
        <f>IF(N232="znížená",J232,0)</f>
        <v>0</v>
      </c>
      <c r="BG232" s="202">
        <f>IF(N232="zákl. prenesená",J232,0)</f>
        <v>0</v>
      </c>
      <c r="BH232" s="202">
        <f>IF(N232="zníž. prenesená",J232,0)</f>
        <v>0</v>
      </c>
      <c r="BI232" s="202">
        <f>IF(N232="nulová",J232,0)</f>
        <v>0</v>
      </c>
      <c r="BJ232" s="19" t="s">
        <v>90</v>
      </c>
      <c r="BK232" s="203">
        <f>ROUND(I232*H232,3)</f>
        <v>0</v>
      </c>
      <c r="BL232" s="19" t="s">
        <v>360</v>
      </c>
      <c r="BM232" s="201" t="s">
        <v>1114</v>
      </c>
    </row>
    <row r="233" s="2" customFormat="1" ht="24.15" customHeight="1">
      <c r="A233" s="38"/>
      <c r="B233" s="189"/>
      <c r="C233" s="236" t="s">
        <v>426</v>
      </c>
      <c r="D233" s="236" t="s">
        <v>357</v>
      </c>
      <c r="E233" s="237" t="s">
        <v>2915</v>
      </c>
      <c r="F233" s="238" t="s">
        <v>2916</v>
      </c>
      <c r="G233" s="239" t="s">
        <v>324</v>
      </c>
      <c r="H233" s="240">
        <v>1720</v>
      </c>
      <c r="I233" s="241"/>
      <c r="J233" s="240">
        <f>ROUND(I233*H233,3)</f>
        <v>0</v>
      </c>
      <c r="K233" s="242"/>
      <c r="L233" s="243"/>
      <c r="M233" s="244" t="s">
        <v>1</v>
      </c>
      <c r="N233" s="245" t="s">
        <v>44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1" t="s">
        <v>568</v>
      </c>
      <c r="AT233" s="201" t="s">
        <v>357</v>
      </c>
      <c r="AU233" s="201" t="s">
        <v>90</v>
      </c>
      <c r="AY233" s="19" t="s">
        <v>168</v>
      </c>
      <c r="BE233" s="202">
        <f>IF(N233="základná",J233,0)</f>
        <v>0</v>
      </c>
      <c r="BF233" s="202">
        <f>IF(N233="znížená",J233,0)</f>
        <v>0</v>
      </c>
      <c r="BG233" s="202">
        <f>IF(N233="zákl. prenesená",J233,0)</f>
        <v>0</v>
      </c>
      <c r="BH233" s="202">
        <f>IF(N233="zníž. prenesená",J233,0)</f>
        <v>0</v>
      </c>
      <c r="BI233" s="202">
        <f>IF(N233="nulová",J233,0)</f>
        <v>0</v>
      </c>
      <c r="BJ233" s="19" t="s">
        <v>90</v>
      </c>
      <c r="BK233" s="203">
        <f>ROUND(I233*H233,3)</f>
        <v>0</v>
      </c>
      <c r="BL233" s="19" t="s">
        <v>360</v>
      </c>
      <c r="BM233" s="201" t="s">
        <v>1119</v>
      </c>
    </row>
    <row r="234" s="12" customFormat="1" ht="22.8" customHeight="1">
      <c r="A234" s="12"/>
      <c r="B234" s="176"/>
      <c r="C234" s="12"/>
      <c r="D234" s="177" t="s">
        <v>77</v>
      </c>
      <c r="E234" s="187" t="s">
        <v>2917</v>
      </c>
      <c r="F234" s="187" t="s">
        <v>2918</v>
      </c>
      <c r="G234" s="12"/>
      <c r="H234" s="12"/>
      <c r="I234" s="179"/>
      <c r="J234" s="188">
        <f>BK234</f>
        <v>0</v>
      </c>
      <c r="K234" s="12"/>
      <c r="L234" s="176"/>
      <c r="M234" s="181"/>
      <c r="N234" s="182"/>
      <c r="O234" s="182"/>
      <c r="P234" s="183">
        <f>P235</f>
        <v>0</v>
      </c>
      <c r="Q234" s="182"/>
      <c r="R234" s="183">
        <f>R235</f>
        <v>0</v>
      </c>
      <c r="S234" s="182"/>
      <c r="T234" s="184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77" t="s">
        <v>95</v>
      </c>
      <c r="AT234" s="185" t="s">
        <v>77</v>
      </c>
      <c r="AU234" s="185" t="s">
        <v>85</v>
      </c>
      <c r="AY234" s="177" t="s">
        <v>168</v>
      </c>
      <c r="BK234" s="186">
        <f>BK235</f>
        <v>0</v>
      </c>
    </row>
    <row r="235" s="2" customFormat="1" ht="16.5" customHeight="1">
      <c r="A235" s="38"/>
      <c r="B235" s="189"/>
      <c r="C235" s="190" t="s">
        <v>1121</v>
      </c>
      <c r="D235" s="190" t="s">
        <v>171</v>
      </c>
      <c r="E235" s="191" t="s">
        <v>2919</v>
      </c>
      <c r="F235" s="192" t="s">
        <v>2920</v>
      </c>
      <c r="G235" s="193" t="s">
        <v>1814</v>
      </c>
      <c r="H235" s="194">
        <v>1</v>
      </c>
      <c r="I235" s="195"/>
      <c r="J235" s="194">
        <f>ROUND(I235*H235,3)</f>
        <v>0</v>
      </c>
      <c r="K235" s="196"/>
      <c r="L235" s="39"/>
      <c r="M235" s="197" t="s">
        <v>1</v>
      </c>
      <c r="N235" s="198" t="s">
        <v>44</v>
      </c>
      <c r="O235" s="8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1" t="s">
        <v>360</v>
      </c>
      <c r="AT235" s="201" t="s">
        <v>171</v>
      </c>
      <c r="AU235" s="201" t="s">
        <v>90</v>
      </c>
      <c r="AY235" s="19" t="s">
        <v>168</v>
      </c>
      <c r="BE235" s="202">
        <f>IF(N235="základná",J235,0)</f>
        <v>0</v>
      </c>
      <c r="BF235" s="202">
        <f>IF(N235="znížená",J235,0)</f>
        <v>0</v>
      </c>
      <c r="BG235" s="202">
        <f>IF(N235="zákl. prenesená",J235,0)</f>
        <v>0</v>
      </c>
      <c r="BH235" s="202">
        <f>IF(N235="zníž. prenesená",J235,0)</f>
        <v>0</v>
      </c>
      <c r="BI235" s="202">
        <f>IF(N235="nulová",J235,0)</f>
        <v>0</v>
      </c>
      <c r="BJ235" s="19" t="s">
        <v>90</v>
      </c>
      <c r="BK235" s="203">
        <f>ROUND(I235*H235,3)</f>
        <v>0</v>
      </c>
      <c r="BL235" s="19" t="s">
        <v>360</v>
      </c>
      <c r="BM235" s="201" t="s">
        <v>1124</v>
      </c>
    </row>
    <row r="236" s="12" customFormat="1" ht="22.8" customHeight="1">
      <c r="A236" s="12"/>
      <c r="B236" s="176"/>
      <c r="C236" s="12"/>
      <c r="D236" s="177" t="s">
        <v>77</v>
      </c>
      <c r="E236" s="187" t="s">
        <v>2921</v>
      </c>
      <c r="F236" s="187" t="s">
        <v>2922</v>
      </c>
      <c r="G236" s="12"/>
      <c r="H236" s="12"/>
      <c r="I236" s="179"/>
      <c r="J236" s="188">
        <f>BK236</f>
        <v>0</v>
      </c>
      <c r="K236" s="12"/>
      <c r="L236" s="176"/>
      <c r="M236" s="181"/>
      <c r="N236" s="182"/>
      <c r="O236" s="182"/>
      <c r="P236" s="183">
        <f>P237</f>
        <v>0</v>
      </c>
      <c r="Q236" s="182"/>
      <c r="R236" s="183">
        <f>R237</f>
        <v>0</v>
      </c>
      <c r="S236" s="182"/>
      <c r="T236" s="184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77" t="s">
        <v>85</v>
      </c>
      <c r="AT236" s="185" t="s">
        <v>77</v>
      </c>
      <c r="AU236" s="185" t="s">
        <v>85</v>
      </c>
      <c r="AY236" s="177" t="s">
        <v>168</v>
      </c>
      <c r="BK236" s="186">
        <f>BK237</f>
        <v>0</v>
      </c>
    </row>
    <row r="237" s="2" customFormat="1" ht="78" customHeight="1">
      <c r="A237" s="38"/>
      <c r="B237" s="189"/>
      <c r="C237" s="190" t="s">
        <v>431</v>
      </c>
      <c r="D237" s="190" t="s">
        <v>171</v>
      </c>
      <c r="E237" s="191" t="s">
        <v>2923</v>
      </c>
      <c r="F237" s="192" t="s">
        <v>2924</v>
      </c>
      <c r="G237" s="193" t="s">
        <v>1814</v>
      </c>
      <c r="H237" s="194">
        <v>1</v>
      </c>
      <c r="I237" s="195"/>
      <c r="J237" s="194">
        <f>ROUND(I237*H237,3)</f>
        <v>0</v>
      </c>
      <c r="K237" s="196"/>
      <c r="L237" s="39"/>
      <c r="M237" s="197" t="s">
        <v>1</v>
      </c>
      <c r="N237" s="198" t="s">
        <v>44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1" t="s">
        <v>111</v>
      </c>
      <c r="AT237" s="201" t="s">
        <v>171</v>
      </c>
      <c r="AU237" s="201" t="s">
        <v>90</v>
      </c>
      <c r="AY237" s="19" t="s">
        <v>168</v>
      </c>
      <c r="BE237" s="202">
        <f>IF(N237="základná",J237,0)</f>
        <v>0</v>
      </c>
      <c r="BF237" s="202">
        <f>IF(N237="znížená",J237,0)</f>
        <v>0</v>
      </c>
      <c r="BG237" s="202">
        <f>IF(N237="zákl. prenesená",J237,0)</f>
        <v>0</v>
      </c>
      <c r="BH237" s="202">
        <f>IF(N237="zníž. prenesená",J237,0)</f>
        <v>0</v>
      </c>
      <c r="BI237" s="202">
        <f>IF(N237="nulová",J237,0)</f>
        <v>0</v>
      </c>
      <c r="BJ237" s="19" t="s">
        <v>90</v>
      </c>
      <c r="BK237" s="203">
        <f>ROUND(I237*H237,3)</f>
        <v>0</v>
      </c>
      <c r="BL237" s="19" t="s">
        <v>111</v>
      </c>
      <c r="BM237" s="201" t="s">
        <v>1128</v>
      </c>
    </row>
    <row r="238" s="12" customFormat="1" ht="25.92" customHeight="1">
      <c r="A238" s="12"/>
      <c r="B238" s="176"/>
      <c r="C238" s="12"/>
      <c r="D238" s="177" t="s">
        <v>77</v>
      </c>
      <c r="E238" s="178" t="s">
        <v>1377</v>
      </c>
      <c r="F238" s="178" t="s">
        <v>2925</v>
      </c>
      <c r="G238" s="12"/>
      <c r="H238" s="12"/>
      <c r="I238" s="179"/>
      <c r="J238" s="180">
        <f>BK238</f>
        <v>0</v>
      </c>
      <c r="K238" s="12"/>
      <c r="L238" s="176"/>
      <c r="M238" s="181"/>
      <c r="N238" s="182"/>
      <c r="O238" s="182"/>
      <c r="P238" s="183">
        <f>SUM(P239:P240)</f>
        <v>0</v>
      </c>
      <c r="Q238" s="182"/>
      <c r="R238" s="183">
        <f>SUM(R239:R240)</f>
        <v>0</v>
      </c>
      <c r="S238" s="182"/>
      <c r="T238" s="184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77" t="s">
        <v>111</v>
      </c>
      <c r="AT238" s="185" t="s">
        <v>77</v>
      </c>
      <c r="AU238" s="185" t="s">
        <v>78</v>
      </c>
      <c r="AY238" s="177" t="s">
        <v>168</v>
      </c>
      <c r="BK238" s="186">
        <f>SUM(BK239:BK240)</f>
        <v>0</v>
      </c>
    </row>
    <row r="239" s="2" customFormat="1" ht="33" customHeight="1">
      <c r="A239" s="38"/>
      <c r="B239" s="189"/>
      <c r="C239" s="190" t="s">
        <v>476</v>
      </c>
      <c r="D239" s="190" t="s">
        <v>171</v>
      </c>
      <c r="E239" s="191" t="s">
        <v>2926</v>
      </c>
      <c r="F239" s="192" t="s">
        <v>2927</v>
      </c>
      <c r="G239" s="193" t="s">
        <v>1381</v>
      </c>
      <c r="H239" s="194">
        <v>110</v>
      </c>
      <c r="I239" s="195"/>
      <c r="J239" s="194">
        <f>ROUND(I239*H239,3)</f>
        <v>0</v>
      </c>
      <c r="K239" s="196"/>
      <c r="L239" s="39"/>
      <c r="M239" s="197" t="s">
        <v>1</v>
      </c>
      <c r="N239" s="198" t="s">
        <v>44</v>
      </c>
      <c r="O239" s="82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1" t="s">
        <v>573</v>
      </c>
      <c r="AT239" s="201" t="s">
        <v>171</v>
      </c>
      <c r="AU239" s="201" t="s">
        <v>85</v>
      </c>
      <c r="AY239" s="19" t="s">
        <v>168</v>
      </c>
      <c r="BE239" s="202">
        <f>IF(N239="základná",J239,0)</f>
        <v>0</v>
      </c>
      <c r="BF239" s="202">
        <f>IF(N239="znížená",J239,0)</f>
        <v>0</v>
      </c>
      <c r="BG239" s="202">
        <f>IF(N239="zákl. prenesená",J239,0)</f>
        <v>0</v>
      </c>
      <c r="BH239" s="202">
        <f>IF(N239="zníž. prenesená",J239,0)</f>
        <v>0</v>
      </c>
      <c r="BI239" s="202">
        <f>IF(N239="nulová",J239,0)</f>
        <v>0</v>
      </c>
      <c r="BJ239" s="19" t="s">
        <v>90</v>
      </c>
      <c r="BK239" s="203">
        <f>ROUND(I239*H239,3)</f>
        <v>0</v>
      </c>
      <c r="BL239" s="19" t="s">
        <v>573</v>
      </c>
      <c r="BM239" s="201" t="s">
        <v>1131</v>
      </c>
    </row>
    <row r="240" s="2" customFormat="1" ht="33" customHeight="1">
      <c r="A240" s="38"/>
      <c r="B240" s="189"/>
      <c r="C240" s="190" t="s">
        <v>435</v>
      </c>
      <c r="D240" s="190" t="s">
        <v>171</v>
      </c>
      <c r="E240" s="191" t="s">
        <v>2928</v>
      </c>
      <c r="F240" s="192" t="s">
        <v>2929</v>
      </c>
      <c r="G240" s="193" t="s">
        <v>1381</v>
      </c>
      <c r="H240" s="194">
        <v>165</v>
      </c>
      <c r="I240" s="195"/>
      <c r="J240" s="194">
        <f>ROUND(I240*H240,3)</f>
        <v>0</v>
      </c>
      <c r="K240" s="196"/>
      <c r="L240" s="39"/>
      <c r="M240" s="249" t="s">
        <v>1</v>
      </c>
      <c r="N240" s="250" t="s">
        <v>44</v>
      </c>
      <c r="O240" s="251"/>
      <c r="P240" s="252">
        <f>O240*H240</f>
        <v>0</v>
      </c>
      <c r="Q240" s="252">
        <v>0</v>
      </c>
      <c r="R240" s="252">
        <f>Q240*H240</f>
        <v>0</v>
      </c>
      <c r="S240" s="252">
        <v>0</v>
      </c>
      <c r="T240" s="25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1" t="s">
        <v>573</v>
      </c>
      <c r="AT240" s="201" t="s">
        <v>171</v>
      </c>
      <c r="AU240" s="201" t="s">
        <v>85</v>
      </c>
      <c r="AY240" s="19" t="s">
        <v>168</v>
      </c>
      <c r="BE240" s="202">
        <f>IF(N240="základná",J240,0)</f>
        <v>0</v>
      </c>
      <c r="BF240" s="202">
        <f>IF(N240="znížená",J240,0)</f>
        <v>0</v>
      </c>
      <c r="BG240" s="202">
        <f>IF(N240="zákl. prenesená",J240,0)</f>
        <v>0</v>
      </c>
      <c r="BH240" s="202">
        <f>IF(N240="zníž. prenesená",J240,0)</f>
        <v>0</v>
      </c>
      <c r="BI240" s="202">
        <f>IF(N240="nulová",J240,0)</f>
        <v>0</v>
      </c>
      <c r="BJ240" s="19" t="s">
        <v>90</v>
      </c>
      <c r="BK240" s="203">
        <f>ROUND(I240*H240,3)</f>
        <v>0</v>
      </c>
      <c r="BL240" s="19" t="s">
        <v>573</v>
      </c>
      <c r="BM240" s="201" t="s">
        <v>1135</v>
      </c>
    </row>
    <row r="241" s="2" customFormat="1" ht="6.96" customHeight="1">
      <c r="A241" s="38"/>
      <c r="B241" s="65"/>
      <c r="C241" s="66"/>
      <c r="D241" s="66"/>
      <c r="E241" s="66"/>
      <c r="F241" s="66"/>
      <c r="G241" s="66"/>
      <c r="H241" s="66"/>
      <c r="I241" s="66"/>
      <c r="J241" s="66"/>
      <c r="K241" s="66"/>
      <c r="L241" s="39"/>
      <c r="M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</sheetData>
  <autoFilter ref="C131:K24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136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137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138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ROUND(J134,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ROUND((SUM(BE134:BE442)),  2)</f>
        <v>0</v>
      </c>
      <c r="G37" s="142"/>
      <c r="H37" s="142"/>
      <c r="I37" s="143">
        <v>0.20000000000000001</v>
      </c>
      <c r="J37" s="141">
        <f>ROUND(((SUM(BE134:BE442))*I37),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ROUND((SUM(BF134:BF442)),  2)</f>
        <v>0</v>
      </c>
      <c r="G38" s="142"/>
      <c r="H38" s="142"/>
      <c r="I38" s="143">
        <v>0.20000000000000001</v>
      </c>
      <c r="J38" s="141">
        <f>ROUND(((SUM(BF134:BF442))*I38),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ROUND((SUM(BG134:BG442)),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ROUND((SUM(BH134:BH442)),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ROUND((SUM(BI134:BI442)),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136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137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E1.1.a) 01.1 - Zateplenie obvodového plášťa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J134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144</v>
      </c>
      <c r="E101" s="159"/>
      <c r="F101" s="159"/>
      <c r="G101" s="159"/>
      <c r="H101" s="159"/>
      <c r="I101" s="159"/>
      <c r="J101" s="160">
        <f>J135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145</v>
      </c>
      <c r="E102" s="163"/>
      <c r="F102" s="163"/>
      <c r="G102" s="163"/>
      <c r="H102" s="163"/>
      <c r="I102" s="163"/>
      <c r="J102" s="164">
        <f>J136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146</v>
      </c>
      <c r="E103" s="163"/>
      <c r="F103" s="163"/>
      <c r="G103" s="163"/>
      <c r="H103" s="163"/>
      <c r="I103" s="163"/>
      <c r="J103" s="164">
        <f>J289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147</v>
      </c>
      <c r="E104" s="163"/>
      <c r="F104" s="163"/>
      <c r="G104" s="163"/>
      <c r="H104" s="163"/>
      <c r="I104" s="163"/>
      <c r="J104" s="164">
        <f>J378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7"/>
      <c r="C105" s="9"/>
      <c r="D105" s="158" t="s">
        <v>148</v>
      </c>
      <c r="E105" s="159"/>
      <c r="F105" s="159"/>
      <c r="G105" s="159"/>
      <c r="H105" s="159"/>
      <c r="I105" s="159"/>
      <c r="J105" s="160">
        <f>J380</f>
        <v>0</v>
      </c>
      <c r="K105" s="9"/>
      <c r="L105" s="15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61"/>
      <c r="C106" s="10"/>
      <c r="D106" s="162" t="s">
        <v>149</v>
      </c>
      <c r="E106" s="163"/>
      <c r="F106" s="163"/>
      <c r="G106" s="163"/>
      <c r="H106" s="163"/>
      <c r="I106" s="163"/>
      <c r="J106" s="164">
        <f>J381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1"/>
      <c r="C107" s="10"/>
      <c r="D107" s="162" t="s">
        <v>150</v>
      </c>
      <c r="E107" s="163"/>
      <c r="F107" s="163"/>
      <c r="G107" s="163"/>
      <c r="H107" s="163"/>
      <c r="I107" s="163"/>
      <c r="J107" s="164">
        <f>J415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57"/>
      <c r="C108" s="9"/>
      <c r="D108" s="158" t="s">
        <v>151</v>
      </c>
      <c r="E108" s="159"/>
      <c r="F108" s="159"/>
      <c r="G108" s="159"/>
      <c r="H108" s="159"/>
      <c r="I108" s="159"/>
      <c r="J108" s="160">
        <f>J429</f>
        <v>0</v>
      </c>
      <c r="K108" s="9"/>
      <c r="L108" s="157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61"/>
      <c r="C109" s="10"/>
      <c r="D109" s="162" t="s">
        <v>152</v>
      </c>
      <c r="E109" s="163"/>
      <c r="F109" s="163"/>
      <c r="G109" s="163"/>
      <c r="H109" s="163"/>
      <c r="I109" s="163"/>
      <c r="J109" s="164">
        <f>J430</f>
        <v>0</v>
      </c>
      <c r="K109" s="10"/>
      <c r="L109" s="16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57"/>
      <c r="C110" s="9"/>
      <c r="D110" s="158" t="s">
        <v>153</v>
      </c>
      <c r="E110" s="159"/>
      <c r="F110" s="159"/>
      <c r="G110" s="159"/>
      <c r="H110" s="159"/>
      <c r="I110" s="159"/>
      <c r="J110" s="160">
        <f>J435</f>
        <v>0</v>
      </c>
      <c r="K110" s="9"/>
      <c r="L110" s="157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154</v>
      </c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14</v>
      </c>
      <c r="D119" s="38"/>
      <c r="E119" s="38"/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135" t="str">
        <f>E7</f>
        <v>Bratislava II OO PZ, Mojmírova 20- rekonštrukcia objektu</v>
      </c>
      <c r="F120" s="32"/>
      <c r="G120" s="32"/>
      <c r="H120" s="32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2"/>
      <c r="C121" s="32" t="s">
        <v>133</v>
      </c>
      <c r="L121" s="22"/>
    </row>
    <row r="122" s="1" customFormat="1" ht="16.5" customHeight="1">
      <c r="B122" s="22"/>
      <c r="E122" s="135" t="s">
        <v>134</v>
      </c>
      <c r="F122" s="1"/>
      <c r="G122" s="1"/>
      <c r="H122" s="1"/>
      <c r="L122" s="22"/>
    </row>
    <row r="123" s="1" customFormat="1" ht="12" customHeight="1">
      <c r="B123" s="22"/>
      <c r="C123" s="32" t="s">
        <v>135</v>
      </c>
      <c r="L123" s="22"/>
    </row>
    <row r="124" s="2" customFormat="1" ht="16.5" customHeight="1">
      <c r="A124" s="38"/>
      <c r="B124" s="39"/>
      <c r="C124" s="38"/>
      <c r="D124" s="38"/>
      <c r="E124" s="136" t="s">
        <v>136</v>
      </c>
      <c r="F124" s="38"/>
      <c r="G124" s="38"/>
      <c r="H124" s="38"/>
      <c r="I124" s="38"/>
      <c r="J124" s="38"/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137</v>
      </c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38"/>
      <c r="D126" s="38"/>
      <c r="E126" s="72" t="str">
        <f>E13</f>
        <v>E1.1.a) 01.1 - Zateplenie obvodového plášťa</v>
      </c>
      <c r="F126" s="38"/>
      <c r="G126" s="38"/>
      <c r="H126" s="38"/>
      <c r="I126" s="38"/>
      <c r="J126" s="38"/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18</v>
      </c>
      <c r="D128" s="38"/>
      <c r="E128" s="38"/>
      <c r="F128" s="27" t="str">
        <f>F16</f>
        <v>Bratislava II - mestská časť Ružinov, Mojmírova 20</v>
      </c>
      <c r="G128" s="38"/>
      <c r="H128" s="38"/>
      <c r="I128" s="32" t="s">
        <v>20</v>
      </c>
      <c r="J128" s="74" t="str">
        <f>IF(J16="","",J16)</f>
        <v>8. 2. 2023</v>
      </c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40.05" customHeight="1">
      <c r="A130" s="38"/>
      <c r="B130" s="39"/>
      <c r="C130" s="32" t="s">
        <v>22</v>
      </c>
      <c r="D130" s="38"/>
      <c r="E130" s="38"/>
      <c r="F130" s="27" t="str">
        <f>E19</f>
        <v>MV SR,Pribinova 2,812 72 Bratislava 2</v>
      </c>
      <c r="G130" s="38"/>
      <c r="H130" s="38"/>
      <c r="I130" s="32" t="s">
        <v>29</v>
      </c>
      <c r="J130" s="36" t="str">
        <f>E25</f>
        <v>A+D Projekta s.r.o., Pod Orešinou 226/2 Nitra</v>
      </c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27</v>
      </c>
      <c r="D131" s="38"/>
      <c r="E131" s="38"/>
      <c r="F131" s="27" t="str">
        <f>IF(E22="","",E22)</f>
        <v>Vyplň údaj</v>
      </c>
      <c r="G131" s="38"/>
      <c r="H131" s="38"/>
      <c r="I131" s="32" t="s">
        <v>35</v>
      </c>
      <c r="J131" s="36" t="str">
        <f>E28</f>
        <v>Arteco s.r.o.</v>
      </c>
      <c r="K131" s="38"/>
      <c r="L131" s="60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38"/>
      <c r="D132" s="38"/>
      <c r="E132" s="38"/>
      <c r="F132" s="38"/>
      <c r="G132" s="38"/>
      <c r="H132" s="38"/>
      <c r="I132" s="38"/>
      <c r="J132" s="38"/>
      <c r="K132" s="38"/>
      <c r="L132" s="60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65"/>
      <c r="B133" s="166"/>
      <c r="C133" s="167" t="s">
        <v>155</v>
      </c>
      <c r="D133" s="168" t="s">
        <v>63</v>
      </c>
      <c r="E133" s="168" t="s">
        <v>59</v>
      </c>
      <c r="F133" s="168" t="s">
        <v>60</v>
      </c>
      <c r="G133" s="168" t="s">
        <v>156</v>
      </c>
      <c r="H133" s="168" t="s">
        <v>157</v>
      </c>
      <c r="I133" s="168" t="s">
        <v>158</v>
      </c>
      <c r="J133" s="169" t="s">
        <v>141</v>
      </c>
      <c r="K133" s="170" t="s">
        <v>159</v>
      </c>
      <c r="L133" s="171"/>
      <c r="M133" s="91" t="s">
        <v>1</v>
      </c>
      <c r="N133" s="92" t="s">
        <v>42</v>
      </c>
      <c r="O133" s="92" t="s">
        <v>160</v>
      </c>
      <c r="P133" s="92" t="s">
        <v>161</v>
      </c>
      <c r="Q133" s="92" t="s">
        <v>162</v>
      </c>
      <c r="R133" s="92" t="s">
        <v>163</v>
      </c>
      <c r="S133" s="92" t="s">
        <v>164</v>
      </c>
      <c r="T133" s="93" t="s">
        <v>165</v>
      </c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</row>
    <row r="134" s="2" customFormat="1" ht="22.8" customHeight="1">
      <c r="A134" s="38"/>
      <c r="B134" s="39"/>
      <c r="C134" s="98" t="s">
        <v>142</v>
      </c>
      <c r="D134" s="38"/>
      <c r="E134" s="38"/>
      <c r="F134" s="38"/>
      <c r="G134" s="38"/>
      <c r="H134" s="38"/>
      <c r="I134" s="38"/>
      <c r="J134" s="172">
        <f>BK134</f>
        <v>0</v>
      </c>
      <c r="K134" s="38"/>
      <c r="L134" s="39"/>
      <c r="M134" s="94"/>
      <c r="N134" s="78"/>
      <c r="O134" s="95"/>
      <c r="P134" s="173">
        <f>P135+P380+P429+P435</f>
        <v>0</v>
      </c>
      <c r="Q134" s="95"/>
      <c r="R134" s="173">
        <f>R135+R380+R429+R435</f>
        <v>0</v>
      </c>
      <c r="S134" s="95"/>
      <c r="T134" s="174">
        <f>T135+T380+T429+T435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77</v>
      </c>
      <c r="AU134" s="19" t="s">
        <v>143</v>
      </c>
      <c r="BK134" s="175">
        <f>BK135+BK380+BK429+BK435</f>
        <v>0</v>
      </c>
    </row>
    <row r="135" s="12" customFormat="1" ht="25.92" customHeight="1">
      <c r="A135" s="12"/>
      <c r="B135" s="176"/>
      <c r="C135" s="12"/>
      <c r="D135" s="177" t="s">
        <v>77</v>
      </c>
      <c r="E135" s="178" t="s">
        <v>166</v>
      </c>
      <c r="F135" s="178" t="s">
        <v>167</v>
      </c>
      <c r="G135" s="12"/>
      <c r="H135" s="12"/>
      <c r="I135" s="179"/>
      <c r="J135" s="180">
        <f>BK135</f>
        <v>0</v>
      </c>
      <c r="K135" s="12"/>
      <c r="L135" s="176"/>
      <c r="M135" s="181"/>
      <c r="N135" s="182"/>
      <c r="O135" s="182"/>
      <c r="P135" s="183">
        <f>P136+P289+P378</f>
        <v>0</v>
      </c>
      <c r="Q135" s="182"/>
      <c r="R135" s="183">
        <f>R136+R289+R378</f>
        <v>0</v>
      </c>
      <c r="S135" s="182"/>
      <c r="T135" s="184">
        <f>T136+T289+T378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7" t="s">
        <v>85</v>
      </c>
      <c r="AT135" s="185" t="s">
        <v>77</v>
      </c>
      <c r="AU135" s="185" t="s">
        <v>78</v>
      </c>
      <c r="AY135" s="177" t="s">
        <v>168</v>
      </c>
      <c r="BK135" s="186">
        <f>BK136+BK289+BK378</f>
        <v>0</v>
      </c>
    </row>
    <row r="136" s="12" customFormat="1" ht="22.8" customHeight="1">
      <c r="A136" s="12"/>
      <c r="B136" s="176"/>
      <c r="C136" s="12"/>
      <c r="D136" s="177" t="s">
        <v>77</v>
      </c>
      <c r="E136" s="187" t="s">
        <v>169</v>
      </c>
      <c r="F136" s="187" t="s">
        <v>170</v>
      </c>
      <c r="G136" s="12"/>
      <c r="H136" s="12"/>
      <c r="I136" s="179"/>
      <c r="J136" s="188">
        <f>BK136</f>
        <v>0</v>
      </c>
      <c r="K136" s="12"/>
      <c r="L136" s="176"/>
      <c r="M136" s="181"/>
      <c r="N136" s="182"/>
      <c r="O136" s="182"/>
      <c r="P136" s="183">
        <f>SUM(P137:P288)</f>
        <v>0</v>
      </c>
      <c r="Q136" s="182"/>
      <c r="R136" s="183">
        <f>SUM(R137:R288)</f>
        <v>0</v>
      </c>
      <c r="S136" s="182"/>
      <c r="T136" s="184">
        <f>SUM(T137:T288)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7" t="s">
        <v>85</v>
      </c>
      <c r="AT136" s="185" t="s">
        <v>77</v>
      </c>
      <c r="AU136" s="185" t="s">
        <v>85</v>
      </c>
      <c r="AY136" s="177" t="s">
        <v>168</v>
      </c>
      <c r="BK136" s="186">
        <f>SUM(BK137:BK288)</f>
        <v>0</v>
      </c>
    </row>
    <row r="137" s="2" customFormat="1" ht="37.8" customHeight="1">
      <c r="A137" s="38"/>
      <c r="B137" s="189"/>
      <c r="C137" s="190" t="s">
        <v>85</v>
      </c>
      <c r="D137" s="190" t="s">
        <v>171</v>
      </c>
      <c r="E137" s="191" t="s">
        <v>172</v>
      </c>
      <c r="F137" s="192" t="s">
        <v>173</v>
      </c>
      <c r="G137" s="193" t="s">
        <v>174</v>
      </c>
      <c r="H137" s="194">
        <v>302.5</v>
      </c>
      <c r="I137" s="195"/>
      <c r="J137" s="194">
        <f>ROUND(I137*H137,3)</f>
        <v>0</v>
      </c>
      <c r="K137" s="196"/>
      <c r="L137" s="39"/>
      <c r="M137" s="197" t="s">
        <v>1</v>
      </c>
      <c r="N137" s="198" t="s">
        <v>44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1" t="s">
        <v>111</v>
      </c>
      <c r="AT137" s="201" t="s">
        <v>171</v>
      </c>
      <c r="AU137" s="201" t="s">
        <v>90</v>
      </c>
      <c r="AY137" s="19" t="s">
        <v>168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9" t="s">
        <v>90</v>
      </c>
      <c r="BK137" s="203">
        <f>ROUND(I137*H137,3)</f>
        <v>0</v>
      </c>
      <c r="BL137" s="19" t="s">
        <v>111</v>
      </c>
      <c r="BM137" s="201" t="s">
        <v>90</v>
      </c>
    </row>
    <row r="138" s="13" customFormat="1">
      <c r="A138" s="13"/>
      <c r="B138" s="204"/>
      <c r="C138" s="13"/>
      <c r="D138" s="205" t="s">
        <v>175</v>
      </c>
      <c r="E138" s="206" t="s">
        <v>1</v>
      </c>
      <c r="F138" s="207" t="s">
        <v>176</v>
      </c>
      <c r="G138" s="13"/>
      <c r="H138" s="208">
        <v>83.200000000000003</v>
      </c>
      <c r="I138" s="209"/>
      <c r="J138" s="13"/>
      <c r="K138" s="13"/>
      <c r="L138" s="204"/>
      <c r="M138" s="210"/>
      <c r="N138" s="211"/>
      <c r="O138" s="211"/>
      <c r="P138" s="211"/>
      <c r="Q138" s="211"/>
      <c r="R138" s="211"/>
      <c r="S138" s="211"/>
      <c r="T138" s="21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6" t="s">
        <v>175</v>
      </c>
      <c r="AU138" s="206" t="s">
        <v>90</v>
      </c>
      <c r="AV138" s="13" t="s">
        <v>90</v>
      </c>
      <c r="AW138" s="13" t="s">
        <v>33</v>
      </c>
      <c r="AX138" s="13" t="s">
        <v>78</v>
      </c>
      <c r="AY138" s="206" t="s">
        <v>168</v>
      </c>
    </row>
    <row r="139" s="13" customFormat="1">
      <c r="A139" s="13"/>
      <c r="B139" s="204"/>
      <c r="C139" s="13"/>
      <c r="D139" s="205" t="s">
        <v>175</v>
      </c>
      <c r="E139" s="206" t="s">
        <v>1</v>
      </c>
      <c r="F139" s="207" t="s">
        <v>177</v>
      </c>
      <c r="G139" s="13"/>
      <c r="H139" s="208">
        <v>84.900000000000006</v>
      </c>
      <c r="I139" s="209"/>
      <c r="J139" s="13"/>
      <c r="K139" s="13"/>
      <c r="L139" s="204"/>
      <c r="M139" s="210"/>
      <c r="N139" s="211"/>
      <c r="O139" s="211"/>
      <c r="P139" s="211"/>
      <c r="Q139" s="211"/>
      <c r="R139" s="211"/>
      <c r="S139" s="211"/>
      <c r="T139" s="21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6" t="s">
        <v>175</v>
      </c>
      <c r="AU139" s="206" t="s">
        <v>90</v>
      </c>
      <c r="AV139" s="13" t="s">
        <v>90</v>
      </c>
      <c r="AW139" s="13" t="s">
        <v>33</v>
      </c>
      <c r="AX139" s="13" t="s">
        <v>78</v>
      </c>
      <c r="AY139" s="206" t="s">
        <v>168</v>
      </c>
    </row>
    <row r="140" s="13" customFormat="1">
      <c r="A140" s="13"/>
      <c r="B140" s="204"/>
      <c r="C140" s="13"/>
      <c r="D140" s="205" t="s">
        <v>175</v>
      </c>
      <c r="E140" s="206" t="s">
        <v>1</v>
      </c>
      <c r="F140" s="207" t="s">
        <v>178</v>
      </c>
      <c r="G140" s="13"/>
      <c r="H140" s="208">
        <v>103.40000000000001</v>
      </c>
      <c r="I140" s="209"/>
      <c r="J140" s="13"/>
      <c r="K140" s="13"/>
      <c r="L140" s="204"/>
      <c r="M140" s="210"/>
      <c r="N140" s="211"/>
      <c r="O140" s="211"/>
      <c r="P140" s="211"/>
      <c r="Q140" s="211"/>
      <c r="R140" s="211"/>
      <c r="S140" s="211"/>
      <c r="T140" s="21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6" t="s">
        <v>175</v>
      </c>
      <c r="AU140" s="206" t="s">
        <v>90</v>
      </c>
      <c r="AV140" s="13" t="s">
        <v>90</v>
      </c>
      <c r="AW140" s="13" t="s">
        <v>33</v>
      </c>
      <c r="AX140" s="13" t="s">
        <v>78</v>
      </c>
      <c r="AY140" s="206" t="s">
        <v>168</v>
      </c>
    </row>
    <row r="141" s="13" customFormat="1">
      <c r="A141" s="13"/>
      <c r="B141" s="204"/>
      <c r="C141" s="13"/>
      <c r="D141" s="205" t="s">
        <v>175</v>
      </c>
      <c r="E141" s="206" t="s">
        <v>1</v>
      </c>
      <c r="F141" s="207" t="s">
        <v>179</v>
      </c>
      <c r="G141" s="13"/>
      <c r="H141" s="208">
        <v>31</v>
      </c>
      <c r="I141" s="209"/>
      <c r="J141" s="13"/>
      <c r="K141" s="13"/>
      <c r="L141" s="204"/>
      <c r="M141" s="210"/>
      <c r="N141" s="211"/>
      <c r="O141" s="211"/>
      <c r="P141" s="211"/>
      <c r="Q141" s="211"/>
      <c r="R141" s="211"/>
      <c r="S141" s="211"/>
      <c r="T141" s="21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6" t="s">
        <v>175</v>
      </c>
      <c r="AU141" s="206" t="s">
        <v>90</v>
      </c>
      <c r="AV141" s="13" t="s">
        <v>90</v>
      </c>
      <c r="AW141" s="13" t="s">
        <v>33</v>
      </c>
      <c r="AX141" s="13" t="s">
        <v>78</v>
      </c>
      <c r="AY141" s="206" t="s">
        <v>168</v>
      </c>
    </row>
    <row r="142" s="14" customFormat="1">
      <c r="A142" s="14"/>
      <c r="B142" s="213"/>
      <c r="C142" s="14"/>
      <c r="D142" s="205" t="s">
        <v>175</v>
      </c>
      <c r="E142" s="214" t="s">
        <v>1</v>
      </c>
      <c r="F142" s="215" t="s">
        <v>180</v>
      </c>
      <c r="G142" s="14"/>
      <c r="H142" s="216">
        <v>302.5</v>
      </c>
      <c r="I142" s="217"/>
      <c r="J142" s="14"/>
      <c r="K142" s="14"/>
      <c r="L142" s="213"/>
      <c r="M142" s="218"/>
      <c r="N142" s="219"/>
      <c r="O142" s="219"/>
      <c r="P142" s="219"/>
      <c r="Q142" s="219"/>
      <c r="R142" s="219"/>
      <c r="S142" s="219"/>
      <c r="T142" s="22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14" t="s">
        <v>175</v>
      </c>
      <c r="AU142" s="214" t="s">
        <v>90</v>
      </c>
      <c r="AV142" s="14" t="s">
        <v>111</v>
      </c>
      <c r="AW142" s="14" t="s">
        <v>33</v>
      </c>
      <c r="AX142" s="14" t="s">
        <v>85</v>
      </c>
      <c r="AY142" s="214" t="s">
        <v>168</v>
      </c>
    </row>
    <row r="143" s="2" customFormat="1" ht="37.8" customHeight="1">
      <c r="A143" s="38"/>
      <c r="B143" s="189"/>
      <c r="C143" s="190" t="s">
        <v>90</v>
      </c>
      <c r="D143" s="190" t="s">
        <v>171</v>
      </c>
      <c r="E143" s="191" t="s">
        <v>181</v>
      </c>
      <c r="F143" s="192" t="s">
        <v>182</v>
      </c>
      <c r="G143" s="193" t="s">
        <v>174</v>
      </c>
      <c r="H143" s="194">
        <v>111.33</v>
      </c>
      <c r="I143" s="195"/>
      <c r="J143" s="194">
        <f>ROUND(I143*H143,3)</f>
        <v>0</v>
      </c>
      <c r="K143" s="196"/>
      <c r="L143" s="39"/>
      <c r="M143" s="197" t="s">
        <v>1</v>
      </c>
      <c r="N143" s="198" t="s">
        <v>44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1" t="s">
        <v>111</v>
      </c>
      <c r="AT143" s="201" t="s">
        <v>171</v>
      </c>
      <c r="AU143" s="201" t="s">
        <v>90</v>
      </c>
      <c r="AY143" s="19" t="s">
        <v>168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9" t="s">
        <v>90</v>
      </c>
      <c r="BK143" s="203">
        <f>ROUND(I143*H143,3)</f>
        <v>0</v>
      </c>
      <c r="BL143" s="19" t="s">
        <v>111</v>
      </c>
      <c r="BM143" s="201" t="s">
        <v>111</v>
      </c>
    </row>
    <row r="144" s="13" customFormat="1">
      <c r="A144" s="13"/>
      <c r="B144" s="204"/>
      <c r="C144" s="13"/>
      <c r="D144" s="205" t="s">
        <v>175</v>
      </c>
      <c r="E144" s="206" t="s">
        <v>1</v>
      </c>
      <c r="F144" s="207" t="s">
        <v>183</v>
      </c>
      <c r="G144" s="13"/>
      <c r="H144" s="208">
        <v>93.829999999999998</v>
      </c>
      <c r="I144" s="209"/>
      <c r="J144" s="13"/>
      <c r="K144" s="13"/>
      <c r="L144" s="204"/>
      <c r="M144" s="210"/>
      <c r="N144" s="211"/>
      <c r="O144" s="211"/>
      <c r="P144" s="211"/>
      <c r="Q144" s="211"/>
      <c r="R144" s="211"/>
      <c r="S144" s="211"/>
      <c r="T144" s="21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6" t="s">
        <v>175</v>
      </c>
      <c r="AU144" s="206" t="s">
        <v>90</v>
      </c>
      <c r="AV144" s="13" t="s">
        <v>90</v>
      </c>
      <c r="AW144" s="13" t="s">
        <v>33</v>
      </c>
      <c r="AX144" s="13" t="s">
        <v>78</v>
      </c>
      <c r="AY144" s="206" t="s">
        <v>168</v>
      </c>
    </row>
    <row r="145" s="13" customFormat="1">
      <c r="A145" s="13"/>
      <c r="B145" s="204"/>
      <c r="C145" s="13"/>
      <c r="D145" s="205" t="s">
        <v>175</v>
      </c>
      <c r="E145" s="206" t="s">
        <v>1</v>
      </c>
      <c r="F145" s="207" t="s">
        <v>184</v>
      </c>
      <c r="G145" s="13"/>
      <c r="H145" s="208">
        <v>5</v>
      </c>
      <c r="I145" s="209"/>
      <c r="J145" s="13"/>
      <c r="K145" s="13"/>
      <c r="L145" s="204"/>
      <c r="M145" s="210"/>
      <c r="N145" s="211"/>
      <c r="O145" s="211"/>
      <c r="P145" s="211"/>
      <c r="Q145" s="211"/>
      <c r="R145" s="211"/>
      <c r="S145" s="211"/>
      <c r="T145" s="21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6" t="s">
        <v>175</v>
      </c>
      <c r="AU145" s="206" t="s">
        <v>90</v>
      </c>
      <c r="AV145" s="13" t="s">
        <v>90</v>
      </c>
      <c r="AW145" s="13" t="s">
        <v>33</v>
      </c>
      <c r="AX145" s="13" t="s">
        <v>78</v>
      </c>
      <c r="AY145" s="206" t="s">
        <v>168</v>
      </c>
    </row>
    <row r="146" s="13" customFormat="1">
      <c r="A146" s="13"/>
      <c r="B146" s="204"/>
      <c r="C146" s="13"/>
      <c r="D146" s="205" t="s">
        <v>175</v>
      </c>
      <c r="E146" s="206" t="s">
        <v>1</v>
      </c>
      <c r="F146" s="207" t="s">
        <v>185</v>
      </c>
      <c r="G146" s="13"/>
      <c r="H146" s="208">
        <v>12.5</v>
      </c>
      <c r="I146" s="209"/>
      <c r="J146" s="13"/>
      <c r="K146" s="13"/>
      <c r="L146" s="204"/>
      <c r="M146" s="210"/>
      <c r="N146" s="211"/>
      <c r="O146" s="211"/>
      <c r="P146" s="211"/>
      <c r="Q146" s="211"/>
      <c r="R146" s="211"/>
      <c r="S146" s="211"/>
      <c r="T146" s="21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6" t="s">
        <v>175</v>
      </c>
      <c r="AU146" s="206" t="s">
        <v>90</v>
      </c>
      <c r="AV146" s="13" t="s">
        <v>90</v>
      </c>
      <c r="AW146" s="13" t="s">
        <v>33</v>
      </c>
      <c r="AX146" s="13" t="s">
        <v>78</v>
      </c>
      <c r="AY146" s="206" t="s">
        <v>168</v>
      </c>
    </row>
    <row r="147" s="14" customFormat="1">
      <c r="A147" s="14"/>
      <c r="B147" s="213"/>
      <c r="C147" s="14"/>
      <c r="D147" s="205" t="s">
        <v>175</v>
      </c>
      <c r="E147" s="214" t="s">
        <v>1</v>
      </c>
      <c r="F147" s="215" t="s">
        <v>180</v>
      </c>
      <c r="G147" s="14"/>
      <c r="H147" s="216">
        <v>111.33</v>
      </c>
      <c r="I147" s="217"/>
      <c r="J147" s="14"/>
      <c r="K147" s="14"/>
      <c r="L147" s="213"/>
      <c r="M147" s="218"/>
      <c r="N147" s="219"/>
      <c r="O147" s="219"/>
      <c r="P147" s="219"/>
      <c r="Q147" s="219"/>
      <c r="R147" s="219"/>
      <c r="S147" s="219"/>
      <c r="T147" s="22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4" t="s">
        <v>175</v>
      </c>
      <c r="AU147" s="214" t="s">
        <v>90</v>
      </c>
      <c r="AV147" s="14" t="s">
        <v>111</v>
      </c>
      <c r="AW147" s="14" t="s">
        <v>33</v>
      </c>
      <c r="AX147" s="14" t="s">
        <v>85</v>
      </c>
      <c r="AY147" s="214" t="s">
        <v>168</v>
      </c>
    </row>
    <row r="148" s="2" customFormat="1" ht="37.8" customHeight="1">
      <c r="A148" s="38"/>
      <c r="B148" s="189"/>
      <c r="C148" s="190" t="s">
        <v>95</v>
      </c>
      <c r="D148" s="190" t="s">
        <v>171</v>
      </c>
      <c r="E148" s="191" t="s">
        <v>186</v>
      </c>
      <c r="F148" s="192" t="s">
        <v>187</v>
      </c>
      <c r="G148" s="193" t="s">
        <v>174</v>
      </c>
      <c r="H148" s="194">
        <v>302.5</v>
      </c>
      <c r="I148" s="195"/>
      <c r="J148" s="194">
        <f>ROUND(I148*H148,3)</f>
        <v>0</v>
      </c>
      <c r="K148" s="196"/>
      <c r="L148" s="39"/>
      <c r="M148" s="197" t="s">
        <v>1</v>
      </c>
      <c r="N148" s="198" t="s">
        <v>44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1" t="s">
        <v>111</v>
      </c>
      <c r="AT148" s="201" t="s">
        <v>171</v>
      </c>
      <c r="AU148" s="201" t="s">
        <v>90</v>
      </c>
      <c r="AY148" s="19" t="s">
        <v>168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9" t="s">
        <v>90</v>
      </c>
      <c r="BK148" s="203">
        <f>ROUND(I148*H148,3)</f>
        <v>0</v>
      </c>
      <c r="BL148" s="19" t="s">
        <v>111</v>
      </c>
      <c r="BM148" s="201" t="s">
        <v>169</v>
      </c>
    </row>
    <row r="149" s="13" customFormat="1">
      <c r="A149" s="13"/>
      <c r="B149" s="204"/>
      <c r="C149" s="13"/>
      <c r="D149" s="205" t="s">
        <v>175</v>
      </c>
      <c r="E149" s="206" t="s">
        <v>1</v>
      </c>
      <c r="F149" s="207" t="s">
        <v>176</v>
      </c>
      <c r="G149" s="13"/>
      <c r="H149" s="208">
        <v>83.200000000000003</v>
      </c>
      <c r="I149" s="209"/>
      <c r="J149" s="13"/>
      <c r="K149" s="13"/>
      <c r="L149" s="204"/>
      <c r="M149" s="210"/>
      <c r="N149" s="211"/>
      <c r="O149" s="211"/>
      <c r="P149" s="211"/>
      <c r="Q149" s="211"/>
      <c r="R149" s="211"/>
      <c r="S149" s="211"/>
      <c r="T149" s="21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6" t="s">
        <v>175</v>
      </c>
      <c r="AU149" s="206" t="s">
        <v>90</v>
      </c>
      <c r="AV149" s="13" t="s">
        <v>90</v>
      </c>
      <c r="AW149" s="13" t="s">
        <v>33</v>
      </c>
      <c r="AX149" s="13" t="s">
        <v>78</v>
      </c>
      <c r="AY149" s="206" t="s">
        <v>168</v>
      </c>
    </row>
    <row r="150" s="13" customFormat="1">
      <c r="A150" s="13"/>
      <c r="B150" s="204"/>
      <c r="C150" s="13"/>
      <c r="D150" s="205" t="s">
        <v>175</v>
      </c>
      <c r="E150" s="206" t="s">
        <v>1</v>
      </c>
      <c r="F150" s="207" t="s">
        <v>177</v>
      </c>
      <c r="G150" s="13"/>
      <c r="H150" s="208">
        <v>84.900000000000006</v>
      </c>
      <c r="I150" s="209"/>
      <c r="J150" s="13"/>
      <c r="K150" s="13"/>
      <c r="L150" s="204"/>
      <c r="M150" s="210"/>
      <c r="N150" s="211"/>
      <c r="O150" s="211"/>
      <c r="P150" s="211"/>
      <c r="Q150" s="211"/>
      <c r="R150" s="211"/>
      <c r="S150" s="211"/>
      <c r="T150" s="21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6" t="s">
        <v>175</v>
      </c>
      <c r="AU150" s="206" t="s">
        <v>90</v>
      </c>
      <c r="AV150" s="13" t="s">
        <v>90</v>
      </c>
      <c r="AW150" s="13" t="s">
        <v>33</v>
      </c>
      <c r="AX150" s="13" t="s">
        <v>78</v>
      </c>
      <c r="AY150" s="206" t="s">
        <v>168</v>
      </c>
    </row>
    <row r="151" s="13" customFormat="1">
      <c r="A151" s="13"/>
      <c r="B151" s="204"/>
      <c r="C151" s="13"/>
      <c r="D151" s="205" t="s">
        <v>175</v>
      </c>
      <c r="E151" s="206" t="s">
        <v>1</v>
      </c>
      <c r="F151" s="207" t="s">
        <v>178</v>
      </c>
      <c r="G151" s="13"/>
      <c r="H151" s="208">
        <v>103.40000000000001</v>
      </c>
      <c r="I151" s="209"/>
      <c r="J151" s="13"/>
      <c r="K151" s="13"/>
      <c r="L151" s="204"/>
      <c r="M151" s="210"/>
      <c r="N151" s="211"/>
      <c r="O151" s="211"/>
      <c r="P151" s="211"/>
      <c r="Q151" s="211"/>
      <c r="R151" s="211"/>
      <c r="S151" s="211"/>
      <c r="T151" s="21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6" t="s">
        <v>175</v>
      </c>
      <c r="AU151" s="206" t="s">
        <v>90</v>
      </c>
      <c r="AV151" s="13" t="s">
        <v>90</v>
      </c>
      <c r="AW151" s="13" t="s">
        <v>33</v>
      </c>
      <c r="AX151" s="13" t="s">
        <v>78</v>
      </c>
      <c r="AY151" s="206" t="s">
        <v>168</v>
      </c>
    </row>
    <row r="152" s="13" customFormat="1">
      <c r="A152" s="13"/>
      <c r="B152" s="204"/>
      <c r="C152" s="13"/>
      <c r="D152" s="205" t="s">
        <v>175</v>
      </c>
      <c r="E152" s="206" t="s">
        <v>1</v>
      </c>
      <c r="F152" s="207" t="s">
        <v>179</v>
      </c>
      <c r="G152" s="13"/>
      <c r="H152" s="208">
        <v>31</v>
      </c>
      <c r="I152" s="209"/>
      <c r="J152" s="13"/>
      <c r="K152" s="13"/>
      <c r="L152" s="204"/>
      <c r="M152" s="210"/>
      <c r="N152" s="211"/>
      <c r="O152" s="211"/>
      <c r="P152" s="211"/>
      <c r="Q152" s="211"/>
      <c r="R152" s="211"/>
      <c r="S152" s="211"/>
      <c r="T152" s="21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6" t="s">
        <v>175</v>
      </c>
      <c r="AU152" s="206" t="s">
        <v>90</v>
      </c>
      <c r="AV152" s="13" t="s">
        <v>90</v>
      </c>
      <c r="AW152" s="13" t="s">
        <v>33</v>
      </c>
      <c r="AX152" s="13" t="s">
        <v>78</v>
      </c>
      <c r="AY152" s="206" t="s">
        <v>168</v>
      </c>
    </row>
    <row r="153" s="14" customFormat="1">
      <c r="A153" s="14"/>
      <c r="B153" s="213"/>
      <c r="C153" s="14"/>
      <c r="D153" s="205" t="s">
        <v>175</v>
      </c>
      <c r="E153" s="214" t="s">
        <v>1</v>
      </c>
      <c r="F153" s="215" t="s">
        <v>180</v>
      </c>
      <c r="G153" s="14"/>
      <c r="H153" s="216">
        <v>302.5</v>
      </c>
      <c r="I153" s="217"/>
      <c r="J153" s="14"/>
      <c r="K153" s="14"/>
      <c r="L153" s="213"/>
      <c r="M153" s="218"/>
      <c r="N153" s="219"/>
      <c r="O153" s="219"/>
      <c r="P153" s="219"/>
      <c r="Q153" s="219"/>
      <c r="R153" s="219"/>
      <c r="S153" s="219"/>
      <c r="T153" s="22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4" t="s">
        <v>175</v>
      </c>
      <c r="AU153" s="214" t="s">
        <v>90</v>
      </c>
      <c r="AV153" s="14" t="s">
        <v>111</v>
      </c>
      <c r="AW153" s="14" t="s">
        <v>33</v>
      </c>
      <c r="AX153" s="14" t="s">
        <v>85</v>
      </c>
      <c r="AY153" s="214" t="s">
        <v>168</v>
      </c>
    </row>
    <row r="154" s="2" customFormat="1" ht="37.8" customHeight="1">
      <c r="A154" s="38"/>
      <c r="B154" s="189"/>
      <c r="C154" s="190" t="s">
        <v>111</v>
      </c>
      <c r="D154" s="190" t="s">
        <v>171</v>
      </c>
      <c r="E154" s="191" t="s">
        <v>188</v>
      </c>
      <c r="F154" s="192" t="s">
        <v>189</v>
      </c>
      <c r="G154" s="193" t="s">
        <v>174</v>
      </c>
      <c r="H154" s="194">
        <v>468</v>
      </c>
      <c r="I154" s="195"/>
      <c r="J154" s="194">
        <f>ROUND(I154*H154,3)</f>
        <v>0</v>
      </c>
      <c r="K154" s="196"/>
      <c r="L154" s="39"/>
      <c r="M154" s="197" t="s">
        <v>1</v>
      </c>
      <c r="N154" s="198" t="s">
        <v>44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1" t="s">
        <v>111</v>
      </c>
      <c r="AT154" s="201" t="s">
        <v>171</v>
      </c>
      <c r="AU154" s="201" t="s">
        <v>90</v>
      </c>
      <c r="AY154" s="19" t="s">
        <v>168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9" t="s">
        <v>90</v>
      </c>
      <c r="BK154" s="203">
        <f>ROUND(I154*H154,3)</f>
        <v>0</v>
      </c>
      <c r="BL154" s="19" t="s">
        <v>111</v>
      </c>
      <c r="BM154" s="201" t="s">
        <v>190</v>
      </c>
    </row>
    <row r="155" s="13" customFormat="1">
      <c r="A155" s="13"/>
      <c r="B155" s="204"/>
      <c r="C155" s="13"/>
      <c r="D155" s="205" t="s">
        <v>175</v>
      </c>
      <c r="E155" s="206" t="s">
        <v>1</v>
      </c>
      <c r="F155" s="207" t="s">
        <v>191</v>
      </c>
      <c r="G155" s="13"/>
      <c r="H155" s="208">
        <v>127.5</v>
      </c>
      <c r="I155" s="209"/>
      <c r="J155" s="13"/>
      <c r="K155" s="13"/>
      <c r="L155" s="204"/>
      <c r="M155" s="210"/>
      <c r="N155" s="211"/>
      <c r="O155" s="211"/>
      <c r="P155" s="211"/>
      <c r="Q155" s="211"/>
      <c r="R155" s="211"/>
      <c r="S155" s="211"/>
      <c r="T155" s="21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6" t="s">
        <v>175</v>
      </c>
      <c r="AU155" s="206" t="s">
        <v>90</v>
      </c>
      <c r="AV155" s="13" t="s">
        <v>90</v>
      </c>
      <c r="AW155" s="13" t="s">
        <v>33</v>
      </c>
      <c r="AX155" s="13" t="s">
        <v>78</v>
      </c>
      <c r="AY155" s="206" t="s">
        <v>168</v>
      </c>
    </row>
    <row r="156" s="13" customFormat="1">
      <c r="A156" s="13"/>
      <c r="B156" s="204"/>
      <c r="C156" s="13"/>
      <c r="D156" s="205" t="s">
        <v>175</v>
      </c>
      <c r="E156" s="206" t="s">
        <v>1</v>
      </c>
      <c r="F156" s="207" t="s">
        <v>192</v>
      </c>
      <c r="G156" s="13"/>
      <c r="H156" s="208">
        <v>148.90000000000001</v>
      </c>
      <c r="I156" s="209"/>
      <c r="J156" s="13"/>
      <c r="K156" s="13"/>
      <c r="L156" s="204"/>
      <c r="M156" s="210"/>
      <c r="N156" s="211"/>
      <c r="O156" s="211"/>
      <c r="P156" s="211"/>
      <c r="Q156" s="211"/>
      <c r="R156" s="211"/>
      <c r="S156" s="211"/>
      <c r="T156" s="21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6" t="s">
        <v>175</v>
      </c>
      <c r="AU156" s="206" t="s">
        <v>90</v>
      </c>
      <c r="AV156" s="13" t="s">
        <v>90</v>
      </c>
      <c r="AW156" s="13" t="s">
        <v>33</v>
      </c>
      <c r="AX156" s="13" t="s">
        <v>78</v>
      </c>
      <c r="AY156" s="206" t="s">
        <v>168</v>
      </c>
    </row>
    <row r="157" s="13" customFormat="1">
      <c r="A157" s="13"/>
      <c r="B157" s="204"/>
      <c r="C157" s="13"/>
      <c r="D157" s="205" t="s">
        <v>175</v>
      </c>
      <c r="E157" s="206" t="s">
        <v>1</v>
      </c>
      <c r="F157" s="207" t="s">
        <v>193</v>
      </c>
      <c r="G157" s="13"/>
      <c r="H157" s="208">
        <v>142.19999999999999</v>
      </c>
      <c r="I157" s="209"/>
      <c r="J157" s="13"/>
      <c r="K157" s="13"/>
      <c r="L157" s="204"/>
      <c r="M157" s="210"/>
      <c r="N157" s="211"/>
      <c r="O157" s="211"/>
      <c r="P157" s="211"/>
      <c r="Q157" s="211"/>
      <c r="R157" s="211"/>
      <c r="S157" s="211"/>
      <c r="T157" s="21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6" t="s">
        <v>175</v>
      </c>
      <c r="AU157" s="206" t="s">
        <v>90</v>
      </c>
      <c r="AV157" s="13" t="s">
        <v>90</v>
      </c>
      <c r="AW157" s="13" t="s">
        <v>33</v>
      </c>
      <c r="AX157" s="13" t="s">
        <v>78</v>
      </c>
      <c r="AY157" s="206" t="s">
        <v>168</v>
      </c>
    </row>
    <row r="158" s="13" customFormat="1">
      <c r="A158" s="13"/>
      <c r="B158" s="204"/>
      <c r="C158" s="13"/>
      <c r="D158" s="205" t="s">
        <v>175</v>
      </c>
      <c r="E158" s="206" t="s">
        <v>1</v>
      </c>
      <c r="F158" s="207" t="s">
        <v>194</v>
      </c>
      <c r="G158" s="13"/>
      <c r="H158" s="208">
        <v>49.399999999999999</v>
      </c>
      <c r="I158" s="209"/>
      <c r="J158" s="13"/>
      <c r="K158" s="13"/>
      <c r="L158" s="204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6" t="s">
        <v>175</v>
      </c>
      <c r="AU158" s="206" t="s">
        <v>90</v>
      </c>
      <c r="AV158" s="13" t="s">
        <v>90</v>
      </c>
      <c r="AW158" s="13" t="s">
        <v>33</v>
      </c>
      <c r="AX158" s="13" t="s">
        <v>78</v>
      </c>
      <c r="AY158" s="206" t="s">
        <v>168</v>
      </c>
    </row>
    <row r="159" s="14" customFormat="1">
      <c r="A159" s="14"/>
      <c r="B159" s="213"/>
      <c r="C159" s="14"/>
      <c r="D159" s="205" t="s">
        <v>175</v>
      </c>
      <c r="E159" s="214" t="s">
        <v>1</v>
      </c>
      <c r="F159" s="215" t="s">
        <v>180</v>
      </c>
      <c r="G159" s="14"/>
      <c r="H159" s="216">
        <v>467.99999999999994</v>
      </c>
      <c r="I159" s="217"/>
      <c r="J159" s="14"/>
      <c r="K159" s="14"/>
      <c r="L159" s="213"/>
      <c r="M159" s="218"/>
      <c r="N159" s="219"/>
      <c r="O159" s="219"/>
      <c r="P159" s="219"/>
      <c r="Q159" s="219"/>
      <c r="R159" s="219"/>
      <c r="S159" s="219"/>
      <c r="T159" s="22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4" t="s">
        <v>175</v>
      </c>
      <c r="AU159" s="214" t="s">
        <v>90</v>
      </c>
      <c r="AV159" s="14" t="s">
        <v>111</v>
      </c>
      <c r="AW159" s="14" t="s">
        <v>33</v>
      </c>
      <c r="AX159" s="14" t="s">
        <v>85</v>
      </c>
      <c r="AY159" s="214" t="s">
        <v>168</v>
      </c>
    </row>
    <row r="160" s="2" customFormat="1" ht="24.15" customHeight="1">
      <c r="A160" s="38"/>
      <c r="B160" s="189"/>
      <c r="C160" s="190" t="s">
        <v>195</v>
      </c>
      <c r="D160" s="190" t="s">
        <v>171</v>
      </c>
      <c r="E160" s="191" t="s">
        <v>196</v>
      </c>
      <c r="F160" s="192" t="s">
        <v>197</v>
      </c>
      <c r="G160" s="193" t="s">
        <v>174</v>
      </c>
      <c r="H160" s="194">
        <v>16.399999999999999</v>
      </c>
      <c r="I160" s="195"/>
      <c r="J160" s="194">
        <f>ROUND(I160*H160,3)</f>
        <v>0</v>
      </c>
      <c r="K160" s="196"/>
      <c r="L160" s="39"/>
      <c r="M160" s="197" t="s">
        <v>1</v>
      </c>
      <c r="N160" s="198" t="s">
        <v>44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1" t="s">
        <v>111</v>
      </c>
      <c r="AT160" s="201" t="s">
        <v>171</v>
      </c>
      <c r="AU160" s="201" t="s">
        <v>90</v>
      </c>
      <c r="AY160" s="19" t="s">
        <v>168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9" t="s">
        <v>90</v>
      </c>
      <c r="BK160" s="203">
        <f>ROUND(I160*H160,3)</f>
        <v>0</v>
      </c>
      <c r="BL160" s="19" t="s">
        <v>111</v>
      </c>
      <c r="BM160" s="201" t="s">
        <v>198</v>
      </c>
    </row>
    <row r="161" s="13" customFormat="1">
      <c r="A161" s="13"/>
      <c r="B161" s="204"/>
      <c r="C161" s="13"/>
      <c r="D161" s="205" t="s">
        <v>175</v>
      </c>
      <c r="E161" s="206" t="s">
        <v>1</v>
      </c>
      <c r="F161" s="207" t="s">
        <v>199</v>
      </c>
      <c r="G161" s="13"/>
      <c r="H161" s="208">
        <v>4.5999999999999996</v>
      </c>
      <c r="I161" s="209"/>
      <c r="J161" s="13"/>
      <c r="K161" s="13"/>
      <c r="L161" s="204"/>
      <c r="M161" s="210"/>
      <c r="N161" s="211"/>
      <c r="O161" s="211"/>
      <c r="P161" s="211"/>
      <c r="Q161" s="211"/>
      <c r="R161" s="211"/>
      <c r="S161" s="211"/>
      <c r="T161" s="21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6" t="s">
        <v>175</v>
      </c>
      <c r="AU161" s="206" t="s">
        <v>90</v>
      </c>
      <c r="AV161" s="13" t="s">
        <v>90</v>
      </c>
      <c r="AW161" s="13" t="s">
        <v>33</v>
      </c>
      <c r="AX161" s="13" t="s">
        <v>78</v>
      </c>
      <c r="AY161" s="206" t="s">
        <v>168</v>
      </c>
    </row>
    <row r="162" s="13" customFormat="1">
      <c r="A162" s="13"/>
      <c r="B162" s="204"/>
      <c r="C162" s="13"/>
      <c r="D162" s="205" t="s">
        <v>175</v>
      </c>
      <c r="E162" s="206" t="s">
        <v>1</v>
      </c>
      <c r="F162" s="207" t="s">
        <v>200</v>
      </c>
      <c r="G162" s="13"/>
      <c r="H162" s="208">
        <v>5.2999999999999998</v>
      </c>
      <c r="I162" s="209"/>
      <c r="J162" s="13"/>
      <c r="K162" s="13"/>
      <c r="L162" s="204"/>
      <c r="M162" s="210"/>
      <c r="N162" s="211"/>
      <c r="O162" s="211"/>
      <c r="P162" s="211"/>
      <c r="Q162" s="211"/>
      <c r="R162" s="211"/>
      <c r="S162" s="211"/>
      <c r="T162" s="21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6" t="s">
        <v>175</v>
      </c>
      <c r="AU162" s="206" t="s">
        <v>90</v>
      </c>
      <c r="AV162" s="13" t="s">
        <v>90</v>
      </c>
      <c r="AW162" s="13" t="s">
        <v>33</v>
      </c>
      <c r="AX162" s="13" t="s">
        <v>78</v>
      </c>
      <c r="AY162" s="206" t="s">
        <v>168</v>
      </c>
    </row>
    <row r="163" s="13" customFormat="1">
      <c r="A163" s="13"/>
      <c r="B163" s="204"/>
      <c r="C163" s="13"/>
      <c r="D163" s="205" t="s">
        <v>175</v>
      </c>
      <c r="E163" s="206" t="s">
        <v>1</v>
      </c>
      <c r="F163" s="207" t="s">
        <v>201</v>
      </c>
      <c r="G163" s="13"/>
      <c r="H163" s="208">
        <v>4.7000000000000002</v>
      </c>
      <c r="I163" s="209"/>
      <c r="J163" s="13"/>
      <c r="K163" s="13"/>
      <c r="L163" s="204"/>
      <c r="M163" s="210"/>
      <c r="N163" s="211"/>
      <c r="O163" s="211"/>
      <c r="P163" s="211"/>
      <c r="Q163" s="211"/>
      <c r="R163" s="211"/>
      <c r="S163" s="211"/>
      <c r="T163" s="21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6" t="s">
        <v>175</v>
      </c>
      <c r="AU163" s="206" t="s">
        <v>90</v>
      </c>
      <c r="AV163" s="13" t="s">
        <v>90</v>
      </c>
      <c r="AW163" s="13" t="s">
        <v>33</v>
      </c>
      <c r="AX163" s="13" t="s">
        <v>78</v>
      </c>
      <c r="AY163" s="206" t="s">
        <v>168</v>
      </c>
    </row>
    <row r="164" s="13" customFormat="1">
      <c r="A164" s="13"/>
      <c r="B164" s="204"/>
      <c r="C164" s="13"/>
      <c r="D164" s="205" t="s">
        <v>175</v>
      </c>
      <c r="E164" s="206" t="s">
        <v>1</v>
      </c>
      <c r="F164" s="207" t="s">
        <v>202</v>
      </c>
      <c r="G164" s="13"/>
      <c r="H164" s="208">
        <v>1.8</v>
      </c>
      <c r="I164" s="209"/>
      <c r="J164" s="13"/>
      <c r="K164" s="13"/>
      <c r="L164" s="204"/>
      <c r="M164" s="210"/>
      <c r="N164" s="211"/>
      <c r="O164" s="211"/>
      <c r="P164" s="211"/>
      <c r="Q164" s="211"/>
      <c r="R164" s="211"/>
      <c r="S164" s="211"/>
      <c r="T164" s="21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6" t="s">
        <v>175</v>
      </c>
      <c r="AU164" s="206" t="s">
        <v>90</v>
      </c>
      <c r="AV164" s="13" t="s">
        <v>90</v>
      </c>
      <c r="AW164" s="13" t="s">
        <v>33</v>
      </c>
      <c r="AX164" s="13" t="s">
        <v>78</v>
      </c>
      <c r="AY164" s="206" t="s">
        <v>168</v>
      </c>
    </row>
    <row r="165" s="14" customFormat="1">
      <c r="A165" s="14"/>
      <c r="B165" s="213"/>
      <c r="C165" s="14"/>
      <c r="D165" s="205" t="s">
        <v>175</v>
      </c>
      <c r="E165" s="214" t="s">
        <v>1</v>
      </c>
      <c r="F165" s="215" t="s">
        <v>180</v>
      </c>
      <c r="G165" s="14"/>
      <c r="H165" s="216">
        <v>16.399999999999999</v>
      </c>
      <c r="I165" s="217"/>
      <c r="J165" s="14"/>
      <c r="K165" s="14"/>
      <c r="L165" s="213"/>
      <c r="M165" s="218"/>
      <c r="N165" s="219"/>
      <c r="O165" s="219"/>
      <c r="P165" s="219"/>
      <c r="Q165" s="219"/>
      <c r="R165" s="219"/>
      <c r="S165" s="219"/>
      <c r="T165" s="22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4" t="s">
        <v>175</v>
      </c>
      <c r="AU165" s="214" t="s">
        <v>90</v>
      </c>
      <c r="AV165" s="14" t="s">
        <v>111</v>
      </c>
      <c r="AW165" s="14" t="s">
        <v>33</v>
      </c>
      <c r="AX165" s="14" t="s">
        <v>85</v>
      </c>
      <c r="AY165" s="214" t="s">
        <v>168</v>
      </c>
    </row>
    <row r="166" s="2" customFormat="1" ht="24.15" customHeight="1">
      <c r="A166" s="38"/>
      <c r="B166" s="189"/>
      <c r="C166" s="190" t="s">
        <v>169</v>
      </c>
      <c r="D166" s="190" t="s">
        <v>171</v>
      </c>
      <c r="E166" s="191" t="s">
        <v>203</v>
      </c>
      <c r="F166" s="192" t="s">
        <v>204</v>
      </c>
      <c r="G166" s="193" t="s">
        <v>174</v>
      </c>
      <c r="H166" s="194">
        <v>455.69999999999999</v>
      </c>
      <c r="I166" s="195"/>
      <c r="J166" s="194">
        <f>ROUND(I166*H166,3)</f>
        <v>0</v>
      </c>
      <c r="K166" s="196"/>
      <c r="L166" s="39"/>
      <c r="M166" s="197" t="s">
        <v>1</v>
      </c>
      <c r="N166" s="198" t="s">
        <v>44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1" t="s">
        <v>111</v>
      </c>
      <c r="AT166" s="201" t="s">
        <v>171</v>
      </c>
      <c r="AU166" s="201" t="s">
        <v>90</v>
      </c>
      <c r="AY166" s="19" t="s">
        <v>168</v>
      </c>
      <c r="BE166" s="202">
        <f>IF(N166="základná",J166,0)</f>
        <v>0</v>
      </c>
      <c r="BF166" s="202">
        <f>IF(N166="znížená",J166,0)</f>
        <v>0</v>
      </c>
      <c r="BG166" s="202">
        <f>IF(N166="zákl. prenesená",J166,0)</f>
        <v>0</v>
      </c>
      <c r="BH166" s="202">
        <f>IF(N166="zníž. prenesená",J166,0)</f>
        <v>0</v>
      </c>
      <c r="BI166" s="202">
        <f>IF(N166="nulová",J166,0)</f>
        <v>0</v>
      </c>
      <c r="BJ166" s="19" t="s">
        <v>90</v>
      </c>
      <c r="BK166" s="203">
        <f>ROUND(I166*H166,3)</f>
        <v>0</v>
      </c>
      <c r="BL166" s="19" t="s">
        <v>111</v>
      </c>
      <c r="BM166" s="201" t="s">
        <v>205</v>
      </c>
    </row>
    <row r="167" s="2" customFormat="1" ht="24.15" customHeight="1">
      <c r="A167" s="38"/>
      <c r="B167" s="189"/>
      <c r="C167" s="190" t="s">
        <v>206</v>
      </c>
      <c r="D167" s="190" t="s">
        <v>171</v>
      </c>
      <c r="E167" s="191" t="s">
        <v>207</v>
      </c>
      <c r="F167" s="192" t="s">
        <v>208</v>
      </c>
      <c r="G167" s="193" t="s">
        <v>174</v>
      </c>
      <c r="H167" s="194">
        <v>455.69999999999999</v>
      </c>
      <c r="I167" s="195"/>
      <c r="J167" s="194">
        <f>ROUND(I167*H167,3)</f>
        <v>0</v>
      </c>
      <c r="K167" s="196"/>
      <c r="L167" s="39"/>
      <c r="M167" s="197" t="s">
        <v>1</v>
      </c>
      <c r="N167" s="198" t="s">
        <v>44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1" t="s">
        <v>111</v>
      </c>
      <c r="AT167" s="201" t="s">
        <v>171</v>
      </c>
      <c r="AU167" s="201" t="s">
        <v>90</v>
      </c>
      <c r="AY167" s="19" t="s">
        <v>168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9" t="s">
        <v>90</v>
      </c>
      <c r="BK167" s="203">
        <f>ROUND(I167*H167,3)</f>
        <v>0</v>
      </c>
      <c r="BL167" s="19" t="s">
        <v>111</v>
      </c>
      <c r="BM167" s="201" t="s">
        <v>209</v>
      </c>
    </row>
    <row r="168" s="2" customFormat="1" ht="24.15" customHeight="1">
      <c r="A168" s="38"/>
      <c r="B168" s="189"/>
      <c r="C168" s="190" t="s">
        <v>190</v>
      </c>
      <c r="D168" s="190" t="s">
        <v>171</v>
      </c>
      <c r="E168" s="191" t="s">
        <v>210</v>
      </c>
      <c r="F168" s="192" t="s">
        <v>211</v>
      </c>
      <c r="G168" s="193" t="s">
        <v>174</v>
      </c>
      <c r="H168" s="194">
        <v>71.099999999999994</v>
      </c>
      <c r="I168" s="195"/>
      <c r="J168" s="194">
        <f>ROUND(I168*H168,3)</f>
        <v>0</v>
      </c>
      <c r="K168" s="196"/>
      <c r="L168" s="39"/>
      <c r="M168" s="197" t="s">
        <v>1</v>
      </c>
      <c r="N168" s="198" t="s">
        <v>44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1" t="s">
        <v>111</v>
      </c>
      <c r="AT168" s="201" t="s">
        <v>171</v>
      </c>
      <c r="AU168" s="201" t="s">
        <v>90</v>
      </c>
      <c r="AY168" s="19" t="s">
        <v>168</v>
      </c>
      <c r="BE168" s="202">
        <f>IF(N168="základná",J168,0)</f>
        <v>0</v>
      </c>
      <c r="BF168" s="202">
        <f>IF(N168="znížená",J168,0)</f>
        <v>0</v>
      </c>
      <c r="BG168" s="202">
        <f>IF(N168="zákl. prenesená",J168,0)</f>
        <v>0</v>
      </c>
      <c r="BH168" s="202">
        <f>IF(N168="zníž. prenesená",J168,0)</f>
        <v>0</v>
      </c>
      <c r="BI168" s="202">
        <f>IF(N168="nulová",J168,0)</f>
        <v>0</v>
      </c>
      <c r="BJ168" s="19" t="s">
        <v>90</v>
      </c>
      <c r="BK168" s="203">
        <f>ROUND(I168*H168,3)</f>
        <v>0</v>
      </c>
      <c r="BL168" s="19" t="s">
        <v>111</v>
      </c>
      <c r="BM168" s="201" t="s">
        <v>212</v>
      </c>
    </row>
    <row r="169" s="2" customFormat="1" ht="24.15" customHeight="1">
      <c r="A169" s="38"/>
      <c r="B169" s="189"/>
      <c r="C169" s="190" t="s">
        <v>213</v>
      </c>
      <c r="D169" s="190" t="s">
        <v>171</v>
      </c>
      <c r="E169" s="191" t="s">
        <v>214</v>
      </c>
      <c r="F169" s="192" t="s">
        <v>215</v>
      </c>
      <c r="G169" s="193" t="s">
        <v>174</v>
      </c>
      <c r="H169" s="194">
        <v>1.2</v>
      </c>
      <c r="I169" s="195"/>
      <c r="J169" s="194">
        <f>ROUND(I169*H169,3)</f>
        <v>0</v>
      </c>
      <c r="K169" s="196"/>
      <c r="L169" s="39"/>
      <c r="M169" s="197" t="s">
        <v>1</v>
      </c>
      <c r="N169" s="198" t="s">
        <v>44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1" t="s">
        <v>111</v>
      </c>
      <c r="AT169" s="201" t="s">
        <v>171</v>
      </c>
      <c r="AU169" s="201" t="s">
        <v>90</v>
      </c>
      <c r="AY169" s="19" t="s">
        <v>168</v>
      </c>
      <c r="BE169" s="202">
        <f>IF(N169="základná",J169,0)</f>
        <v>0</v>
      </c>
      <c r="BF169" s="202">
        <f>IF(N169="znížená",J169,0)</f>
        <v>0</v>
      </c>
      <c r="BG169" s="202">
        <f>IF(N169="zákl. prenesená",J169,0)</f>
        <v>0</v>
      </c>
      <c r="BH169" s="202">
        <f>IF(N169="zníž. prenesená",J169,0)</f>
        <v>0</v>
      </c>
      <c r="BI169" s="202">
        <f>IF(N169="nulová",J169,0)</f>
        <v>0</v>
      </c>
      <c r="BJ169" s="19" t="s">
        <v>90</v>
      </c>
      <c r="BK169" s="203">
        <f>ROUND(I169*H169,3)</f>
        <v>0</v>
      </c>
      <c r="BL169" s="19" t="s">
        <v>111</v>
      </c>
      <c r="BM169" s="201" t="s">
        <v>216</v>
      </c>
    </row>
    <row r="170" s="2" customFormat="1" ht="24.15" customHeight="1">
      <c r="A170" s="38"/>
      <c r="B170" s="189"/>
      <c r="C170" s="190" t="s">
        <v>198</v>
      </c>
      <c r="D170" s="190" t="s">
        <v>171</v>
      </c>
      <c r="E170" s="191" t="s">
        <v>217</v>
      </c>
      <c r="F170" s="192" t="s">
        <v>218</v>
      </c>
      <c r="G170" s="193" t="s">
        <v>174</v>
      </c>
      <c r="H170" s="194">
        <v>468</v>
      </c>
      <c r="I170" s="195"/>
      <c r="J170" s="194">
        <f>ROUND(I170*H170,3)</f>
        <v>0</v>
      </c>
      <c r="K170" s="196"/>
      <c r="L170" s="39"/>
      <c r="M170" s="197" t="s">
        <v>1</v>
      </c>
      <c r="N170" s="198" t="s">
        <v>44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1" t="s">
        <v>111</v>
      </c>
      <c r="AT170" s="201" t="s">
        <v>171</v>
      </c>
      <c r="AU170" s="201" t="s">
        <v>90</v>
      </c>
      <c r="AY170" s="19" t="s">
        <v>168</v>
      </c>
      <c r="BE170" s="202">
        <f>IF(N170="základná",J170,0)</f>
        <v>0</v>
      </c>
      <c r="BF170" s="202">
        <f>IF(N170="znížená",J170,0)</f>
        <v>0</v>
      </c>
      <c r="BG170" s="202">
        <f>IF(N170="zákl. prenesená",J170,0)</f>
        <v>0</v>
      </c>
      <c r="BH170" s="202">
        <f>IF(N170="zníž. prenesená",J170,0)</f>
        <v>0</v>
      </c>
      <c r="BI170" s="202">
        <f>IF(N170="nulová",J170,0)</f>
        <v>0</v>
      </c>
      <c r="BJ170" s="19" t="s">
        <v>90</v>
      </c>
      <c r="BK170" s="203">
        <f>ROUND(I170*H170,3)</f>
        <v>0</v>
      </c>
      <c r="BL170" s="19" t="s">
        <v>111</v>
      </c>
      <c r="BM170" s="201" t="s">
        <v>7</v>
      </c>
    </row>
    <row r="171" s="13" customFormat="1">
      <c r="A171" s="13"/>
      <c r="B171" s="204"/>
      <c r="C171" s="13"/>
      <c r="D171" s="205" t="s">
        <v>175</v>
      </c>
      <c r="E171" s="206" t="s">
        <v>1</v>
      </c>
      <c r="F171" s="207" t="s">
        <v>191</v>
      </c>
      <c r="G171" s="13"/>
      <c r="H171" s="208">
        <v>127.5</v>
      </c>
      <c r="I171" s="209"/>
      <c r="J171" s="13"/>
      <c r="K171" s="13"/>
      <c r="L171" s="204"/>
      <c r="M171" s="210"/>
      <c r="N171" s="211"/>
      <c r="O171" s="211"/>
      <c r="P171" s="211"/>
      <c r="Q171" s="211"/>
      <c r="R171" s="211"/>
      <c r="S171" s="211"/>
      <c r="T171" s="21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6" t="s">
        <v>175</v>
      </c>
      <c r="AU171" s="206" t="s">
        <v>90</v>
      </c>
      <c r="AV171" s="13" t="s">
        <v>90</v>
      </c>
      <c r="AW171" s="13" t="s">
        <v>33</v>
      </c>
      <c r="AX171" s="13" t="s">
        <v>78</v>
      </c>
      <c r="AY171" s="206" t="s">
        <v>168</v>
      </c>
    </row>
    <row r="172" s="13" customFormat="1">
      <c r="A172" s="13"/>
      <c r="B172" s="204"/>
      <c r="C172" s="13"/>
      <c r="D172" s="205" t="s">
        <v>175</v>
      </c>
      <c r="E172" s="206" t="s">
        <v>1</v>
      </c>
      <c r="F172" s="207" t="s">
        <v>192</v>
      </c>
      <c r="G172" s="13"/>
      <c r="H172" s="208">
        <v>148.90000000000001</v>
      </c>
      <c r="I172" s="209"/>
      <c r="J172" s="13"/>
      <c r="K172" s="13"/>
      <c r="L172" s="204"/>
      <c r="M172" s="210"/>
      <c r="N172" s="211"/>
      <c r="O172" s="211"/>
      <c r="P172" s="211"/>
      <c r="Q172" s="211"/>
      <c r="R172" s="211"/>
      <c r="S172" s="211"/>
      <c r="T172" s="21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6" t="s">
        <v>175</v>
      </c>
      <c r="AU172" s="206" t="s">
        <v>90</v>
      </c>
      <c r="AV172" s="13" t="s">
        <v>90</v>
      </c>
      <c r="AW172" s="13" t="s">
        <v>33</v>
      </c>
      <c r="AX172" s="13" t="s">
        <v>78</v>
      </c>
      <c r="AY172" s="206" t="s">
        <v>168</v>
      </c>
    </row>
    <row r="173" s="13" customFormat="1">
      <c r="A173" s="13"/>
      <c r="B173" s="204"/>
      <c r="C173" s="13"/>
      <c r="D173" s="205" t="s">
        <v>175</v>
      </c>
      <c r="E173" s="206" t="s">
        <v>1</v>
      </c>
      <c r="F173" s="207" t="s">
        <v>193</v>
      </c>
      <c r="G173" s="13"/>
      <c r="H173" s="208">
        <v>142.19999999999999</v>
      </c>
      <c r="I173" s="209"/>
      <c r="J173" s="13"/>
      <c r="K173" s="13"/>
      <c r="L173" s="204"/>
      <c r="M173" s="210"/>
      <c r="N173" s="211"/>
      <c r="O173" s="211"/>
      <c r="P173" s="211"/>
      <c r="Q173" s="211"/>
      <c r="R173" s="211"/>
      <c r="S173" s="211"/>
      <c r="T173" s="21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6" t="s">
        <v>175</v>
      </c>
      <c r="AU173" s="206" t="s">
        <v>90</v>
      </c>
      <c r="AV173" s="13" t="s">
        <v>90</v>
      </c>
      <c r="AW173" s="13" t="s">
        <v>33</v>
      </c>
      <c r="AX173" s="13" t="s">
        <v>78</v>
      </c>
      <c r="AY173" s="206" t="s">
        <v>168</v>
      </c>
    </row>
    <row r="174" s="13" customFormat="1">
      <c r="A174" s="13"/>
      <c r="B174" s="204"/>
      <c r="C174" s="13"/>
      <c r="D174" s="205" t="s">
        <v>175</v>
      </c>
      <c r="E174" s="206" t="s">
        <v>1</v>
      </c>
      <c r="F174" s="207" t="s">
        <v>194</v>
      </c>
      <c r="G174" s="13"/>
      <c r="H174" s="208">
        <v>49.399999999999999</v>
      </c>
      <c r="I174" s="209"/>
      <c r="J174" s="13"/>
      <c r="K174" s="13"/>
      <c r="L174" s="204"/>
      <c r="M174" s="210"/>
      <c r="N174" s="211"/>
      <c r="O174" s="211"/>
      <c r="P174" s="211"/>
      <c r="Q174" s="211"/>
      <c r="R174" s="211"/>
      <c r="S174" s="211"/>
      <c r="T174" s="21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6" t="s">
        <v>175</v>
      </c>
      <c r="AU174" s="206" t="s">
        <v>90</v>
      </c>
      <c r="AV174" s="13" t="s">
        <v>90</v>
      </c>
      <c r="AW174" s="13" t="s">
        <v>33</v>
      </c>
      <c r="AX174" s="13" t="s">
        <v>78</v>
      </c>
      <c r="AY174" s="206" t="s">
        <v>168</v>
      </c>
    </row>
    <row r="175" s="14" customFormat="1">
      <c r="A175" s="14"/>
      <c r="B175" s="213"/>
      <c r="C175" s="14"/>
      <c r="D175" s="205" t="s">
        <v>175</v>
      </c>
      <c r="E175" s="214" t="s">
        <v>1</v>
      </c>
      <c r="F175" s="215" t="s">
        <v>180</v>
      </c>
      <c r="G175" s="14"/>
      <c r="H175" s="216">
        <v>467.99999999999994</v>
      </c>
      <c r="I175" s="217"/>
      <c r="J175" s="14"/>
      <c r="K175" s="14"/>
      <c r="L175" s="213"/>
      <c r="M175" s="218"/>
      <c r="N175" s="219"/>
      <c r="O175" s="219"/>
      <c r="P175" s="219"/>
      <c r="Q175" s="219"/>
      <c r="R175" s="219"/>
      <c r="S175" s="219"/>
      <c r="T175" s="22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14" t="s">
        <v>175</v>
      </c>
      <c r="AU175" s="214" t="s">
        <v>90</v>
      </c>
      <c r="AV175" s="14" t="s">
        <v>111</v>
      </c>
      <c r="AW175" s="14" t="s">
        <v>33</v>
      </c>
      <c r="AX175" s="14" t="s">
        <v>85</v>
      </c>
      <c r="AY175" s="214" t="s">
        <v>168</v>
      </c>
    </row>
    <row r="176" s="2" customFormat="1" ht="21.75" customHeight="1">
      <c r="A176" s="38"/>
      <c r="B176" s="189"/>
      <c r="C176" s="190" t="s">
        <v>219</v>
      </c>
      <c r="D176" s="190" t="s">
        <v>171</v>
      </c>
      <c r="E176" s="191" t="s">
        <v>220</v>
      </c>
      <c r="F176" s="192" t="s">
        <v>221</v>
      </c>
      <c r="G176" s="193" t="s">
        <v>174</v>
      </c>
      <c r="H176" s="194">
        <v>468</v>
      </c>
      <c r="I176" s="195"/>
      <c r="J176" s="194">
        <f>ROUND(I176*H176,3)</f>
        <v>0</v>
      </c>
      <c r="K176" s="196"/>
      <c r="L176" s="39"/>
      <c r="M176" s="197" t="s">
        <v>1</v>
      </c>
      <c r="N176" s="198" t="s">
        <v>44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1" t="s">
        <v>111</v>
      </c>
      <c r="AT176" s="201" t="s">
        <v>171</v>
      </c>
      <c r="AU176" s="201" t="s">
        <v>90</v>
      </c>
      <c r="AY176" s="19" t="s">
        <v>168</v>
      </c>
      <c r="BE176" s="202">
        <f>IF(N176="základná",J176,0)</f>
        <v>0</v>
      </c>
      <c r="BF176" s="202">
        <f>IF(N176="znížená",J176,0)</f>
        <v>0</v>
      </c>
      <c r="BG176" s="202">
        <f>IF(N176="zákl. prenesená",J176,0)</f>
        <v>0</v>
      </c>
      <c r="BH176" s="202">
        <f>IF(N176="zníž. prenesená",J176,0)</f>
        <v>0</v>
      </c>
      <c r="BI176" s="202">
        <f>IF(N176="nulová",J176,0)</f>
        <v>0</v>
      </c>
      <c r="BJ176" s="19" t="s">
        <v>90</v>
      </c>
      <c r="BK176" s="203">
        <f>ROUND(I176*H176,3)</f>
        <v>0</v>
      </c>
      <c r="BL176" s="19" t="s">
        <v>111</v>
      </c>
      <c r="BM176" s="201" t="s">
        <v>222</v>
      </c>
    </row>
    <row r="177" s="13" customFormat="1">
      <c r="A177" s="13"/>
      <c r="B177" s="204"/>
      <c r="C177" s="13"/>
      <c r="D177" s="205" t="s">
        <v>175</v>
      </c>
      <c r="E177" s="206" t="s">
        <v>1</v>
      </c>
      <c r="F177" s="207" t="s">
        <v>191</v>
      </c>
      <c r="G177" s="13"/>
      <c r="H177" s="208">
        <v>127.5</v>
      </c>
      <c r="I177" s="209"/>
      <c r="J177" s="13"/>
      <c r="K177" s="13"/>
      <c r="L177" s="204"/>
      <c r="M177" s="210"/>
      <c r="N177" s="211"/>
      <c r="O177" s="211"/>
      <c r="P177" s="211"/>
      <c r="Q177" s="211"/>
      <c r="R177" s="211"/>
      <c r="S177" s="211"/>
      <c r="T177" s="21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6" t="s">
        <v>175</v>
      </c>
      <c r="AU177" s="206" t="s">
        <v>90</v>
      </c>
      <c r="AV177" s="13" t="s">
        <v>90</v>
      </c>
      <c r="AW177" s="13" t="s">
        <v>33</v>
      </c>
      <c r="AX177" s="13" t="s">
        <v>78</v>
      </c>
      <c r="AY177" s="206" t="s">
        <v>168</v>
      </c>
    </row>
    <row r="178" s="13" customFormat="1">
      <c r="A178" s="13"/>
      <c r="B178" s="204"/>
      <c r="C178" s="13"/>
      <c r="D178" s="205" t="s">
        <v>175</v>
      </c>
      <c r="E178" s="206" t="s">
        <v>1</v>
      </c>
      <c r="F178" s="207" t="s">
        <v>192</v>
      </c>
      <c r="G178" s="13"/>
      <c r="H178" s="208">
        <v>148.90000000000001</v>
      </c>
      <c r="I178" s="209"/>
      <c r="J178" s="13"/>
      <c r="K178" s="13"/>
      <c r="L178" s="204"/>
      <c r="M178" s="210"/>
      <c r="N178" s="211"/>
      <c r="O178" s="211"/>
      <c r="P178" s="211"/>
      <c r="Q178" s="211"/>
      <c r="R178" s="211"/>
      <c r="S178" s="211"/>
      <c r="T178" s="21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6" t="s">
        <v>175</v>
      </c>
      <c r="AU178" s="206" t="s">
        <v>90</v>
      </c>
      <c r="AV178" s="13" t="s">
        <v>90</v>
      </c>
      <c r="AW178" s="13" t="s">
        <v>33</v>
      </c>
      <c r="AX178" s="13" t="s">
        <v>78</v>
      </c>
      <c r="AY178" s="206" t="s">
        <v>168</v>
      </c>
    </row>
    <row r="179" s="13" customFormat="1">
      <c r="A179" s="13"/>
      <c r="B179" s="204"/>
      <c r="C179" s="13"/>
      <c r="D179" s="205" t="s">
        <v>175</v>
      </c>
      <c r="E179" s="206" t="s">
        <v>1</v>
      </c>
      <c r="F179" s="207" t="s">
        <v>193</v>
      </c>
      <c r="G179" s="13"/>
      <c r="H179" s="208">
        <v>142.19999999999999</v>
      </c>
      <c r="I179" s="209"/>
      <c r="J179" s="13"/>
      <c r="K179" s="13"/>
      <c r="L179" s="204"/>
      <c r="M179" s="210"/>
      <c r="N179" s="211"/>
      <c r="O179" s="211"/>
      <c r="P179" s="211"/>
      <c r="Q179" s="211"/>
      <c r="R179" s="211"/>
      <c r="S179" s="211"/>
      <c r="T179" s="21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6" t="s">
        <v>175</v>
      </c>
      <c r="AU179" s="206" t="s">
        <v>90</v>
      </c>
      <c r="AV179" s="13" t="s">
        <v>90</v>
      </c>
      <c r="AW179" s="13" t="s">
        <v>33</v>
      </c>
      <c r="AX179" s="13" t="s">
        <v>78</v>
      </c>
      <c r="AY179" s="206" t="s">
        <v>168</v>
      </c>
    </row>
    <row r="180" s="13" customFormat="1">
      <c r="A180" s="13"/>
      <c r="B180" s="204"/>
      <c r="C180" s="13"/>
      <c r="D180" s="205" t="s">
        <v>175</v>
      </c>
      <c r="E180" s="206" t="s">
        <v>1</v>
      </c>
      <c r="F180" s="207" t="s">
        <v>194</v>
      </c>
      <c r="G180" s="13"/>
      <c r="H180" s="208">
        <v>49.399999999999999</v>
      </c>
      <c r="I180" s="209"/>
      <c r="J180" s="13"/>
      <c r="K180" s="13"/>
      <c r="L180" s="204"/>
      <c r="M180" s="210"/>
      <c r="N180" s="211"/>
      <c r="O180" s="211"/>
      <c r="P180" s="211"/>
      <c r="Q180" s="211"/>
      <c r="R180" s="211"/>
      <c r="S180" s="211"/>
      <c r="T180" s="21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6" t="s">
        <v>175</v>
      </c>
      <c r="AU180" s="206" t="s">
        <v>90</v>
      </c>
      <c r="AV180" s="13" t="s">
        <v>90</v>
      </c>
      <c r="AW180" s="13" t="s">
        <v>33</v>
      </c>
      <c r="AX180" s="13" t="s">
        <v>78</v>
      </c>
      <c r="AY180" s="206" t="s">
        <v>168</v>
      </c>
    </row>
    <row r="181" s="14" customFormat="1">
      <c r="A181" s="14"/>
      <c r="B181" s="213"/>
      <c r="C181" s="14"/>
      <c r="D181" s="205" t="s">
        <v>175</v>
      </c>
      <c r="E181" s="214" t="s">
        <v>1</v>
      </c>
      <c r="F181" s="215" t="s">
        <v>180</v>
      </c>
      <c r="G181" s="14"/>
      <c r="H181" s="216">
        <v>467.99999999999994</v>
      </c>
      <c r="I181" s="217"/>
      <c r="J181" s="14"/>
      <c r="K181" s="14"/>
      <c r="L181" s="213"/>
      <c r="M181" s="218"/>
      <c r="N181" s="219"/>
      <c r="O181" s="219"/>
      <c r="P181" s="219"/>
      <c r="Q181" s="219"/>
      <c r="R181" s="219"/>
      <c r="S181" s="219"/>
      <c r="T181" s="22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14" t="s">
        <v>175</v>
      </c>
      <c r="AU181" s="214" t="s">
        <v>90</v>
      </c>
      <c r="AV181" s="14" t="s">
        <v>111</v>
      </c>
      <c r="AW181" s="14" t="s">
        <v>33</v>
      </c>
      <c r="AX181" s="14" t="s">
        <v>85</v>
      </c>
      <c r="AY181" s="214" t="s">
        <v>168</v>
      </c>
    </row>
    <row r="182" s="2" customFormat="1" ht="24.15" customHeight="1">
      <c r="A182" s="38"/>
      <c r="B182" s="189"/>
      <c r="C182" s="190" t="s">
        <v>205</v>
      </c>
      <c r="D182" s="190" t="s">
        <v>171</v>
      </c>
      <c r="E182" s="191" t="s">
        <v>223</v>
      </c>
      <c r="F182" s="192" t="s">
        <v>224</v>
      </c>
      <c r="G182" s="193" t="s">
        <v>174</v>
      </c>
      <c r="H182" s="194">
        <v>172.30000000000001</v>
      </c>
      <c r="I182" s="195"/>
      <c r="J182" s="194">
        <f>ROUND(I182*H182,3)</f>
        <v>0</v>
      </c>
      <c r="K182" s="196"/>
      <c r="L182" s="39"/>
      <c r="M182" s="197" t="s">
        <v>1</v>
      </c>
      <c r="N182" s="198" t="s">
        <v>44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1" t="s">
        <v>111</v>
      </c>
      <c r="AT182" s="201" t="s">
        <v>171</v>
      </c>
      <c r="AU182" s="201" t="s">
        <v>90</v>
      </c>
      <c r="AY182" s="19" t="s">
        <v>168</v>
      </c>
      <c r="BE182" s="202">
        <f>IF(N182="základná",J182,0)</f>
        <v>0</v>
      </c>
      <c r="BF182" s="202">
        <f>IF(N182="znížená",J182,0)</f>
        <v>0</v>
      </c>
      <c r="BG182" s="202">
        <f>IF(N182="zákl. prenesená",J182,0)</f>
        <v>0</v>
      </c>
      <c r="BH182" s="202">
        <f>IF(N182="zníž. prenesená",J182,0)</f>
        <v>0</v>
      </c>
      <c r="BI182" s="202">
        <f>IF(N182="nulová",J182,0)</f>
        <v>0</v>
      </c>
      <c r="BJ182" s="19" t="s">
        <v>90</v>
      </c>
      <c r="BK182" s="203">
        <f>ROUND(I182*H182,3)</f>
        <v>0</v>
      </c>
      <c r="BL182" s="19" t="s">
        <v>111</v>
      </c>
      <c r="BM182" s="201" t="s">
        <v>225</v>
      </c>
    </row>
    <row r="183" s="15" customFormat="1">
      <c r="A183" s="15"/>
      <c r="B183" s="221"/>
      <c r="C183" s="15"/>
      <c r="D183" s="205" t="s">
        <v>175</v>
      </c>
      <c r="E183" s="222" t="s">
        <v>1</v>
      </c>
      <c r="F183" s="223" t="s">
        <v>226</v>
      </c>
      <c r="G183" s="15"/>
      <c r="H183" s="222" t="s">
        <v>1</v>
      </c>
      <c r="I183" s="224"/>
      <c r="J183" s="15"/>
      <c r="K183" s="15"/>
      <c r="L183" s="221"/>
      <c r="M183" s="225"/>
      <c r="N183" s="226"/>
      <c r="O183" s="226"/>
      <c r="P183" s="226"/>
      <c r="Q183" s="226"/>
      <c r="R183" s="226"/>
      <c r="S183" s="226"/>
      <c r="T183" s="22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22" t="s">
        <v>175</v>
      </c>
      <c r="AU183" s="222" t="s">
        <v>90</v>
      </c>
      <c r="AV183" s="15" t="s">
        <v>85</v>
      </c>
      <c r="AW183" s="15" t="s">
        <v>33</v>
      </c>
      <c r="AX183" s="15" t="s">
        <v>78</v>
      </c>
      <c r="AY183" s="222" t="s">
        <v>168</v>
      </c>
    </row>
    <row r="184" s="13" customFormat="1">
      <c r="A184" s="13"/>
      <c r="B184" s="204"/>
      <c r="C184" s="13"/>
      <c r="D184" s="205" t="s">
        <v>175</v>
      </c>
      <c r="E184" s="206" t="s">
        <v>1</v>
      </c>
      <c r="F184" s="207" t="s">
        <v>227</v>
      </c>
      <c r="G184" s="13"/>
      <c r="H184" s="208">
        <v>52.799999999999997</v>
      </c>
      <c r="I184" s="209"/>
      <c r="J184" s="13"/>
      <c r="K184" s="13"/>
      <c r="L184" s="204"/>
      <c r="M184" s="210"/>
      <c r="N184" s="211"/>
      <c r="O184" s="211"/>
      <c r="P184" s="211"/>
      <c r="Q184" s="211"/>
      <c r="R184" s="211"/>
      <c r="S184" s="211"/>
      <c r="T184" s="21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6" t="s">
        <v>175</v>
      </c>
      <c r="AU184" s="206" t="s">
        <v>90</v>
      </c>
      <c r="AV184" s="13" t="s">
        <v>90</v>
      </c>
      <c r="AW184" s="13" t="s">
        <v>33</v>
      </c>
      <c r="AX184" s="13" t="s">
        <v>78</v>
      </c>
      <c r="AY184" s="206" t="s">
        <v>168</v>
      </c>
    </row>
    <row r="185" s="13" customFormat="1">
      <c r="A185" s="13"/>
      <c r="B185" s="204"/>
      <c r="C185" s="13"/>
      <c r="D185" s="205" t="s">
        <v>175</v>
      </c>
      <c r="E185" s="206" t="s">
        <v>1</v>
      </c>
      <c r="F185" s="207" t="s">
        <v>228</v>
      </c>
      <c r="G185" s="13"/>
      <c r="H185" s="208">
        <v>55.600000000000001</v>
      </c>
      <c r="I185" s="209"/>
      <c r="J185" s="13"/>
      <c r="K185" s="13"/>
      <c r="L185" s="204"/>
      <c r="M185" s="210"/>
      <c r="N185" s="211"/>
      <c r="O185" s="211"/>
      <c r="P185" s="211"/>
      <c r="Q185" s="211"/>
      <c r="R185" s="211"/>
      <c r="S185" s="211"/>
      <c r="T185" s="21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6" t="s">
        <v>175</v>
      </c>
      <c r="AU185" s="206" t="s">
        <v>90</v>
      </c>
      <c r="AV185" s="13" t="s">
        <v>90</v>
      </c>
      <c r="AW185" s="13" t="s">
        <v>33</v>
      </c>
      <c r="AX185" s="13" t="s">
        <v>78</v>
      </c>
      <c r="AY185" s="206" t="s">
        <v>168</v>
      </c>
    </row>
    <row r="186" s="13" customFormat="1">
      <c r="A186" s="13"/>
      <c r="B186" s="204"/>
      <c r="C186" s="13"/>
      <c r="D186" s="205" t="s">
        <v>175</v>
      </c>
      <c r="E186" s="206" t="s">
        <v>1</v>
      </c>
      <c r="F186" s="207" t="s">
        <v>229</v>
      </c>
      <c r="G186" s="13"/>
      <c r="H186" s="208">
        <v>48.899999999999999</v>
      </c>
      <c r="I186" s="209"/>
      <c r="J186" s="13"/>
      <c r="K186" s="13"/>
      <c r="L186" s="204"/>
      <c r="M186" s="210"/>
      <c r="N186" s="211"/>
      <c r="O186" s="211"/>
      <c r="P186" s="211"/>
      <c r="Q186" s="211"/>
      <c r="R186" s="211"/>
      <c r="S186" s="211"/>
      <c r="T186" s="21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6" t="s">
        <v>175</v>
      </c>
      <c r="AU186" s="206" t="s">
        <v>90</v>
      </c>
      <c r="AV186" s="13" t="s">
        <v>90</v>
      </c>
      <c r="AW186" s="13" t="s">
        <v>33</v>
      </c>
      <c r="AX186" s="13" t="s">
        <v>78</v>
      </c>
      <c r="AY186" s="206" t="s">
        <v>168</v>
      </c>
    </row>
    <row r="187" s="13" customFormat="1">
      <c r="A187" s="13"/>
      <c r="B187" s="204"/>
      <c r="C187" s="13"/>
      <c r="D187" s="205" t="s">
        <v>175</v>
      </c>
      <c r="E187" s="206" t="s">
        <v>1</v>
      </c>
      <c r="F187" s="207" t="s">
        <v>230</v>
      </c>
      <c r="G187" s="13"/>
      <c r="H187" s="208">
        <v>15</v>
      </c>
      <c r="I187" s="209"/>
      <c r="J187" s="13"/>
      <c r="K187" s="13"/>
      <c r="L187" s="204"/>
      <c r="M187" s="210"/>
      <c r="N187" s="211"/>
      <c r="O187" s="211"/>
      <c r="P187" s="211"/>
      <c r="Q187" s="211"/>
      <c r="R187" s="211"/>
      <c r="S187" s="211"/>
      <c r="T187" s="21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6" t="s">
        <v>175</v>
      </c>
      <c r="AU187" s="206" t="s">
        <v>90</v>
      </c>
      <c r="AV187" s="13" t="s">
        <v>90</v>
      </c>
      <c r="AW187" s="13" t="s">
        <v>33</v>
      </c>
      <c r="AX187" s="13" t="s">
        <v>78</v>
      </c>
      <c r="AY187" s="206" t="s">
        <v>168</v>
      </c>
    </row>
    <row r="188" s="14" customFormat="1">
      <c r="A188" s="14"/>
      <c r="B188" s="213"/>
      <c r="C188" s="14"/>
      <c r="D188" s="205" t="s">
        <v>175</v>
      </c>
      <c r="E188" s="214" t="s">
        <v>1</v>
      </c>
      <c r="F188" s="215" t="s">
        <v>180</v>
      </c>
      <c r="G188" s="14"/>
      <c r="H188" s="216">
        <v>172.30000000000001</v>
      </c>
      <c r="I188" s="217"/>
      <c r="J188" s="14"/>
      <c r="K188" s="14"/>
      <c r="L188" s="213"/>
      <c r="M188" s="218"/>
      <c r="N188" s="219"/>
      <c r="O188" s="219"/>
      <c r="P188" s="219"/>
      <c r="Q188" s="219"/>
      <c r="R188" s="219"/>
      <c r="S188" s="219"/>
      <c r="T188" s="22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14" t="s">
        <v>175</v>
      </c>
      <c r="AU188" s="214" t="s">
        <v>90</v>
      </c>
      <c r="AV188" s="14" t="s">
        <v>111</v>
      </c>
      <c r="AW188" s="14" t="s">
        <v>33</v>
      </c>
      <c r="AX188" s="14" t="s">
        <v>85</v>
      </c>
      <c r="AY188" s="214" t="s">
        <v>168</v>
      </c>
    </row>
    <row r="189" s="2" customFormat="1" ht="24.15" customHeight="1">
      <c r="A189" s="38"/>
      <c r="B189" s="189"/>
      <c r="C189" s="190" t="s">
        <v>231</v>
      </c>
      <c r="D189" s="190" t="s">
        <v>171</v>
      </c>
      <c r="E189" s="191" t="s">
        <v>232</v>
      </c>
      <c r="F189" s="192" t="s">
        <v>233</v>
      </c>
      <c r="G189" s="193" t="s">
        <v>174</v>
      </c>
      <c r="H189" s="194">
        <v>5.2000000000000002</v>
      </c>
      <c r="I189" s="195"/>
      <c r="J189" s="194">
        <f>ROUND(I189*H189,3)</f>
        <v>0</v>
      </c>
      <c r="K189" s="196"/>
      <c r="L189" s="39"/>
      <c r="M189" s="197" t="s">
        <v>1</v>
      </c>
      <c r="N189" s="198" t="s">
        <v>44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1" t="s">
        <v>111</v>
      </c>
      <c r="AT189" s="201" t="s">
        <v>171</v>
      </c>
      <c r="AU189" s="201" t="s">
        <v>90</v>
      </c>
      <c r="AY189" s="19" t="s">
        <v>168</v>
      </c>
      <c r="BE189" s="202">
        <f>IF(N189="základná",J189,0)</f>
        <v>0</v>
      </c>
      <c r="BF189" s="202">
        <f>IF(N189="znížená",J189,0)</f>
        <v>0</v>
      </c>
      <c r="BG189" s="202">
        <f>IF(N189="zákl. prenesená",J189,0)</f>
        <v>0</v>
      </c>
      <c r="BH189" s="202">
        <f>IF(N189="zníž. prenesená",J189,0)</f>
        <v>0</v>
      </c>
      <c r="BI189" s="202">
        <f>IF(N189="nulová",J189,0)</f>
        <v>0</v>
      </c>
      <c r="BJ189" s="19" t="s">
        <v>90</v>
      </c>
      <c r="BK189" s="203">
        <f>ROUND(I189*H189,3)</f>
        <v>0</v>
      </c>
      <c r="BL189" s="19" t="s">
        <v>111</v>
      </c>
      <c r="BM189" s="201" t="s">
        <v>234</v>
      </c>
    </row>
    <row r="190" s="15" customFormat="1">
      <c r="A190" s="15"/>
      <c r="B190" s="221"/>
      <c r="C190" s="15"/>
      <c r="D190" s="205" t="s">
        <v>175</v>
      </c>
      <c r="E190" s="222" t="s">
        <v>1</v>
      </c>
      <c r="F190" s="223" t="s">
        <v>235</v>
      </c>
      <c r="G190" s="15"/>
      <c r="H190" s="222" t="s">
        <v>1</v>
      </c>
      <c r="I190" s="224"/>
      <c r="J190" s="15"/>
      <c r="K190" s="15"/>
      <c r="L190" s="221"/>
      <c r="M190" s="225"/>
      <c r="N190" s="226"/>
      <c r="O190" s="226"/>
      <c r="P190" s="226"/>
      <c r="Q190" s="226"/>
      <c r="R190" s="226"/>
      <c r="S190" s="226"/>
      <c r="T190" s="22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22" t="s">
        <v>175</v>
      </c>
      <c r="AU190" s="222" t="s">
        <v>90</v>
      </c>
      <c r="AV190" s="15" t="s">
        <v>85</v>
      </c>
      <c r="AW190" s="15" t="s">
        <v>33</v>
      </c>
      <c r="AX190" s="15" t="s">
        <v>78</v>
      </c>
      <c r="AY190" s="222" t="s">
        <v>168</v>
      </c>
    </row>
    <row r="191" s="13" customFormat="1">
      <c r="A191" s="13"/>
      <c r="B191" s="204"/>
      <c r="C191" s="13"/>
      <c r="D191" s="205" t="s">
        <v>175</v>
      </c>
      <c r="E191" s="206" t="s">
        <v>1</v>
      </c>
      <c r="F191" s="207" t="s">
        <v>236</v>
      </c>
      <c r="G191" s="13"/>
      <c r="H191" s="208">
        <v>1.3</v>
      </c>
      <c r="I191" s="209"/>
      <c r="J191" s="13"/>
      <c r="K191" s="13"/>
      <c r="L191" s="204"/>
      <c r="M191" s="210"/>
      <c r="N191" s="211"/>
      <c r="O191" s="211"/>
      <c r="P191" s="211"/>
      <c r="Q191" s="211"/>
      <c r="R191" s="211"/>
      <c r="S191" s="211"/>
      <c r="T191" s="21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6" t="s">
        <v>175</v>
      </c>
      <c r="AU191" s="206" t="s">
        <v>90</v>
      </c>
      <c r="AV191" s="13" t="s">
        <v>90</v>
      </c>
      <c r="AW191" s="13" t="s">
        <v>33</v>
      </c>
      <c r="AX191" s="13" t="s">
        <v>78</v>
      </c>
      <c r="AY191" s="206" t="s">
        <v>168</v>
      </c>
    </row>
    <row r="192" s="13" customFormat="1">
      <c r="A192" s="13"/>
      <c r="B192" s="204"/>
      <c r="C192" s="13"/>
      <c r="D192" s="205" t="s">
        <v>175</v>
      </c>
      <c r="E192" s="206" t="s">
        <v>1</v>
      </c>
      <c r="F192" s="207" t="s">
        <v>237</v>
      </c>
      <c r="G192" s="13"/>
      <c r="H192" s="208">
        <v>3.8999999999999999</v>
      </c>
      <c r="I192" s="209"/>
      <c r="J192" s="13"/>
      <c r="K192" s="13"/>
      <c r="L192" s="204"/>
      <c r="M192" s="210"/>
      <c r="N192" s="211"/>
      <c r="O192" s="211"/>
      <c r="P192" s="211"/>
      <c r="Q192" s="211"/>
      <c r="R192" s="211"/>
      <c r="S192" s="211"/>
      <c r="T192" s="21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6" t="s">
        <v>175</v>
      </c>
      <c r="AU192" s="206" t="s">
        <v>90</v>
      </c>
      <c r="AV192" s="13" t="s">
        <v>90</v>
      </c>
      <c r="AW192" s="13" t="s">
        <v>33</v>
      </c>
      <c r="AX192" s="13" t="s">
        <v>78</v>
      </c>
      <c r="AY192" s="206" t="s">
        <v>168</v>
      </c>
    </row>
    <row r="193" s="13" customFormat="1">
      <c r="A193" s="13"/>
      <c r="B193" s="204"/>
      <c r="C193" s="13"/>
      <c r="D193" s="205" t="s">
        <v>175</v>
      </c>
      <c r="E193" s="206" t="s">
        <v>1</v>
      </c>
      <c r="F193" s="207" t="s">
        <v>238</v>
      </c>
      <c r="G193" s="13"/>
      <c r="H193" s="208">
        <v>0</v>
      </c>
      <c r="I193" s="209"/>
      <c r="J193" s="13"/>
      <c r="K193" s="13"/>
      <c r="L193" s="204"/>
      <c r="M193" s="210"/>
      <c r="N193" s="211"/>
      <c r="O193" s="211"/>
      <c r="P193" s="211"/>
      <c r="Q193" s="211"/>
      <c r="R193" s="211"/>
      <c r="S193" s="211"/>
      <c r="T193" s="21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6" t="s">
        <v>175</v>
      </c>
      <c r="AU193" s="206" t="s">
        <v>90</v>
      </c>
      <c r="AV193" s="13" t="s">
        <v>90</v>
      </c>
      <c r="AW193" s="13" t="s">
        <v>33</v>
      </c>
      <c r="AX193" s="13" t="s">
        <v>78</v>
      </c>
      <c r="AY193" s="206" t="s">
        <v>168</v>
      </c>
    </row>
    <row r="194" s="13" customFormat="1">
      <c r="A194" s="13"/>
      <c r="B194" s="204"/>
      <c r="C194" s="13"/>
      <c r="D194" s="205" t="s">
        <v>175</v>
      </c>
      <c r="E194" s="206" t="s">
        <v>1</v>
      </c>
      <c r="F194" s="207" t="s">
        <v>239</v>
      </c>
      <c r="G194" s="13"/>
      <c r="H194" s="208">
        <v>0</v>
      </c>
      <c r="I194" s="209"/>
      <c r="J194" s="13"/>
      <c r="K194" s="13"/>
      <c r="L194" s="204"/>
      <c r="M194" s="210"/>
      <c r="N194" s="211"/>
      <c r="O194" s="211"/>
      <c r="P194" s="211"/>
      <c r="Q194" s="211"/>
      <c r="R194" s="211"/>
      <c r="S194" s="211"/>
      <c r="T194" s="21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6" t="s">
        <v>175</v>
      </c>
      <c r="AU194" s="206" t="s">
        <v>90</v>
      </c>
      <c r="AV194" s="13" t="s">
        <v>90</v>
      </c>
      <c r="AW194" s="13" t="s">
        <v>33</v>
      </c>
      <c r="AX194" s="13" t="s">
        <v>78</v>
      </c>
      <c r="AY194" s="206" t="s">
        <v>168</v>
      </c>
    </row>
    <row r="195" s="16" customFormat="1">
      <c r="A195" s="16"/>
      <c r="B195" s="228"/>
      <c r="C195" s="16"/>
      <c r="D195" s="205" t="s">
        <v>175</v>
      </c>
      <c r="E195" s="229" t="s">
        <v>1</v>
      </c>
      <c r="F195" s="230" t="s">
        <v>240</v>
      </c>
      <c r="G195" s="16"/>
      <c r="H195" s="231">
        <v>5.2000000000000002</v>
      </c>
      <c r="I195" s="232"/>
      <c r="J195" s="16"/>
      <c r="K195" s="16"/>
      <c r="L195" s="228"/>
      <c r="M195" s="233"/>
      <c r="N195" s="234"/>
      <c r="O195" s="234"/>
      <c r="P195" s="234"/>
      <c r="Q195" s="234"/>
      <c r="R195" s="234"/>
      <c r="S195" s="234"/>
      <c r="T195" s="235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29" t="s">
        <v>175</v>
      </c>
      <c r="AU195" s="229" t="s">
        <v>90</v>
      </c>
      <c r="AV195" s="16" t="s">
        <v>95</v>
      </c>
      <c r="AW195" s="16" t="s">
        <v>33</v>
      </c>
      <c r="AX195" s="16" t="s">
        <v>78</v>
      </c>
      <c r="AY195" s="229" t="s">
        <v>168</v>
      </c>
    </row>
    <row r="196" s="14" customFormat="1">
      <c r="A196" s="14"/>
      <c r="B196" s="213"/>
      <c r="C196" s="14"/>
      <c r="D196" s="205" t="s">
        <v>175</v>
      </c>
      <c r="E196" s="214" t="s">
        <v>1</v>
      </c>
      <c r="F196" s="215" t="s">
        <v>180</v>
      </c>
      <c r="G196" s="14"/>
      <c r="H196" s="216">
        <v>5.2000000000000002</v>
      </c>
      <c r="I196" s="217"/>
      <c r="J196" s="14"/>
      <c r="K196" s="14"/>
      <c r="L196" s="213"/>
      <c r="M196" s="218"/>
      <c r="N196" s="219"/>
      <c r="O196" s="219"/>
      <c r="P196" s="219"/>
      <c r="Q196" s="219"/>
      <c r="R196" s="219"/>
      <c r="S196" s="219"/>
      <c r="T196" s="22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4" t="s">
        <v>175</v>
      </c>
      <c r="AU196" s="214" t="s">
        <v>90</v>
      </c>
      <c r="AV196" s="14" t="s">
        <v>111</v>
      </c>
      <c r="AW196" s="14" t="s">
        <v>33</v>
      </c>
      <c r="AX196" s="14" t="s">
        <v>85</v>
      </c>
      <c r="AY196" s="214" t="s">
        <v>168</v>
      </c>
    </row>
    <row r="197" s="2" customFormat="1" ht="24.15" customHeight="1">
      <c r="A197" s="38"/>
      <c r="B197" s="189"/>
      <c r="C197" s="190" t="s">
        <v>209</v>
      </c>
      <c r="D197" s="190" t="s">
        <v>171</v>
      </c>
      <c r="E197" s="191" t="s">
        <v>241</v>
      </c>
      <c r="F197" s="192" t="s">
        <v>242</v>
      </c>
      <c r="G197" s="193" t="s">
        <v>174</v>
      </c>
      <c r="H197" s="194">
        <v>45.399999999999999</v>
      </c>
      <c r="I197" s="195"/>
      <c r="J197" s="194">
        <f>ROUND(I197*H197,3)</f>
        <v>0</v>
      </c>
      <c r="K197" s="196"/>
      <c r="L197" s="39"/>
      <c r="M197" s="197" t="s">
        <v>1</v>
      </c>
      <c r="N197" s="198" t="s">
        <v>44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1" t="s">
        <v>111</v>
      </c>
      <c r="AT197" s="201" t="s">
        <v>171</v>
      </c>
      <c r="AU197" s="201" t="s">
        <v>90</v>
      </c>
      <c r="AY197" s="19" t="s">
        <v>168</v>
      </c>
      <c r="BE197" s="202">
        <f>IF(N197="základná",J197,0)</f>
        <v>0</v>
      </c>
      <c r="BF197" s="202">
        <f>IF(N197="znížená",J197,0)</f>
        <v>0</v>
      </c>
      <c r="BG197" s="202">
        <f>IF(N197="zákl. prenesená",J197,0)</f>
        <v>0</v>
      </c>
      <c r="BH197" s="202">
        <f>IF(N197="zníž. prenesená",J197,0)</f>
        <v>0</v>
      </c>
      <c r="BI197" s="202">
        <f>IF(N197="nulová",J197,0)</f>
        <v>0</v>
      </c>
      <c r="BJ197" s="19" t="s">
        <v>90</v>
      </c>
      <c r="BK197" s="203">
        <f>ROUND(I197*H197,3)</f>
        <v>0</v>
      </c>
      <c r="BL197" s="19" t="s">
        <v>111</v>
      </c>
      <c r="BM197" s="201" t="s">
        <v>243</v>
      </c>
    </row>
    <row r="198" s="15" customFormat="1">
      <c r="A198" s="15"/>
      <c r="B198" s="221"/>
      <c r="C198" s="15"/>
      <c r="D198" s="205" t="s">
        <v>175</v>
      </c>
      <c r="E198" s="222" t="s">
        <v>1</v>
      </c>
      <c r="F198" s="223" t="s">
        <v>244</v>
      </c>
      <c r="G198" s="15"/>
      <c r="H198" s="222" t="s">
        <v>1</v>
      </c>
      <c r="I198" s="224"/>
      <c r="J198" s="15"/>
      <c r="K198" s="15"/>
      <c r="L198" s="221"/>
      <c r="M198" s="225"/>
      <c r="N198" s="226"/>
      <c r="O198" s="226"/>
      <c r="P198" s="226"/>
      <c r="Q198" s="226"/>
      <c r="R198" s="226"/>
      <c r="S198" s="226"/>
      <c r="T198" s="22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22" t="s">
        <v>175</v>
      </c>
      <c r="AU198" s="222" t="s">
        <v>90</v>
      </c>
      <c r="AV198" s="15" t="s">
        <v>85</v>
      </c>
      <c r="AW198" s="15" t="s">
        <v>33</v>
      </c>
      <c r="AX198" s="15" t="s">
        <v>78</v>
      </c>
      <c r="AY198" s="222" t="s">
        <v>168</v>
      </c>
    </row>
    <row r="199" s="13" customFormat="1">
      <c r="A199" s="13"/>
      <c r="B199" s="204"/>
      <c r="C199" s="13"/>
      <c r="D199" s="205" t="s">
        <v>175</v>
      </c>
      <c r="E199" s="206" t="s">
        <v>1</v>
      </c>
      <c r="F199" s="207" t="s">
        <v>245</v>
      </c>
      <c r="G199" s="13"/>
      <c r="H199" s="208">
        <v>14.6</v>
      </c>
      <c r="I199" s="209"/>
      <c r="J199" s="13"/>
      <c r="K199" s="13"/>
      <c r="L199" s="204"/>
      <c r="M199" s="210"/>
      <c r="N199" s="211"/>
      <c r="O199" s="211"/>
      <c r="P199" s="211"/>
      <c r="Q199" s="211"/>
      <c r="R199" s="211"/>
      <c r="S199" s="211"/>
      <c r="T199" s="21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6" t="s">
        <v>175</v>
      </c>
      <c r="AU199" s="206" t="s">
        <v>90</v>
      </c>
      <c r="AV199" s="13" t="s">
        <v>90</v>
      </c>
      <c r="AW199" s="13" t="s">
        <v>33</v>
      </c>
      <c r="AX199" s="13" t="s">
        <v>78</v>
      </c>
      <c r="AY199" s="206" t="s">
        <v>168</v>
      </c>
    </row>
    <row r="200" s="13" customFormat="1">
      <c r="A200" s="13"/>
      <c r="B200" s="204"/>
      <c r="C200" s="13"/>
      <c r="D200" s="205" t="s">
        <v>175</v>
      </c>
      <c r="E200" s="206" t="s">
        <v>1</v>
      </c>
      <c r="F200" s="207" t="s">
        <v>246</v>
      </c>
      <c r="G200" s="13"/>
      <c r="H200" s="208">
        <v>14.1</v>
      </c>
      <c r="I200" s="209"/>
      <c r="J200" s="13"/>
      <c r="K200" s="13"/>
      <c r="L200" s="204"/>
      <c r="M200" s="210"/>
      <c r="N200" s="211"/>
      <c r="O200" s="211"/>
      <c r="P200" s="211"/>
      <c r="Q200" s="211"/>
      <c r="R200" s="211"/>
      <c r="S200" s="211"/>
      <c r="T200" s="21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6" t="s">
        <v>175</v>
      </c>
      <c r="AU200" s="206" t="s">
        <v>90</v>
      </c>
      <c r="AV200" s="13" t="s">
        <v>90</v>
      </c>
      <c r="AW200" s="13" t="s">
        <v>33</v>
      </c>
      <c r="AX200" s="13" t="s">
        <v>78</v>
      </c>
      <c r="AY200" s="206" t="s">
        <v>168</v>
      </c>
    </row>
    <row r="201" s="13" customFormat="1">
      <c r="A201" s="13"/>
      <c r="B201" s="204"/>
      <c r="C201" s="13"/>
      <c r="D201" s="205" t="s">
        <v>175</v>
      </c>
      <c r="E201" s="206" t="s">
        <v>1</v>
      </c>
      <c r="F201" s="207" t="s">
        <v>247</v>
      </c>
      <c r="G201" s="13"/>
      <c r="H201" s="208">
        <v>12.1</v>
      </c>
      <c r="I201" s="209"/>
      <c r="J201" s="13"/>
      <c r="K201" s="13"/>
      <c r="L201" s="204"/>
      <c r="M201" s="210"/>
      <c r="N201" s="211"/>
      <c r="O201" s="211"/>
      <c r="P201" s="211"/>
      <c r="Q201" s="211"/>
      <c r="R201" s="211"/>
      <c r="S201" s="211"/>
      <c r="T201" s="21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6" t="s">
        <v>175</v>
      </c>
      <c r="AU201" s="206" t="s">
        <v>90</v>
      </c>
      <c r="AV201" s="13" t="s">
        <v>90</v>
      </c>
      <c r="AW201" s="13" t="s">
        <v>33</v>
      </c>
      <c r="AX201" s="13" t="s">
        <v>78</v>
      </c>
      <c r="AY201" s="206" t="s">
        <v>168</v>
      </c>
    </row>
    <row r="202" s="13" customFormat="1">
      <c r="A202" s="13"/>
      <c r="B202" s="204"/>
      <c r="C202" s="13"/>
      <c r="D202" s="205" t="s">
        <v>175</v>
      </c>
      <c r="E202" s="206" t="s">
        <v>1</v>
      </c>
      <c r="F202" s="207" t="s">
        <v>248</v>
      </c>
      <c r="G202" s="13"/>
      <c r="H202" s="208">
        <v>4.5999999999999996</v>
      </c>
      <c r="I202" s="209"/>
      <c r="J202" s="13"/>
      <c r="K202" s="13"/>
      <c r="L202" s="204"/>
      <c r="M202" s="210"/>
      <c r="N202" s="211"/>
      <c r="O202" s="211"/>
      <c r="P202" s="211"/>
      <c r="Q202" s="211"/>
      <c r="R202" s="211"/>
      <c r="S202" s="211"/>
      <c r="T202" s="21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6" t="s">
        <v>175</v>
      </c>
      <c r="AU202" s="206" t="s">
        <v>90</v>
      </c>
      <c r="AV202" s="13" t="s">
        <v>90</v>
      </c>
      <c r="AW202" s="13" t="s">
        <v>33</v>
      </c>
      <c r="AX202" s="13" t="s">
        <v>78</v>
      </c>
      <c r="AY202" s="206" t="s">
        <v>168</v>
      </c>
    </row>
    <row r="203" s="16" customFormat="1">
      <c r="A203" s="16"/>
      <c r="B203" s="228"/>
      <c r="C203" s="16"/>
      <c r="D203" s="205" t="s">
        <v>175</v>
      </c>
      <c r="E203" s="229" t="s">
        <v>1</v>
      </c>
      <c r="F203" s="230" t="s">
        <v>240</v>
      </c>
      <c r="G203" s="16"/>
      <c r="H203" s="231">
        <v>45.399999999999999</v>
      </c>
      <c r="I203" s="232"/>
      <c r="J203" s="16"/>
      <c r="K203" s="16"/>
      <c r="L203" s="228"/>
      <c r="M203" s="233"/>
      <c r="N203" s="234"/>
      <c r="O203" s="234"/>
      <c r="P203" s="234"/>
      <c r="Q203" s="234"/>
      <c r="R203" s="234"/>
      <c r="S203" s="234"/>
      <c r="T203" s="235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29" t="s">
        <v>175</v>
      </c>
      <c r="AU203" s="229" t="s">
        <v>90</v>
      </c>
      <c r="AV203" s="16" t="s">
        <v>95</v>
      </c>
      <c r="AW203" s="16" t="s">
        <v>33</v>
      </c>
      <c r="AX203" s="16" t="s">
        <v>78</v>
      </c>
      <c r="AY203" s="229" t="s">
        <v>168</v>
      </c>
    </row>
    <row r="204" s="14" customFormat="1">
      <c r="A204" s="14"/>
      <c r="B204" s="213"/>
      <c r="C204" s="14"/>
      <c r="D204" s="205" t="s">
        <v>175</v>
      </c>
      <c r="E204" s="214" t="s">
        <v>1</v>
      </c>
      <c r="F204" s="215" t="s">
        <v>180</v>
      </c>
      <c r="G204" s="14"/>
      <c r="H204" s="216">
        <v>45.399999999999999</v>
      </c>
      <c r="I204" s="217"/>
      <c r="J204" s="14"/>
      <c r="K204" s="14"/>
      <c r="L204" s="213"/>
      <c r="M204" s="218"/>
      <c r="N204" s="219"/>
      <c r="O204" s="219"/>
      <c r="P204" s="219"/>
      <c r="Q204" s="219"/>
      <c r="R204" s="219"/>
      <c r="S204" s="219"/>
      <c r="T204" s="22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4" t="s">
        <v>175</v>
      </c>
      <c r="AU204" s="214" t="s">
        <v>90</v>
      </c>
      <c r="AV204" s="14" t="s">
        <v>111</v>
      </c>
      <c r="AW204" s="14" t="s">
        <v>33</v>
      </c>
      <c r="AX204" s="14" t="s">
        <v>85</v>
      </c>
      <c r="AY204" s="214" t="s">
        <v>168</v>
      </c>
    </row>
    <row r="205" s="2" customFormat="1" ht="24.15" customHeight="1">
      <c r="A205" s="38"/>
      <c r="B205" s="189"/>
      <c r="C205" s="190" t="s">
        <v>249</v>
      </c>
      <c r="D205" s="190" t="s">
        <v>171</v>
      </c>
      <c r="E205" s="191" t="s">
        <v>250</v>
      </c>
      <c r="F205" s="192" t="s">
        <v>251</v>
      </c>
      <c r="G205" s="193" t="s">
        <v>174</v>
      </c>
      <c r="H205" s="194">
        <v>11.5</v>
      </c>
      <c r="I205" s="195"/>
      <c r="J205" s="194">
        <f>ROUND(I205*H205,3)</f>
        <v>0</v>
      </c>
      <c r="K205" s="196"/>
      <c r="L205" s="39"/>
      <c r="M205" s="197" t="s">
        <v>1</v>
      </c>
      <c r="N205" s="198" t="s">
        <v>44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1" t="s">
        <v>111</v>
      </c>
      <c r="AT205" s="201" t="s">
        <v>171</v>
      </c>
      <c r="AU205" s="201" t="s">
        <v>90</v>
      </c>
      <c r="AY205" s="19" t="s">
        <v>168</v>
      </c>
      <c r="BE205" s="202">
        <f>IF(N205="základná",J205,0)</f>
        <v>0</v>
      </c>
      <c r="BF205" s="202">
        <f>IF(N205="znížená",J205,0)</f>
        <v>0</v>
      </c>
      <c r="BG205" s="202">
        <f>IF(N205="zákl. prenesená",J205,0)</f>
        <v>0</v>
      </c>
      <c r="BH205" s="202">
        <f>IF(N205="zníž. prenesená",J205,0)</f>
        <v>0</v>
      </c>
      <c r="BI205" s="202">
        <f>IF(N205="nulová",J205,0)</f>
        <v>0</v>
      </c>
      <c r="BJ205" s="19" t="s">
        <v>90</v>
      </c>
      <c r="BK205" s="203">
        <f>ROUND(I205*H205,3)</f>
        <v>0</v>
      </c>
      <c r="BL205" s="19" t="s">
        <v>111</v>
      </c>
      <c r="BM205" s="201" t="s">
        <v>252</v>
      </c>
    </row>
    <row r="206" s="15" customFormat="1">
      <c r="A206" s="15"/>
      <c r="B206" s="221"/>
      <c r="C206" s="15"/>
      <c r="D206" s="205" t="s">
        <v>175</v>
      </c>
      <c r="E206" s="222" t="s">
        <v>1</v>
      </c>
      <c r="F206" s="223" t="s">
        <v>253</v>
      </c>
      <c r="G206" s="15"/>
      <c r="H206" s="222" t="s">
        <v>1</v>
      </c>
      <c r="I206" s="224"/>
      <c r="J206" s="15"/>
      <c r="K206" s="15"/>
      <c r="L206" s="221"/>
      <c r="M206" s="225"/>
      <c r="N206" s="226"/>
      <c r="O206" s="226"/>
      <c r="P206" s="226"/>
      <c r="Q206" s="226"/>
      <c r="R206" s="226"/>
      <c r="S206" s="226"/>
      <c r="T206" s="22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22" t="s">
        <v>175</v>
      </c>
      <c r="AU206" s="222" t="s">
        <v>90</v>
      </c>
      <c r="AV206" s="15" t="s">
        <v>85</v>
      </c>
      <c r="AW206" s="15" t="s">
        <v>33</v>
      </c>
      <c r="AX206" s="15" t="s">
        <v>78</v>
      </c>
      <c r="AY206" s="222" t="s">
        <v>168</v>
      </c>
    </row>
    <row r="207" s="13" customFormat="1">
      <c r="A207" s="13"/>
      <c r="B207" s="204"/>
      <c r="C207" s="13"/>
      <c r="D207" s="205" t="s">
        <v>175</v>
      </c>
      <c r="E207" s="206" t="s">
        <v>1</v>
      </c>
      <c r="F207" s="207" t="s">
        <v>254</v>
      </c>
      <c r="G207" s="13"/>
      <c r="H207" s="208">
        <v>3.1000000000000001</v>
      </c>
      <c r="I207" s="209"/>
      <c r="J207" s="13"/>
      <c r="K207" s="13"/>
      <c r="L207" s="204"/>
      <c r="M207" s="210"/>
      <c r="N207" s="211"/>
      <c r="O207" s="211"/>
      <c r="P207" s="211"/>
      <c r="Q207" s="211"/>
      <c r="R207" s="211"/>
      <c r="S207" s="211"/>
      <c r="T207" s="21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6" t="s">
        <v>175</v>
      </c>
      <c r="AU207" s="206" t="s">
        <v>90</v>
      </c>
      <c r="AV207" s="13" t="s">
        <v>90</v>
      </c>
      <c r="AW207" s="13" t="s">
        <v>33</v>
      </c>
      <c r="AX207" s="13" t="s">
        <v>78</v>
      </c>
      <c r="AY207" s="206" t="s">
        <v>168</v>
      </c>
    </row>
    <row r="208" s="13" customFormat="1">
      <c r="A208" s="13"/>
      <c r="B208" s="204"/>
      <c r="C208" s="13"/>
      <c r="D208" s="205" t="s">
        <v>175</v>
      </c>
      <c r="E208" s="206" t="s">
        <v>1</v>
      </c>
      <c r="F208" s="207" t="s">
        <v>255</v>
      </c>
      <c r="G208" s="13"/>
      <c r="H208" s="208">
        <v>6.4000000000000004</v>
      </c>
      <c r="I208" s="209"/>
      <c r="J208" s="13"/>
      <c r="K208" s="13"/>
      <c r="L208" s="204"/>
      <c r="M208" s="210"/>
      <c r="N208" s="211"/>
      <c r="O208" s="211"/>
      <c r="P208" s="211"/>
      <c r="Q208" s="211"/>
      <c r="R208" s="211"/>
      <c r="S208" s="211"/>
      <c r="T208" s="21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6" t="s">
        <v>175</v>
      </c>
      <c r="AU208" s="206" t="s">
        <v>90</v>
      </c>
      <c r="AV208" s="13" t="s">
        <v>90</v>
      </c>
      <c r="AW208" s="13" t="s">
        <v>33</v>
      </c>
      <c r="AX208" s="13" t="s">
        <v>78</v>
      </c>
      <c r="AY208" s="206" t="s">
        <v>168</v>
      </c>
    </row>
    <row r="209" s="13" customFormat="1">
      <c r="A209" s="13"/>
      <c r="B209" s="204"/>
      <c r="C209" s="13"/>
      <c r="D209" s="205" t="s">
        <v>175</v>
      </c>
      <c r="E209" s="206" t="s">
        <v>1</v>
      </c>
      <c r="F209" s="207" t="s">
        <v>256</v>
      </c>
      <c r="G209" s="13"/>
      <c r="H209" s="208">
        <v>2</v>
      </c>
      <c r="I209" s="209"/>
      <c r="J209" s="13"/>
      <c r="K209" s="13"/>
      <c r="L209" s="204"/>
      <c r="M209" s="210"/>
      <c r="N209" s="211"/>
      <c r="O209" s="211"/>
      <c r="P209" s="211"/>
      <c r="Q209" s="211"/>
      <c r="R209" s="211"/>
      <c r="S209" s="211"/>
      <c r="T209" s="21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6" t="s">
        <v>175</v>
      </c>
      <c r="AU209" s="206" t="s">
        <v>90</v>
      </c>
      <c r="AV209" s="13" t="s">
        <v>90</v>
      </c>
      <c r="AW209" s="13" t="s">
        <v>33</v>
      </c>
      <c r="AX209" s="13" t="s">
        <v>78</v>
      </c>
      <c r="AY209" s="206" t="s">
        <v>168</v>
      </c>
    </row>
    <row r="210" s="13" customFormat="1">
      <c r="A210" s="13"/>
      <c r="B210" s="204"/>
      <c r="C210" s="13"/>
      <c r="D210" s="205" t="s">
        <v>175</v>
      </c>
      <c r="E210" s="206" t="s">
        <v>1</v>
      </c>
      <c r="F210" s="207" t="s">
        <v>239</v>
      </c>
      <c r="G210" s="13"/>
      <c r="H210" s="208">
        <v>0</v>
      </c>
      <c r="I210" s="209"/>
      <c r="J210" s="13"/>
      <c r="K210" s="13"/>
      <c r="L210" s="204"/>
      <c r="M210" s="210"/>
      <c r="N210" s="211"/>
      <c r="O210" s="211"/>
      <c r="P210" s="211"/>
      <c r="Q210" s="211"/>
      <c r="R210" s="211"/>
      <c r="S210" s="211"/>
      <c r="T210" s="21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6" t="s">
        <v>175</v>
      </c>
      <c r="AU210" s="206" t="s">
        <v>90</v>
      </c>
      <c r="AV210" s="13" t="s">
        <v>90</v>
      </c>
      <c r="AW210" s="13" t="s">
        <v>33</v>
      </c>
      <c r="AX210" s="13" t="s">
        <v>78</v>
      </c>
      <c r="AY210" s="206" t="s">
        <v>168</v>
      </c>
    </row>
    <row r="211" s="16" customFormat="1">
      <c r="A211" s="16"/>
      <c r="B211" s="228"/>
      <c r="C211" s="16"/>
      <c r="D211" s="205" t="s">
        <v>175</v>
      </c>
      <c r="E211" s="229" t="s">
        <v>1</v>
      </c>
      <c r="F211" s="230" t="s">
        <v>240</v>
      </c>
      <c r="G211" s="16"/>
      <c r="H211" s="231">
        <v>11.5</v>
      </c>
      <c r="I211" s="232"/>
      <c r="J211" s="16"/>
      <c r="K211" s="16"/>
      <c r="L211" s="228"/>
      <c r="M211" s="233"/>
      <c r="N211" s="234"/>
      <c r="O211" s="234"/>
      <c r="P211" s="234"/>
      <c r="Q211" s="234"/>
      <c r="R211" s="234"/>
      <c r="S211" s="234"/>
      <c r="T211" s="235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29" t="s">
        <v>175</v>
      </c>
      <c r="AU211" s="229" t="s">
        <v>90</v>
      </c>
      <c r="AV211" s="16" t="s">
        <v>95</v>
      </c>
      <c r="AW211" s="16" t="s">
        <v>33</v>
      </c>
      <c r="AX211" s="16" t="s">
        <v>78</v>
      </c>
      <c r="AY211" s="229" t="s">
        <v>168</v>
      </c>
    </row>
    <row r="212" s="14" customFormat="1">
      <c r="A212" s="14"/>
      <c r="B212" s="213"/>
      <c r="C212" s="14"/>
      <c r="D212" s="205" t="s">
        <v>175</v>
      </c>
      <c r="E212" s="214" t="s">
        <v>1</v>
      </c>
      <c r="F212" s="215" t="s">
        <v>180</v>
      </c>
      <c r="G212" s="14"/>
      <c r="H212" s="216">
        <v>11.5</v>
      </c>
      <c r="I212" s="217"/>
      <c r="J212" s="14"/>
      <c r="K212" s="14"/>
      <c r="L212" s="213"/>
      <c r="M212" s="218"/>
      <c r="N212" s="219"/>
      <c r="O212" s="219"/>
      <c r="P212" s="219"/>
      <c r="Q212" s="219"/>
      <c r="R212" s="219"/>
      <c r="S212" s="219"/>
      <c r="T212" s="22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14" t="s">
        <v>175</v>
      </c>
      <c r="AU212" s="214" t="s">
        <v>90</v>
      </c>
      <c r="AV212" s="14" t="s">
        <v>111</v>
      </c>
      <c r="AW212" s="14" t="s">
        <v>33</v>
      </c>
      <c r="AX212" s="14" t="s">
        <v>85</v>
      </c>
      <c r="AY212" s="214" t="s">
        <v>168</v>
      </c>
    </row>
    <row r="213" s="2" customFormat="1" ht="24.15" customHeight="1">
      <c r="A213" s="38"/>
      <c r="B213" s="189"/>
      <c r="C213" s="190" t="s">
        <v>212</v>
      </c>
      <c r="D213" s="190" t="s">
        <v>171</v>
      </c>
      <c r="E213" s="191" t="s">
        <v>257</v>
      </c>
      <c r="F213" s="192" t="s">
        <v>258</v>
      </c>
      <c r="G213" s="193" t="s">
        <v>174</v>
      </c>
      <c r="H213" s="194">
        <v>254.90000000000001</v>
      </c>
      <c r="I213" s="195"/>
      <c r="J213" s="194">
        <f>ROUND(I213*H213,3)</f>
        <v>0</v>
      </c>
      <c r="K213" s="196"/>
      <c r="L213" s="39"/>
      <c r="M213" s="197" t="s">
        <v>1</v>
      </c>
      <c r="N213" s="198" t="s">
        <v>44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1" t="s">
        <v>111</v>
      </c>
      <c r="AT213" s="201" t="s">
        <v>171</v>
      </c>
      <c r="AU213" s="201" t="s">
        <v>90</v>
      </c>
      <c r="AY213" s="19" t="s">
        <v>168</v>
      </c>
      <c r="BE213" s="202">
        <f>IF(N213="základná",J213,0)</f>
        <v>0</v>
      </c>
      <c r="BF213" s="202">
        <f>IF(N213="znížená",J213,0)</f>
        <v>0</v>
      </c>
      <c r="BG213" s="202">
        <f>IF(N213="zákl. prenesená",J213,0)</f>
        <v>0</v>
      </c>
      <c r="BH213" s="202">
        <f>IF(N213="zníž. prenesená",J213,0)</f>
        <v>0</v>
      </c>
      <c r="BI213" s="202">
        <f>IF(N213="nulová",J213,0)</f>
        <v>0</v>
      </c>
      <c r="BJ213" s="19" t="s">
        <v>90</v>
      </c>
      <c r="BK213" s="203">
        <f>ROUND(I213*H213,3)</f>
        <v>0</v>
      </c>
      <c r="BL213" s="19" t="s">
        <v>111</v>
      </c>
      <c r="BM213" s="201" t="s">
        <v>259</v>
      </c>
    </row>
    <row r="214" s="15" customFormat="1">
      <c r="A214" s="15"/>
      <c r="B214" s="221"/>
      <c r="C214" s="15"/>
      <c r="D214" s="205" t="s">
        <v>175</v>
      </c>
      <c r="E214" s="222" t="s">
        <v>1</v>
      </c>
      <c r="F214" s="223" t="s">
        <v>260</v>
      </c>
      <c r="G214" s="15"/>
      <c r="H214" s="222" t="s">
        <v>1</v>
      </c>
      <c r="I214" s="224"/>
      <c r="J214" s="15"/>
      <c r="K214" s="15"/>
      <c r="L214" s="221"/>
      <c r="M214" s="225"/>
      <c r="N214" s="226"/>
      <c r="O214" s="226"/>
      <c r="P214" s="226"/>
      <c r="Q214" s="226"/>
      <c r="R214" s="226"/>
      <c r="S214" s="226"/>
      <c r="T214" s="22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22" t="s">
        <v>175</v>
      </c>
      <c r="AU214" s="222" t="s">
        <v>90</v>
      </c>
      <c r="AV214" s="15" t="s">
        <v>85</v>
      </c>
      <c r="AW214" s="15" t="s">
        <v>33</v>
      </c>
      <c r="AX214" s="15" t="s">
        <v>78</v>
      </c>
      <c r="AY214" s="222" t="s">
        <v>168</v>
      </c>
    </row>
    <row r="215" s="13" customFormat="1">
      <c r="A215" s="13"/>
      <c r="B215" s="204"/>
      <c r="C215" s="13"/>
      <c r="D215" s="205" t="s">
        <v>175</v>
      </c>
      <c r="E215" s="206" t="s">
        <v>1</v>
      </c>
      <c r="F215" s="207" t="s">
        <v>261</v>
      </c>
      <c r="G215" s="13"/>
      <c r="H215" s="208">
        <v>65.799999999999997</v>
      </c>
      <c r="I215" s="209"/>
      <c r="J215" s="13"/>
      <c r="K215" s="13"/>
      <c r="L215" s="204"/>
      <c r="M215" s="210"/>
      <c r="N215" s="211"/>
      <c r="O215" s="211"/>
      <c r="P215" s="211"/>
      <c r="Q215" s="211"/>
      <c r="R215" s="211"/>
      <c r="S215" s="211"/>
      <c r="T215" s="21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6" t="s">
        <v>175</v>
      </c>
      <c r="AU215" s="206" t="s">
        <v>90</v>
      </c>
      <c r="AV215" s="13" t="s">
        <v>90</v>
      </c>
      <c r="AW215" s="13" t="s">
        <v>33</v>
      </c>
      <c r="AX215" s="13" t="s">
        <v>78</v>
      </c>
      <c r="AY215" s="206" t="s">
        <v>168</v>
      </c>
    </row>
    <row r="216" s="13" customFormat="1">
      <c r="A216" s="13"/>
      <c r="B216" s="204"/>
      <c r="C216" s="13"/>
      <c r="D216" s="205" t="s">
        <v>175</v>
      </c>
      <c r="E216" s="206" t="s">
        <v>1</v>
      </c>
      <c r="F216" s="207" t="s">
        <v>262</v>
      </c>
      <c r="G216" s="13"/>
      <c r="H216" s="208">
        <v>79</v>
      </c>
      <c r="I216" s="209"/>
      <c r="J216" s="13"/>
      <c r="K216" s="13"/>
      <c r="L216" s="204"/>
      <c r="M216" s="210"/>
      <c r="N216" s="211"/>
      <c r="O216" s="211"/>
      <c r="P216" s="211"/>
      <c r="Q216" s="211"/>
      <c r="R216" s="211"/>
      <c r="S216" s="211"/>
      <c r="T216" s="21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6" t="s">
        <v>175</v>
      </c>
      <c r="AU216" s="206" t="s">
        <v>90</v>
      </c>
      <c r="AV216" s="13" t="s">
        <v>90</v>
      </c>
      <c r="AW216" s="13" t="s">
        <v>33</v>
      </c>
      <c r="AX216" s="13" t="s">
        <v>78</v>
      </c>
      <c r="AY216" s="206" t="s">
        <v>168</v>
      </c>
    </row>
    <row r="217" s="13" customFormat="1">
      <c r="A217" s="13"/>
      <c r="B217" s="204"/>
      <c r="C217" s="13"/>
      <c r="D217" s="205" t="s">
        <v>175</v>
      </c>
      <c r="E217" s="206" t="s">
        <v>1</v>
      </c>
      <c r="F217" s="207" t="s">
        <v>263</v>
      </c>
      <c r="G217" s="13"/>
      <c r="H217" s="208">
        <v>93.5</v>
      </c>
      <c r="I217" s="209"/>
      <c r="J217" s="13"/>
      <c r="K217" s="13"/>
      <c r="L217" s="204"/>
      <c r="M217" s="210"/>
      <c r="N217" s="211"/>
      <c r="O217" s="211"/>
      <c r="P217" s="211"/>
      <c r="Q217" s="211"/>
      <c r="R217" s="211"/>
      <c r="S217" s="211"/>
      <c r="T217" s="21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6" t="s">
        <v>175</v>
      </c>
      <c r="AU217" s="206" t="s">
        <v>90</v>
      </c>
      <c r="AV217" s="13" t="s">
        <v>90</v>
      </c>
      <c r="AW217" s="13" t="s">
        <v>33</v>
      </c>
      <c r="AX217" s="13" t="s">
        <v>78</v>
      </c>
      <c r="AY217" s="206" t="s">
        <v>168</v>
      </c>
    </row>
    <row r="218" s="13" customFormat="1">
      <c r="A218" s="13"/>
      <c r="B218" s="204"/>
      <c r="C218" s="13"/>
      <c r="D218" s="205" t="s">
        <v>175</v>
      </c>
      <c r="E218" s="206" t="s">
        <v>1</v>
      </c>
      <c r="F218" s="207" t="s">
        <v>264</v>
      </c>
      <c r="G218" s="13"/>
      <c r="H218" s="208">
        <v>16.600000000000001</v>
      </c>
      <c r="I218" s="209"/>
      <c r="J218" s="13"/>
      <c r="K218" s="13"/>
      <c r="L218" s="204"/>
      <c r="M218" s="210"/>
      <c r="N218" s="211"/>
      <c r="O218" s="211"/>
      <c r="P218" s="211"/>
      <c r="Q218" s="211"/>
      <c r="R218" s="211"/>
      <c r="S218" s="211"/>
      <c r="T218" s="21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06" t="s">
        <v>175</v>
      </c>
      <c r="AU218" s="206" t="s">
        <v>90</v>
      </c>
      <c r="AV218" s="13" t="s">
        <v>90</v>
      </c>
      <c r="AW218" s="13" t="s">
        <v>33</v>
      </c>
      <c r="AX218" s="13" t="s">
        <v>78</v>
      </c>
      <c r="AY218" s="206" t="s">
        <v>168</v>
      </c>
    </row>
    <row r="219" s="16" customFormat="1">
      <c r="A219" s="16"/>
      <c r="B219" s="228"/>
      <c r="C219" s="16"/>
      <c r="D219" s="205" t="s">
        <v>175</v>
      </c>
      <c r="E219" s="229" t="s">
        <v>1</v>
      </c>
      <c r="F219" s="230" t="s">
        <v>240</v>
      </c>
      <c r="G219" s="16"/>
      <c r="H219" s="231">
        <v>254.90000000000001</v>
      </c>
      <c r="I219" s="232"/>
      <c r="J219" s="16"/>
      <c r="K219" s="16"/>
      <c r="L219" s="228"/>
      <c r="M219" s="233"/>
      <c r="N219" s="234"/>
      <c r="O219" s="234"/>
      <c r="P219" s="234"/>
      <c r="Q219" s="234"/>
      <c r="R219" s="234"/>
      <c r="S219" s="234"/>
      <c r="T219" s="235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29" t="s">
        <v>175</v>
      </c>
      <c r="AU219" s="229" t="s">
        <v>90</v>
      </c>
      <c r="AV219" s="16" t="s">
        <v>95</v>
      </c>
      <c r="AW219" s="16" t="s">
        <v>33</v>
      </c>
      <c r="AX219" s="16" t="s">
        <v>78</v>
      </c>
      <c r="AY219" s="229" t="s">
        <v>168</v>
      </c>
    </row>
    <row r="220" s="14" customFormat="1">
      <c r="A220" s="14"/>
      <c r="B220" s="213"/>
      <c r="C220" s="14"/>
      <c r="D220" s="205" t="s">
        <v>175</v>
      </c>
      <c r="E220" s="214" t="s">
        <v>1</v>
      </c>
      <c r="F220" s="215" t="s">
        <v>180</v>
      </c>
      <c r="G220" s="14"/>
      <c r="H220" s="216">
        <v>254.90000000000001</v>
      </c>
      <c r="I220" s="217"/>
      <c r="J220" s="14"/>
      <c r="K220" s="14"/>
      <c r="L220" s="213"/>
      <c r="M220" s="218"/>
      <c r="N220" s="219"/>
      <c r="O220" s="219"/>
      <c r="P220" s="219"/>
      <c r="Q220" s="219"/>
      <c r="R220" s="219"/>
      <c r="S220" s="219"/>
      <c r="T220" s="22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14" t="s">
        <v>175</v>
      </c>
      <c r="AU220" s="214" t="s">
        <v>90</v>
      </c>
      <c r="AV220" s="14" t="s">
        <v>111</v>
      </c>
      <c r="AW220" s="14" t="s">
        <v>33</v>
      </c>
      <c r="AX220" s="14" t="s">
        <v>85</v>
      </c>
      <c r="AY220" s="214" t="s">
        <v>168</v>
      </c>
    </row>
    <row r="221" s="2" customFormat="1" ht="24.15" customHeight="1">
      <c r="A221" s="38"/>
      <c r="B221" s="189"/>
      <c r="C221" s="190" t="s">
        <v>265</v>
      </c>
      <c r="D221" s="190" t="s">
        <v>171</v>
      </c>
      <c r="E221" s="191" t="s">
        <v>266</v>
      </c>
      <c r="F221" s="192" t="s">
        <v>267</v>
      </c>
      <c r="G221" s="193" t="s">
        <v>174</v>
      </c>
      <c r="H221" s="194">
        <v>20</v>
      </c>
      <c r="I221" s="195"/>
      <c r="J221" s="194">
        <f>ROUND(I221*H221,3)</f>
        <v>0</v>
      </c>
      <c r="K221" s="196"/>
      <c r="L221" s="39"/>
      <c r="M221" s="197" t="s">
        <v>1</v>
      </c>
      <c r="N221" s="198" t="s">
        <v>44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1" t="s">
        <v>111</v>
      </c>
      <c r="AT221" s="201" t="s">
        <v>171</v>
      </c>
      <c r="AU221" s="201" t="s">
        <v>90</v>
      </c>
      <c r="AY221" s="19" t="s">
        <v>168</v>
      </c>
      <c r="BE221" s="202">
        <f>IF(N221="základná",J221,0)</f>
        <v>0</v>
      </c>
      <c r="BF221" s="202">
        <f>IF(N221="znížená",J221,0)</f>
        <v>0</v>
      </c>
      <c r="BG221" s="202">
        <f>IF(N221="zákl. prenesená",J221,0)</f>
        <v>0</v>
      </c>
      <c r="BH221" s="202">
        <f>IF(N221="zníž. prenesená",J221,0)</f>
        <v>0</v>
      </c>
      <c r="BI221" s="202">
        <f>IF(N221="nulová",J221,0)</f>
        <v>0</v>
      </c>
      <c r="BJ221" s="19" t="s">
        <v>90</v>
      </c>
      <c r="BK221" s="203">
        <f>ROUND(I221*H221,3)</f>
        <v>0</v>
      </c>
      <c r="BL221" s="19" t="s">
        <v>111</v>
      </c>
      <c r="BM221" s="201" t="s">
        <v>268</v>
      </c>
    </row>
    <row r="222" s="15" customFormat="1">
      <c r="A222" s="15"/>
      <c r="B222" s="221"/>
      <c r="C222" s="15"/>
      <c r="D222" s="205" t="s">
        <v>175</v>
      </c>
      <c r="E222" s="222" t="s">
        <v>1</v>
      </c>
      <c r="F222" s="223" t="s">
        <v>269</v>
      </c>
      <c r="G222" s="15"/>
      <c r="H222" s="222" t="s">
        <v>1</v>
      </c>
      <c r="I222" s="224"/>
      <c r="J222" s="15"/>
      <c r="K222" s="15"/>
      <c r="L222" s="221"/>
      <c r="M222" s="225"/>
      <c r="N222" s="226"/>
      <c r="O222" s="226"/>
      <c r="P222" s="226"/>
      <c r="Q222" s="226"/>
      <c r="R222" s="226"/>
      <c r="S222" s="226"/>
      <c r="T222" s="22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22" t="s">
        <v>175</v>
      </c>
      <c r="AU222" s="222" t="s">
        <v>90</v>
      </c>
      <c r="AV222" s="15" t="s">
        <v>85</v>
      </c>
      <c r="AW222" s="15" t="s">
        <v>33</v>
      </c>
      <c r="AX222" s="15" t="s">
        <v>78</v>
      </c>
      <c r="AY222" s="222" t="s">
        <v>168</v>
      </c>
    </row>
    <row r="223" s="13" customFormat="1">
      <c r="A223" s="13"/>
      <c r="B223" s="204"/>
      <c r="C223" s="13"/>
      <c r="D223" s="205" t="s">
        <v>175</v>
      </c>
      <c r="E223" s="206" t="s">
        <v>1</v>
      </c>
      <c r="F223" s="207" t="s">
        <v>270</v>
      </c>
      <c r="G223" s="13"/>
      <c r="H223" s="208">
        <v>8.5999999999999996</v>
      </c>
      <c r="I223" s="209"/>
      <c r="J223" s="13"/>
      <c r="K223" s="13"/>
      <c r="L223" s="204"/>
      <c r="M223" s="210"/>
      <c r="N223" s="211"/>
      <c r="O223" s="211"/>
      <c r="P223" s="211"/>
      <c r="Q223" s="211"/>
      <c r="R223" s="211"/>
      <c r="S223" s="211"/>
      <c r="T223" s="21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06" t="s">
        <v>175</v>
      </c>
      <c r="AU223" s="206" t="s">
        <v>90</v>
      </c>
      <c r="AV223" s="13" t="s">
        <v>90</v>
      </c>
      <c r="AW223" s="13" t="s">
        <v>33</v>
      </c>
      <c r="AX223" s="13" t="s">
        <v>78</v>
      </c>
      <c r="AY223" s="206" t="s">
        <v>168</v>
      </c>
    </row>
    <row r="224" s="13" customFormat="1">
      <c r="A224" s="13"/>
      <c r="B224" s="204"/>
      <c r="C224" s="13"/>
      <c r="D224" s="205" t="s">
        <v>175</v>
      </c>
      <c r="E224" s="206" t="s">
        <v>1</v>
      </c>
      <c r="F224" s="207" t="s">
        <v>271</v>
      </c>
      <c r="G224" s="13"/>
      <c r="H224" s="208">
        <v>4.5</v>
      </c>
      <c r="I224" s="209"/>
      <c r="J224" s="13"/>
      <c r="K224" s="13"/>
      <c r="L224" s="204"/>
      <c r="M224" s="210"/>
      <c r="N224" s="211"/>
      <c r="O224" s="211"/>
      <c r="P224" s="211"/>
      <c r="Q224" s="211"/>
      <c r="R224" s="211"/>
      <c r="S224" s="211"/>
      <c r="T224" s="21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6" t="s">
        <v>175</v>
      </c>
      <c r="AU224" s="206" t="s">
        <v>90</v>
      </c>
      <c r="AV224" s="13" t="s">
        <v>90</v>
      </c>
      <c r="AW224" s="13" t="s">
        <v>33</v>
      </c>
      <c r="AX224" s="13" t="s">
        <v>78</v>
      </c>
      <c r="AY224" s="206" t="s">
        <v>168</v>
      </c>
    </row>
    <row r="225" s="13" customFormat="1">
      <c r="A225" s="13"/>
      <c r="B225" s="204"/>
      <c r="C225" s="13"/>
      <c r="D225" s="205" t="s">
        <v>175</v>
      </c>
      <c r="E225" s="206" t="s">
        <v>1</v>
      </c>
      <c r="F225" s="207" t="s">
        <v>272</v>
      </c>
      <c r="G225" s="13"/>
      <c r="H225" s="208">
        <v>2.6000000000000001</v>
      </c>
      <c r="I225" s="209"/>
      <c r="J225" s="13"/>
      <c r="K225" s="13"/>
      <c r="L225" s="204"/>
      <c r="M225" s="210"/>
      <c r="N225" s="211"/>
      <c r="O225" s="211"/>
      <c r="P225" s="211"/>
      <c r="Q225" s="211"/>
      <c r="R225" s="211"/>
      <c r="S225" s="211"/>
      <c r="T225" s="21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6" t="s">
        <v>175</v>
      </c>
      <c r="AU225" s="206" t="s">
        <v>90</v>
      </c>
      <c r="AV225" s="13" t="s">
        <v>90</v>
      </c>
      <c r="AW225" s="13" t="s">
        <v>33</v>
      </c>
      <c r="AX225" s="13" t="s">
        <v>78</v>
      </c>
      <c r="AY225" s="206" t="s">
        <v>168</v>
      </c>
    </row>
    <row r="226" s="13" customFormat="1">
      <c r="A226" s="13"/>
      <c r="B226" s="204"/>
      <c r="C226" s="13"/>
      <c r="D226" s="205" t="s">
        <v>175</v>
      </c>
      <c r="E226" s="206" t="s">
        <v>1</v>
      </c>
      <c r="F226" s="207" t="s">
        <v>273</v>
      </c>
      <c r="G226" s="13"/>
      <c r="H226" s="208">
        <v>4.2999999999999998</v>
      </c>
      <c r="I226" s="209"/>
      <c r="J226" s="13"/>
      <c r="K226" s="13"/>
      <c r="L226" s="204"/>
      <c r="M226" s="210"/>
      <c r="N226" s="211"/>
      <c r="O226" s="211"/>
      <c r="P226" s="211"/>
      <c r="Q226" s="211"/>
      <c r="R226" s="211"/>
      <c r="S226" s="211"/>
      <c r="T226" s="21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6" t="s">
        <v>175</v>
      </c>
      <c r="AU226" s="206" t="s">
        <v>90</v>
      </c>
      <c r="AV226" s="13" t="s">
        <v>90</v>
      </c>
      <c r="AW226" s="13" t="s">
        <v>33</v>
      </c>
      <c r="AX226" s="13" t="s">
        <v>78</v>
      </c>
      <c r="AY226" s="206" t="s">
        <v>168</v>
      </c>
    </row>
    <row r="227" s="16" customFormat="1">
      <c r="A227" s="16"/>
      <c r="B227" s="228"/>
      <c r="C227" s="16"/>
      <c r="D227" s="205" t="s">
        <v>175</v>
      </c>
      <c r="E227" s="229" t="s">
        <v>1</v>
      </c>
      <c r="F227" s="230" t="s">
        <v>240</v>
      </c>
      <c r="G227" s="16"/>
      <c r="H227" s="231">
        <v>20</v>
      </c>
      <c r="I227" s="232"/>
      <c r="J227" s="16"/>
      <c r="K227" s="16"/>
      <c r="L227" s="228"/>
      <c r="M227" s="233"/>
      <c r="N227" s="234"/>
      <c r="O227" s="234"/>
      <c r="P227" s="234"/>
      <c r="Q227" s="234"/>
      <c r="R227" s="234"/>
      <c r="S227" s="234"/>
      <c r="T227" s="235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29" t="s">
        <v>175</v>
      </c>
      <c r="AU227" s="229" t="s">
        <v>90</v>
      </c>
      <c r="AV227" s="16" t="s">
        <v>95</v>
      </c>
      <c r="AW227" s="16" t="s">
        <v>33</v>
      </c>
      <c r="AX227" s="16" t="s">
        <v>78</v>
      </c>
      <c r="AY227" s="229" t="s">
        <v>168</v>
      </c>
    </row>
    <row r="228" s="14" customFormat="1">
      <c r="A228" s="14"/>
      <c r="B228" s="213"/>
      <c r="C228" s="14"/>
      <c r="D228" s="205" t="s">
        <v>175</v>
      </c>
      <c r="E228" s="214" t="s">
        <v>1</v>
      </c>
      <c r="F228" s="215" t="s">
        <v>180</v>
      </c>
      <c r="G228" s="14"/>
      <c r="H228" s="216">
        <v>20</v>
      </c>
      <c r="I228" s="217"/>
      <c r="J228" s="14"/>
      <c r="K228" s="14"/>
      <c r="L228" s="213"/>
      <c r="M228" s="218"/>
      <c r="N228" s="219"/>
      <c r="O228" s="219"/>
      <c r="P228" s="219"/>
      <c r="Q228" s="219"/>
      <c r="R228" s="219"/>
      <c r="S228" s="219"/>
      <c r="T228" s="22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14" t="s">
        <v>175</v>
      </c>
      <c r="AU228" s="214" t="s">
        <v>90</v>
      </c>
      <c r="AV228" s="14" t="s">
        <v>111</v>
      </c>
      <c r="AW228" s="14" t="s">
        <v>33</v>
      </c>
      <c r="AX228" s="14" t="s">
        <v>85</v>
      </c>
      <c r="AY228" s="214" t="s">
        <v>168</v>
      </c>
    </row>
    <row r="229" s="2" customFormat="1" ht="33" customHeight="1">
      <c r="A229" s="38"/>
      <c r="B229" s="189"/>
      <c r="C229" s="190" t="s">
        <v>216</v>
      </c>
      <c r="D229" s="190" t="s">
        <v>171</v>
      </c>
      <c r="E229" s="191" t="s">
        <v>274</v>
      </c>
      <c r="F229" s="192" t="s">
        <v>275</v>
      </c>
      <c r="G229" s="193" t="s">
        <v>174</v>
      </c>
      <c r="H229" s="194">
        <v>37.899999999999999</v>
      </c>
      <c r="I229" s="195"/>
      <c r="J229" s="194">
        <f>ROUND(I229*H229,3)</f>
        <v>0</v>
      </c>
      <c r="K229" s="196"/>
      <c r="L229" s="39"/>
      <c r="M229" s="197" t="s">
        <v>1</v>
      </c>
      <c r="N229" s="198" t="s">
        <v>44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1" t="s">
        <v>111</v>
      </c>
      <c r="AT229" s="201" t="s">
        <v>171</v>
      </c>
      <c r="AU229" s="201" t="s">
        <v>90</v>
      </c>
      <c r="AY229" s="19" t="s">
        <v>168</v>
      </c>
      <c r="BE229" s="202">
        <f>IF(N229="základná",J229,0)</f>
        <v>0</v>
      </c>
      <c r="BF229" s="202">
        <f>IF(N229="znížená",J229,0)</f>
        <v>0</v>
      </c>
      <c r="BG229" s="202">
        <f>IF(N229="zákl. prenesená",J229,0)</f>
        <v>0</v>
      </c>
      <c r="BH229" s="202">
        <f>IF(N229="zníž. prenesená",J229,0)</f>
        <v>0</v>
      </c>
      <c r="BI229" s="202">
        <f>IF(N229="nulová",J229,0)</f>
        <v>0</v>
      </c>
      <c r="BJ229" s="19" t="s">
        <v>90</v>
      </c>
      <c r="BK229" s="203">
        <f>ROUND(I229*H229,3)</f>
        <v>0</v>
      </c>
      <c r="BL229" s="19" t="s">
        <v>111</v>
      </c>
      <c r="BM229" s="201" t="s">
        <v>276</v>
      </c>
    </row>
    <row r="230" s="15" customFormat="1">
      <c r="A230" s="15"/>
      <c r="B230" s="221"/>
      <c r="C230" s="15"/>
      <c r="D230" s="205" t="s">
        <v>175</v>
      </c>
      <c r="E230" s="222" t="s">
        <v>1</v>
      </c>
      <c r="F230" s="223" t="s">
        <v>277</v>
      </c>
      <c r="G230" s="15"/>
      <c r="H230" s="222" t="s">
        <v>1</v>
      </c>
      <c r="I230" s="224"/>
      <c r="J230" s="15"/>
      <c r="K230" s="15"/>
      <c r="L230" s="221"/>
      <c r="M230" s="225"/>
      <c r="N230" s="226"/>
      <c r="O230" s="226"/>
      <c r="P230" s="226"/>
      <c r="Q230" s="226"/>
      <c r="R230" s="226"/>
      <c r="S230" s="226"/>
      <c r="T230" s="22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22" t="s">
        <v>175</v>
      </c>
      <c r="AU230" s="222" t="s">
        <v>90</v>
      </c>
      <c r="AV230" s="15" t="s">
        <v>85</v>
      </c>
      <c r="AW230" s="15" t="s">
        <v>33</v>
      </c>
      <c r="AX230" s="15" t="s">
        <v>78</v>
      </c>
      <c r="AY230" s="222" t="s">
        <v>168</v>
      </c>
    </row>
    <row r="231" s="13" customFormat="1">
      <c r="A231" s="13"/>
      <c r="B231" s="204"/>
      <c r="C231" s="13"/>
      <c r="D231" s="205" t="s">
        <v>175</v>
      </c>
      <c r="E231" s="206" t="s">
        <v>1</v>
      </c>
      <c r="F231" s="207" t="s">
        <v>278</v>
      </c>
      <c r="G231" s="13"/>
      <c r="H231" s="208">
        <v>9</v>
      </c>
      <c r="I231" s="209"/>
      <c r="J231" s="13"/>
      <c r="K231" s="13"/>
      <c r="L231" s="204"/>
      <c r="M231" s="210"/>
      <c r="N231" s="211"/>
      <c r="O231" s="211"/>
      <c r="P231" s="211"/>
      <c r="Q231" s="211"/>
      <c r="R231" s="211"/>
      <c r="S231" s="211"/>
      <c r="T231" s="21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6" t="s">
        <v>175</v>
      </c>
      <c r="AU231" s="206" t="s">
        <v>90</v>
      </c>
      <c r="AV231" s="13" t="s">
        <v>90</v>
      </c>
      <c r="AW231" s="13" t="s">
        <v>33</v>
      </c>
      <c r="AX231" s="13" t="s">
        <v>78</v>
      </c>
      <c r="AY231" s="206" t="s">
        <v>168</v>
      </c>
    </row>
    <row r="232" s="13" customFormat="1">
      <c r="A232" s="13"/>
      <c r="B232" s="204"/>
      <c r="C232" s="13"/>
      <c r="D232" s="205" t="s">
        <v>175</v>
      </c>
      <c r="E232" s="206" t="s">
        <v>1</v>
      </c>
      <c r="F232" s="207" t="s">
        <v>279</v>
      </c>
      <c r="G232" s="13"/>
      <c r="H232" s="208">
        <v>13.9</v>
      </c>
      <c r="I232" s="209"/>
      <c r="J232" s="13"/>
      <c r="K232" s="13"/>
      <c r="L232" s="204"/>
      <c r="M232" s="210"/>
      <c r="N232" s="211"/>
      <c r="O232" s="211"/>
      <c r="P232" s="211"/>
      <c r="Q232" s="211"/>
      <c r="R232" s="211"/>
      <c r="S232" s="211"/>
      <c r="T232" s="21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06" t="s">
        <v>175</v>
      </c>
      <c r="AU232" s="206" t="s">
        <v>90</v>
      </c>
      <c r="AV232" s="13" t="s">
        <v>90</v>
      </c>
      <c r="AW232" s="13" t="s">
        <v>33</v>
      </c>
      <c r="AX232" s="13" t="s">
        <v>78</v>
      </c>
      <c r="AY232" s="206" t="s">
        <v>168</v>
      </c>
    </row>
    <row r="233" s="13" customFormat="1">
      <c r="A233" s="13"/>
      <c r="B233" s="204"/>
      <c r="C233" s="13"/>
      <c r="D233" s="205" t="s">
        <v>175</v>
      </c>
      <c r="E233" s="206" t="s">
        <v>1</v>
      </c>
      <c r="F233" s="207" t="s">
        <v>280</v>
      </c>
      <c r="G233" s="13"/>
      <c r="H233" s="208">
        <v>11.4</v>
      </c>
      <c r="I233" s="209"/>
      <c r="J233" s="13"/>
      <c r="K233" s="13"/>
      <c r="L233" s="204"/>
      <c r="M233" s="210"/>
      <c r="N233" s="211"/>
      <c r="O233" s="211"/>
      <c r="P233" s="211"/>
      <c r="Q233" s="211"/>
      <c r="R233" s="211"/>
      <c r="S233" s="211"/>
      <c r="T233" s="21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6" t="s">
        <v>175</v>
      </c>
      <c r="AU233" s="206" t="s">
        <v>90</v>
      </c>
      <c r="AV233" s="13" t="s">
        <v>90</v>
      </c>
      <c r="AW233" s="13" t="s">
        <v>33</v>
      </c>
      <c r="AX233" s="13" t="s">
        <v>78</v>
      </c>
      <c r="AY233" s="206" t="s">
        <v>168</v>
      </c>
    </row>
    <row r="234" s="13" customFormat="1">
      <c r="A234" s="13"/>
      <c r="B234" s="204"/>
      <c r="C234" s="13"/>
      <c r="D234" s="205" t="s">
        <v>175</v>
      </c>
      <c r="E234" s="206" t="s">
        <v>1</v>
      </c>
      <c r="F234" s="207" t="s">
        <v>281</v>
      </c>
      <c r="G234" s="13"/>
      <c r="H234" s="208">
        <v>3.6000000000000001</v>
      </c>
      <c r="I234" s="209"/>
      <c r="J234" s="13"/>
      <c r="K234" s="13"/>
      <c r="L234" s="204"/>
      <c r="M234" s="210"/>
      <c r="N234" s="211"/>
      <c r="O234" s="211"/>
      <c r="P234" s="211"/>
      <c r="Q234" s="211"/>
      <c r="R234" s="211"/>
      <c r="S234" s="211"/>
      <c r="T234" s="21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6" t="s">
        <v>175</v>
      </c>
      <c r="AU234" s="206" t="s">
        <v>90</v>
      </c>
      <c r="AV234" s="13" t="s">
        <v>90</v>
      </c>
      <c r="AW234" s="13" t="s">
        <v>33</v>
      </c>
      <c r="AX234" s="13" t="s">
        <v>78</v>
      </c>
      <c r="AY234" s="206" t="s">
        <v>168</v>
      </c>
    </row>
    <row r="235" s="16" customFormat="1">
      <c r="A235" s="16"/>
      <c r="B235" s="228"/>
      <c r="C235" s="16"/>
      <c r="D235" s="205" t="s">
        <v>175</v>
      </c>
      <c r="E235" s="229" t="s">
        <v>1</v>
      </c>
      <c r="F235" s="230" t="s">
        <v>240</v>
      </c>
      <c r="G235" s="16"/>
      <c r="H235" s="231">
        <v>37.899999999999999</v>
      </c>
      <c r="I235" s="232"/>
      <c r="J235" s="16"/>
      <c r="K235" s="16"/>
      <c r="L235" s="228"/>
      <c r="M235" s="233"/>
      <c r="N235" s="234"/>
      <c r="O235" s="234"/>
      <c r="P235" s="234"/>
      <c r="Q235" s="234"/>
      <c r="R235" s="234"/>
      <c r="S235" s="234"/>
      <c r="T235" s="235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29" t="s">
        <v>175</v>
      </c>
      <c r="AU235" s="229" t="s">
        <v>90</v>
      </c>
      <c r="AV235" s="16" t="s">
        <v>95</v>
      </c>
      <c r="AW235" s="16" t="s">
        <v>33</v>
      </c>
      <c r="AX235" s="16" t="s">
        <v>78</v>
      </c>
      <c r="AY235" s="229" t="s">
        <v>168</v>
      </c>
    </row>
    <row r="236" s="14" customFormat="1">
      <c r="A236" s="14"/>
      <c r="B236" s="213"/>
      <c r="C236" s="14"/>
      <c r="D236" s="205" t="s">
        <v>175</v>
      </c>
      <c r="E236" s="214" t="s">
        <v>1</v>
      </c>
      <c r="F236" s="215" t="s">
        <v>180</v>
      </c>
      <c r="G236" s="14"/>
      <c r="H236" s="216">
        <v>37.899999999999999</v>
      </c>
      <c r="I236" s="217"/>
      <c r="J236" s="14"/>
      <c r="K236" s="14"/>
      <c r="L236" s="213"/>
      <c r="M236" s="218"/>
      <c r="N236" s="219"/>
      <c r="O236" s="219"/>
      <c r="P236" s="219"/>
      <c r="Q236" s="219"/>
      <c r="R236" s="219"/>
      <c r="S236" s="219"/>
      <c r="T236" s="22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14" t="s">
        <v>175</v>
      </c>
      <c r="AU236" s="214" t="s">
        <v>90</v>
      </c>
      <c r="AV236" s="14" t="s">
        <v>111</v>
      </c>
      <c r="AW236" s="14" t="s">
        <v>33</v>
      </c>
      <c r="AX236" s="14" t="s">
        <v>85</v>
      </c>
      <c r="AY236" s="214" t="s">
        <v>168</v>
      </c>
    </row>
    <row r="237" s="2" customFormat="1" ht="33" customHeight="1">
      <c r="A237" s="38"/>
      <c r="B237" s="189"/>
      <c r="C237" s="190" t="s">
        <v>282</v>
      </c>
      <c r="D237" s="190" t="s">
        <v>171</v>
      </c>
      <c r="E237" s="191" t="s">
        <v>283</v>
      </c>
      <c r="F237" s="192" t="s">
        <v>284</v>
      </c>
      <c r="G237" s="193" t="s">
        <v>174</v>
      </c>
      <c r="H237" s="194">
        <v>1.2</v>
      </c>
      <c r="I237" s="195"/>
      <c r="J237" s="194">
        <f>ROUND(I237*H237,3)</f>
        <v>0</v>
      </c>
      <c r="K237" s="196"/>
      <c r="L237" s="39"/>
      <c r="M237" s="197" t="s">
        <v>1</v>
      </c>
      <c r="N237" s="198" t="s">
        <v>44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1" t="s">
        <v>111</v>
      </c>
      <c r="AT237" s="201" t="s">
        <v>171</v>
      </c>
      <c r="AU237" s="201" t="s">
        <v>90</v>
      </c>
      <c r="AY237" s="19" t="s">
        <v>168</v>
      </c>
      <c r="BE237" s="202">
        <f>IF(N237="základná",J237,0)</f>
        <v>0</v>
      </c>
      <c r="BF237" s="202">
        <f>IF(N237="znížená",J237,0)</f>
        <v>0</v>
      </c>
      <c r="BG237" s="202">
        <f>IF(N237="zákl. prenesená",J237,0)</f>
        <v>0</v>
      </c>
      <c r="BH237" s="202">
        <f>IF(N237="zníž. prenesená",J237,0)</f>
        <v>0</v>
      </c>
      <c r="BI237" s="202">
        <f>IF(N237="nulová",J237,0)</f>
        <v>0</v>
      </c>
      <c r="BJ237" s="19" t="s">
        <v>90</v>
      </c>
      <c r="BK237" s="203">
        <f>ROUND(I237*H237,3)</f>
        <v>0</v>
      </c>
      <c r="BL237" s="19" t="s">
        <v>111</v>
      </c>
      <c r="BM237" s="201" t="s">
        <v>285</v>
      </c>
    </row>
    <row r="238" s="15" customFormat="1">
      <c r="A238" s="15"/>
      <c r="B238" s="221"/>
      <c r="C238" s="15"/>
      <c r="D238" s="205" t="s">
        <v>175</v>
      </c>
      <c r="E238" s="222" t="s">
        <v>1</v>
      </c>
      <c r="F238" s="223" t="s">
        <v>286</v>
      </c>
      <c r="G238" s="15"/>
      <c r="H238" s="222" t="s">
        <v>1</v>
      </c>
      <c r="I238" s="224"/>
      <c r="J238" s="15"/>
      <c r="K238" s="15"/>
      <c r="L238" s="221"/>
      <c r="M238" s="225"/>
      <c r="N238" s="226"/>
      <c r="O238" s="226"/>
      <c r="P238" s="226"/>
      <c r="Q238" s="226"/>
      <c r="R238" s="226"/>
      <c r="S238" s="226"/>
      <c r="T238" s="22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22" t="s">
        <v>175</v>
      </c>
      <c r="AU238" s="222" t="s">
        <v>90</v>
      </c>
      <c r="AV238" s="15" t="s">
        <v>85</v>
      </c>
      <c r="AW238" s="15" t="s">
        <v>33</v>
      </c>
      <c r="AX238" s="15" t="s">
        <v>78</v>
      </c>
      <c r="AY238" s="222" t="s">
        <v>168</v>
      </c>
    </row>
    <row r="239" s="13" customFormat="1">
      <c r="A239" s="13"/>
      <c r="B239" s="204"/>
      <c r="C239" s="13"/>
      <c r="D239" s="205" t="s">
        <v>175</v>
      </c>
      <c r="E239" s="206" t="s">
        <v>1</v>
      </c>
      <c r="F239" s="207" t="s">
        <v>287</v>
      </c>
      <c r="G239" s="13"/>
      <c r="H239" s="208">
        <v>0.59999999999999998</v>
      </c>
      <c r="I239" s="209"/>
      <c r="J239" s="13"/>
      <c r="K239" s="13"/>
      <c r="L239" s="204"/>
      <c r="M239" s="210"/>
      <c r="N239" s="211"/>
      <c r="O239" s="211"/>
      <c r="P239" s="211"/>
      <c r="Q239" s="211"/>
      <c r="R239" s="211"/>
      <c r="S239" s="211"/>
      <c r="T239" s="21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6" t="s">
        <v>175</v>
      </c>
      <c r="AU239" s="206" t="s">
        <v>90</v>
      </c>
      <c r="AV239" s="13" t="s">
        <v>90</v>
      </c>
      <c r="AW239" s="13" t="s">
        <v>33</v>
      </c>
      <c r="AX239" s="13" t="s">
        <v>78</v>
      </c>
      <c r="AY239" s="206" t="s">
        <v>168</v>
      </c>
    </row>
    <row r="240" s="13" customFormat="1">
      <c r="A240" s="13"/>
      <c r="B240" s="204"/>
      <c r="C240" s="13"/>
      <c r="D240" s="205" t="s">
        <v>175</v>
      </c>
      <c r="E240" s="206" t="s">
        <v>1</v>
      </c>
      <c r="F240" s="207" t="s">
        <v>288</v>
      </c>
      <c r="G240" s="13"/>
      <c r="H240" s="208">
        <v>0.59999999999999998</v>
      </c>
      <c r="I240" s="209"/>
      <c r="J240" s="13"/>
      <c r="K240" s="13"/>
      <c r="L240" s="204"/>
      <c r="M240" s="210"/>
      <c r="N240" s="211"/>
      <c r="O240" s="211"/>
      <c r="P240" s="211"/>
      <c r="Q240" s="211"/>
      <c r="R240" s="211"/>
      <c r="S240" s="211"/>
      <c r="T240" s="21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6" t="s">
        <v>175</v>
      </c>
      <c r="AU240" s="206" t="s">
        <v>90</v>
      </c>
      <c r="AV240" s="13" t="s">
        <v>90</v>
      </c>
      <c r="AW240" s="13" t="s">
        <v>33</v>
      </c>
      <c r="AX240" s="13" t="s">
        <v>78</v>
      </c>
      <c r="AY240" s="206" t="s">
        <v>168</v>
      </c>
    </row>
    <row r="241" s="13" customFormat="1">
      <c r="A241" s="13"/>
      <c r="B241" s="204"/>
      <c r="C241" s="13"/>
      <c r="D241" s="205" t="s">
        <v>175</v>
      </c>
      <c r="E241" s="206" t="s">
        <v>1</v>
      </c>
      <c r="F241" s="207" t="s">
        <v>289</v>
      </c>
      <c r="G241" s="13"/>
      <c r="H241" s="208">
        <v>0</v>
      </c>
      <c r="I241" s="209"/>
      <c r="J241" s="13"/>
      <c r="K241" s="13"/>
      <c r="L241" s="204"/>
      <c r="M241" s="210"/>
      <c r="N241" s="211"/>
      <c r="O241" s="211"/>
      <c r="P241" s="211"/>
      <c r="Q241" s="211"/>
      <c r="R241" s="211"/>
      <c r="S241" s="211"/>
      <c r="T241" s="21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06" t="s">
        <v>175</v>
      </c>
      <c r="AU241" s="206" t="s">
        <v>90</v>
      </c>
      <c r="AV241" s="13" t="s">
        <v>90</v>
      </c>
      <c r="AW241" s="13" t="s">
        <v>33</v>
      </c>
      <c r="AX241" s="13" t="s">
        <v>78</v>
      </c>
      <c r="AY241" s="206" t="s">
        <v>168</v>
      </c>
    </row>
    <row r="242" s="13" customFormat="1">
      <c r="A242" s="13"/>
      <c r="B242" s="204"/>
      <c r="C242" s="13"/>
      <c r="D242" s="205" t="s">
        <v>175</v>
      </c>
      <c r="E242" s="206" t="s">
        <v>1</v>
      </c>
      <c r="F242" s="207" t="s">
        <v>239</v>
      </c>
      <c r="G242" s="13"/>
      <c r="H242" s="208">
        <v>0</v>
      </c>
      <c r="I242" s="209"/>
      <c r="J242" s="13"/>
      <c r="K242" s="13"/>
      <c r="L242" s="204"/>
      <c r="M242" s="210"/>
      <c r="N242" s="211"/>
      <c r="O242" s="211"/>
      <c r="P242" s="211"/>
      <c r="Q242" s="211"/>
      <c r="R242" s="211"/>
      <c r="S242" s="211"/>
      <c r="T242" s="21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6" t="s">
        <v>175</v>
      </c>
      <c r="AU242" s="206" t="s">
        <v>90</v>
      </c>
      <c r="AV242" s="13" t="s">
        <v>90</v>
      </c>
      <c r="AW242" s="13" t="s">
        <v>33</v>
      </c>
      <c r="AX242" s="13" t="s">
        <v>78</v>
      </c>
      <c r="AY242" s="206" t="s">
        <v>168</v>
      </c>
    </row>
    <row r="243" s="16" customFormat="1">
      <c r="A243" s="16"/>
      <c r="B243" s="228"/>
      <c r="C243" s="16"/>
      <c r="D243" s="205" t="s">
        <v>175</v>
      </c>
      <c r="E243" s="229" t="s">
        <v>1</v>
      </c>
      <c r="F243" s="230" t="s">
        <v>240</v>
      </c>
      <c r="G243" s="16"/>
      <c r="H243" s="231">
        <v>1.2</v>
      </c>
      <c r="I243" s="232"/>
      <c r="J243" s="16"/>
      <c r="K243" s="16"/>
      <c r="L243" s="228"/>
      <c r="M243" s="233"/>
      <c r="N243" s="234"/>
      <c r="O243" s="234"/>
      <c r="P243" s="234"/>
      <c r="Q243" s="234"/>
      <c r="R243" s="234"/>
      <c r="S243" s="234"/>
      <c r="T243" s="235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29" t="s">
        <v>175</v>
      </c>
      <c r="AU243" s="229" t="s">
        <v>90</v>
      </c>
      <c r="AV243" s="16" t="s">
        <v>95</v>
      </c>
      <c r="AW243" s="16" t="s">
        <v>33</v>
      </c>
      <c r="AX243" s="16" t="s">
        <v>78</v>
      </c>
      <c r="AY243" s="229" t="s">
        <v>168</v>
      </c>
    </row>
    <row r="244" s="14" customFormat="1">
      <c r="A244" s="14"/>
      <c r="B244" s="213"/>
      <c r="C244" s="14"/>
      <c r="D244" s="205" t="s">
        <v>175</v>
      </c>
      <c r="E244" s="214" t="s">
        <v>1</v>
      </c>
      <c r="F244" s="215" t="s">
        <v>180</v>
      </c>
      <c r="G244" s="14"/>
      <c r="H244" s="216">
        <v>1.2</v>
      </c>
      <c r="I244" s="217"/>
      <c r="J244" s="14"/>
      <c r="K244" s="14"/>
      <c r="L244" s="213"/>
      <c r="M244" s="218"/>
      <c r="N244" s="219"/>
      <c r="O244" s="219"/>
      <c r="P244" s="219"/>
      <c r="Q244" s="219"/>
      <c r="R244" s="219"/>
      <c r="S244" s="219"/>
      <c r="T244" s="22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14" t="s">
        <v>175</v>
      </c>
      <c r="AU244" s="214" t="s">
        <v>90</v>
      </c>
      <c r="AV244" s="14" t="s">
        <v>111</v>
      </c>
      <c r="AW244" s="14" t="s">
        <v>33</v>
      </c>
      <c r="AX244" s="14" t="s">
        <v>85</v>
      </c>
      <c r="AY244" s="214" t="s">
        <v>168</v>
      </c>
    </row>
    <row r="245" s="2" customFormat="1" ht="24.15" customHeight="1">
      <c r="A245" s="38"/>
      <c r="B245" s="189"/>
      <c r="C245" s="190" t="s">
        <v>7</v>
      </c>
      <c r="D245" s="190" t="s">
        <v>171</v>
      </c>
      <c r="E245" s="191" t="s">
        <v>290</v>
      </c>
      <c r="F245" s="192" t="s">
        <v>291</v>
      </c>
      <c r="G245" s="193" t="s">
        <v>174</v>
      </c>
      <c r="H245" s="194">
        <v>3.3999999999999999</v>
      </c>
      <c r="I245" s="195"/>
      <c r="J245" s="194">
        <f>ROUND(I245*H245,3)</f>
        <v>0</v>
      </c>
      <c r="K245" s="196"/>
      <c r="L245" s="39"/>
      <c r="M245" s="197" t="s">
        <v>1</v>
      </c>
      <c r="N245" s="198" t="s">
        <v>44</v>
      </c>
      <c r="O245" s="82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1" t="s">
        <v>111</v>
      </c>
      <c r="AT245" s="201" t="s">
        <v>171</v>
      </c>
      <c r="AU245" s="201" t="s">
        <v>90</v>
      </c>
      <c r="AY245" s="19" t="s">
        <v>168</v>
      </c>
      <c r="BE245" s="202">
        <f>IF(N245="základná",J245,0)</f>
        <v>0</v>
      </c>
      <c r="BF245" s="202">
        <f>IF(N245="znížená",J245,0)</f>
        <v>0</v>
      </c>
      <c r="BG245" s="202">
        <f>IF(N245="zákl. prenesená",J245,0)</f>
        <v>0</v>
      </c>
      <c r="BH245" s="202">
        <f>IF(N245="zníž. prenesená",J245,0)</f>
        <v>0</v>
      </c>
      <c r="BI245" s="202">
        <f>IF(N245="nulová",J245,0)</f>
        <v>0</v>
      </c>
      <c r="BJ245" s="19" t="s">
        <v>90</v>
      </c>
      <c r="BK245" s="203">
        <f>ROUND(I245*H245,3)</f>
        <v>0</v>
      </c>
      <c r="BL245" s="19" t="s">
        <v>111</v>
      </c>
      <c r="BM245" s="201" t="s">
        <v>292</v>
      </c>
    </row>
    <row r="246" s="15" customFormat="1">
      <c r="A246" s="15"/>
      <c r="B246" s="221"/>
      <c r="C246" s="15"/>
      <c r="D246" s="205" t="s">
        <v>175</v>
      </c>
      <c r="E246" s="222" t="s">
        <v>1</v>
      </c>
      <c r="F246" s="223" t="s">
        <v>293</v>
      </c>
      <c r="G246" s="15"/>
      <c r="H246" s="222" t="s">
        <v>1</v>
      </c>
      <c r="I246" s="224"/>
      <c r="J246" s="15"/>
      <c r="K246" s="15"/>
      <c r="L246" s="221"/>
      <c r="M246" s="225"/>
      <c r="N246" s="226"/>
      <c r="O246" s="226"/>
      <c r="P246" s="226"/>
      <c r="Q246" s="226"/>
      <c r="R246" s="226"/>
      <c r="S246" s="226"/>
      <c r="T246" s="22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22" t="s">
        <v>175</v>
      </c>
      <c r="AU246" s="222" t="s">
        <v>90</v>
      </c>
      <c r="AV246" s="15" t="s">
        <v>85</v>
      </c>
      <c r="AW246" s="15" t="s">
        <v>33</v>
      </c>
      <c r="AX246" s="15" t="s">
        <v>78</v>
      </c>
      <c r="AY246" s="222" t="s">
        <v>168</v>
      </c>
    </row>
    <row r="247" s="13" customFormat="1">
      <c r="A247" s="13"/>
      <c r="B247" s="204"/>
      <c r="C247" s="13"/>
      <c r="D247" s="205" t="s">
        <v>175</v>
      </c>
      <c r="E247" s="206" t="s">
        <v>1</v>
      </c>
      <c r="F247" s="207" t="s">
        <v>294</v>
      </c>
      <c r="G247" s="13"/>
      <c r="H247" s="208">
        <v>1.7</v>
      </c>
      <c r="I247" s="209"/>
      <c r="J247" s="13"/>
      <c r="K247" s="13"/>
      <c r="L247" s="204"/>
      <c r="M247" s="210"/>
      <c r="N247" s="211"/>
      <c r="O247" s="211"/>
      <c r="P247" s="211"/>
      <c r="Q247" s="211"/>
      <c r="R247" s="211"/>
      <c r="S247" s="211"/>
      <c r="T247" s="21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6" t="s">
        <v>175</v>
      </c>
      <c r="AU247" s="206" t="s">
        <v>90</v>
      </c>
      <c r="AV247" s="13" t="s">
        <v>90</v>
      </c>
      <c r="AW247" s="13" t="s">
        <v>33</v>
      </c>
      <c r="AX247" s="13" t="s">
        <v>78</v>
      </c>
      <c r="AY247" s="206" t="s">
        <v>168</v>
      </c>
    </row>
    <row r="248" s="13" customFormat="1">
      <c r="A248" s="13"/>
      <c r="B248" s="204"/>
      <c r="C248" s="13"/>
      <c r="D248" s="205" t="s">
        <v>175</v>
      </c>
      <c r="E248" s="206" t="s">
        <v>1</v>
      </c>
      <c r="F248" s="207" t="s">
        <v>295</v>
      </c>
      <c r="G248" s="13"/>
      <c r="H248" s="208">
        <v>0</v>
      </c>
      <c r="I248" s="209"/>
      <c r="J248" s="13"/>
      <c r="K248" s="13"/>
      <c r="L248" s="204"/>
      <c r="M248" s="210"/>
      <c r="N248" s="211"/>
      <c r="O248" s="211"/>
      <c r="P248" s="211"/>
      <c r="Q248" s="211"/>
      <c r="R248" s="211"/>
      <c r="S248" s="211"/>
      <c r="T248" s="21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06" t="s">
        <v>175</v>
      </c>
      <c r="AU248" s="206" t="s">
        <v>90</v>
      </c>
      <c r="AV248" s="13" t="s">
        <v>90</v>
      </c>
      <c r="AW248" s="13" t="s">
        <v>33</v>
      </c>
      <c r="AX248" s="13" t="s">
        <v>78</v>
      </c>
      <c r="AY248" s="206" t="s">
        <v>168</v>
      </c>
    </row>
    <row r="249" s="13" customFormat="1">
      <c r="A249" s="13"/>
      <c r="B249" s="204"/>
      <c r="C249" s="13"/>
      <c r="D249" s="205" t="s">
        <v>175</v>
      </c>
      <c r="E249" s="206" t="s">
        <v>1</v>
      </c>
      <c r="F249" s="207" t="s">
        <v>296</v>
      </c>
      <c r="G249" s="13"/>
      <c r="H249" s="208">
        <v>1.7</v>
      </c>
      <c r="I249" s="209"/>
      <c r="J249" s="13"/>
      <c r="K249" s="13"/>
      <c r="L249" s="204"/>
      <c r="M249" s="210"/>
      <c r="N249" s="211"/>
      <c r="O249" s="211"/>
      <c r="P249" s="211"/>
      <c r="Q249" s="211"/>
      <c r="R249" s="211"/>
      <c r="S249" s="211"/>
      <c r="T249" s="21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6" t="s">
        <v>175</v>
      </c>
      <c r="AU249" s="206" t="s">
        <v>90</v>
      </c>
      <c r="AV249" s="13" t="s">
        <v>90</v>
      </c>
      <c r="AW249" s="13" t="s">
        <v>33</v>
      </c>
      <c r="AX249" s="13" t="s">
        <v>78</v>
      </c>
      <c r="AY249" s="206" t="s">
        <v>168</v>
      </c>
    </row>
    <row r="250" s="13" customFormat="1">
      <c r="A250" s="13"/>
      <c r="B250" s="204"/>
      <c r="C250" s="13"/>
      <c r="D250" s="205" t="s">
        <v>175</v>
      </c>
      <c r="E250" s="206" t="s">
        <v>1</v>
      </c>
      <c r="F250" s="207" t="s">
        <v>239</v>
      </c>
      <c r="G250" s="13"/>
      <c r="H250" s="208">
        <v>0</v>
      </c>
      <c r="I250" s="209"/>
      <c r="J250" s="13"/>
      <c r="K250" s="13"/>
      <c r="L250" s="204"/>
      <c r="M250" s="210"/>
      <c r="N250" s="211"/>
      <c r="O250" s="211"/>
      <c r="P250" s="211"/>
      <c r="Q250" s="211"/>
      <c r="R250" s="211"/>
      <c r="S250" s="211"/>
      <c r="T250" s="21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06" t="s">
        <v>175</v>
      </c>
      <c r="AU250" s="206" t="s">
        <v>90</v>
      </c>
      <c r="AV250" s="13" t="s">
        <v>90</v>
      </c>
      <c r="AW250" s="13" t="s">
        <v>33</v>
      </c>
      <c r="AX250" s="13" t="s">
        <v>78</v>
      </c>
      <c r="AY250" s="206" t="s">
        <v>168</v>
      </c>
    </row>
    <row r="251" s="16" customFormat="1">
      <c r="A251" s="16"/>
      <c r="B251" s="228"/>
      <c r="C251" s="16"/>
      <c r="D251" s="205" t="s">
        <v>175</v>
      </c>
      <c r="E251" s="229" t="s">
        <v>1</v>
      </c>
      <c r="F251" s="230" t="s">
        <v>240</v>
      </c>
      <c r="G251" s="16"/>
      <c r="H251" s="231">
        <v>3.3999999999999999</v>
      </c>
      <c r="I251" s="232"/>
      <c r="J251" s="16"/>
      <c r="K251" s="16"/>
      <c r="L251" s="228"/>
      <c r="M251" s="233"/>
      <c r="N251" s="234"/>
      <c r="O251" s="234"/>
      <c r="P251" s="234"/>
      <c r="Q251" s="234"/>
      <c r="R251" s="234"/>
      <c r="S251" s="234"/>
      <c r="T251" s="235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29" t="s">
        <v>175</v>
      </c>
      <c r="AU251" s="229" t="s">
        <v>90</v>
      </c>
      <c r="AV251" s="16" t="s">
        <v>95</v>
      </c>
      <c r="AW251" s="16" t="s">
        <v>33</v>
      </c>
      <c r="AX251" s="16" t="s">
        <v>78</v>
      </c>
      <c r="AY251" s="229" t="s">
        <v>168</v>
      </c>
    </row>
    <row r="252" s="14" customFormat="1">
      <c r="A252" s="14"/>
      <c r="B252" s="213"/>
      <c r="C252" s="14"/>
      <c r="D252" s="205" t="s">
        <v>175</v>
      </c>
      <c r="E252" s="214" t="s">
        <v>1</v>
      </c>
      <c r="F252" s="215" t="s">
        <v>180</v>
      </c>
      <c r="G252" s="14"/>
      <c r="H252" s="216">
        <v>3.3999999999999999</v>
      </c>
      <c r="I252" s="217"/>
      <c r="J252" s="14"/>
      <c r="K252" s="14"/>
      <c r="L252" s="213"/>
      <c r="M252" s="218"/>
      <c r="N252" s="219"/>
      <c r="O252" s="219"/>
      <c r="P252" s="219"/>
      <c r="Q252" s="219"/>
      <c r="R252" s="219"/>
      <c r="S252" s="219"/>
      <c r="T252" s="22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14" t="s">
        <v>175</v>
      </c>
      <c r="AU252" s="214" t="s">
        <v>90</v>
      </c>
      <c r="AV252" s="14" t="s">
        <v>111</v>
      </c>
      <c r="AW252" s="14" t="s">
        <v>33</v>
      </c>
      <c r="AX252" s="14" t="s">
        <v>85</v>
      </c>
      <c r="AY252" s="214" t="s">
        <v>168</v>
      </c>
    </row>
    <row r="253" s="2" customFormat="1" ht="24.15" customHeight="1">
      <c r="A253" s="38"/>
      <c r="B253" s="189"/>
      <c r="C253" s="190" t="s">
        <v>297</v>
      </c>
      <c r="D253" s="190" t="s">
        <v>171</v>
      </c>
      <c r="E253" s="191" t="s">
        <v>298</v>
      </c>
      <c r="F253" s="192" t="s">
        <v>299</v>
      </c>
      <c r="G253" s="193" t="s">
        <v>174</v>
      </c>
      <c r="H253" s="194">
        <v>23.899999999999999</v>
      </c>
      <c r="I253" s="195"/>
      <c r="J253" s="194">
        <f>ROUND(I253*H253,3)</f>
        <v>0</v>
      </c>
      <c r="K253" s="196"/>
      <c r="L253" s="39"/>
      <c r="M253" s="197" t="s">
        <v>1</v>
      </c>
      <c r="N253" s="198" t="s">
        <v>44</v>
      </c>
      <c r="O253" s="82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1" t="s">
        <v>111</v>
      </c>
      <c r="AT253" s="201" t="s">
        <v>171</v>
      </c>
      <c r="AU253" s="201" t="s">
        <v>90</v>
      </c>
      <c r="AY253" s="19" t="s">
        <v>168</v>
      </c>
      <c r="BE253" s="202">
        <f>IF(N253="základná",J253,0)</f>
        <v>0</v>
      </c>
      <c r="BF253" s="202">
        <f>IF(N253="znížená",J253,0)</f>
        <v>0</v>
      </c>
      <c r="BG253" s="202">
        <f>IF(N253="zákl. prenesená",J253,0)</f>
        <v>0</v>
      </c>
      <c r="BH253" s="202">
        <f>IF(N253="zníž. prenesená",J253,0)</f>
        <v>0</v>
      </c>
      <c r="BI253" s="202">
        <f>IF(N253="nulová",J253,0)</f>
        <v>0</v>
      </c>
      <c r="BJ253" s="19" t="s">
        <v>90</v>
      </c>
      <c r="BK253" s="203">
        <f>ROUND(I253*H253,3)</f>
        <v>0</v>
      </c>
      <c r="BL253" s="19" t="s">
        <v>111</v>
      </c>
      <c r="BM253" s="201" t="s">
        <v>300</v>
      </c>
    </row>
    <row r="254" s="15" customFormat="1">
      <c r="A254" s="15"/>
      <c r="B254" s="221"/>
      <c r="C254" s="15"/>
      <c r="D254" s="205" t="s">
        <v>175</v>
      </c>
      <c r="E254" s="222" t="s">
        <v>1</v>
      </c>
      <c r="F254" s="223" t="s">
        <v>301</v>
      </c>
      <c r="G254" s="15"/>
      <c r="H254" s="222" t="s">
        <v>1</v>
      </c>
      <c r="I254" s="224"/>
      <c r="J254" s="15"/>
      <c r="K254" s="15"/>
      <c r="L254" s="221"/>
      <c r="M254" s="225"/>
      <c r="N254" s="226"/>
      <c r="O254" s="226"/>
      <c r="P254" s="226"/>
      <c r="Q254" s="226"/>
      <c r="R254" s="226"/>
      <c r="S254" s="226"/>
      <c r="T254" s="22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22" t="s">
        <v>175</v>
      </c>
      <c r="AU254" s="222" t="s">
        <v>90</v>
      </c>
      <c r="AV254" s="15" t="s">
        <v>85</v>
      </c>
      <c r="AW254" s="15" t="s">
        <v>33</v>
      </c>
      <c r="AX254" s="15" t="s">
        <v>78</v>
      </c>
      <c r="AY254" s="222" t="s">
        <v>168</v>
      </c>
    </row>
    <row r="255" s="13" customFormat="1">
      <c r="A255" s="13"/>
      <c r="B255" s="204"/>
      <c r="C255" s="13"/>
      <c r="D255" s="205" t="s">
        <v>175</v>
      </c>
      <c r="E255" s="206" t="s">
        <v>1</v>
      </c>
      <c r="F255" s="207" t="s">
        <v>302</v>
      </c>
      <c r="G255" s="13"/>
      <c r="H255" s="208">
        <v>8.9000000000000004</v>
      </c>
      <c r="I255" s="209"/>
      <c r="J255" s="13"/>
      <c r="K255" s="13"/>
      <c r="L255" s="204"/>
      <c r="M255" s="210"/>
      <c r="N255" s="211"/>
      <c r="O255" s="211"/>
      <c r="P255" s="211"/>
      <c r="Q255" s="211"/>
      <c r="R255" s="211"/>
      <c r="S255" s="211"/>
      <c r="T255" s="21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6" t="s">
        <v>175</v>
      </c>
      <c r="AU255" s="206" t="s">
        <v>90</v>
      </c>
      <c r="AV255" s="13" t="s">
        <v>90</v>
      </c>
      <c r="AW255" s="13" t="s">
        <v>33</v>
      </c>
      <c r="AX255" s="13" t="s">
        <v>78</v>
      </c>
      <c r="AY255" s="206" t="s">
        <v>168</v>
      </c>
    </row>
    <row r="256" s="13" customFormat="1">
      <c r="A256" s="13"/>
      <c r="B256" s="204"/>
      <c r="C256" s="13"/>
      <c r="D256" s="205" t="s">
        <v>175</v>
      </c>
      <c r="E256" s="206" t="s">
        <v>1</v>
      </c>
      <c r="F256" s="207" t="s">
        <v>271</v>
      </c>
      <c r="G256" s="13"/>
      <c r="H256" s="208">
        <v>4.5</v>
      </c>
      <c r="I256" s="209"/>
      <c r="J256" s="13"/>
      <c r="K256" s="13"/>
      <c r="L256" s="204"/>
      <c r="M256" s="210"/>
      <c r="N256" s="211"/>
      <c r="O256" s="211"/>
      <c r="P256" s="211"/>
      <c r="Q256" s="211"/>
      <c r="R256" s="211"/>
      <c r="S256" s="211"/>
      <c r="T256" s="21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6" t="s">
        <v>175</v>
      </c>
      <c r="AU256" s="206" t="s">
        <v>90</v>
      </c>
      <c r="AV256" s="13" t="s">
        <v>90</v>
      </c>
      <c r="AW256" s="13" t="s">
        <v>33</v>
      </c>
      <c r="AX256" s="13" t="s">
        <v>78</v>
      </c>
      <c r="AY256" s="206" t="s">
        <v>168</v>
      </c>
    </row>
    <row r="257" s="13" customFormat="1">
      <c r="A257" s="13"/>
      <c r="B257" s="204"/>
      <c r="C257" s="13"/>
      <c r="D257" s="205" t="s">
        <v>175</v>
      </c>
      <c r="E257" s="206" t="s">
        <v>1</v>
      </c>
      <c r="F257" s="207" t="s">
        <v>303</v>
      </c>
      <c r="G257" s="13"/>
      <c r="H257" s="208">
        <v>3.5</v>
      </c>
      <c r="I257" s="209"/>
      <c r="J257" s="13"/>
      <c r="K257" s="13"/>
      <c r="L257" s="204"/>
      <c r="M257" s="210"/>
      <c r="N257" s="211"/>
      <c r="O257" s="211"/>
      <c r="P257" s="211"/>
      <c r="Q257" s="211"/>
      <c r="R257" s="211"/>
      <c r="S257" s="211"/>
      <c r="T257" s="21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06" t="s">
        <v>175</v>
      </c>
      <c r="AU257" s="206" t="s">
        <v>90</v>
      </c>
      <c r="AV257" s="13" t="s">
        <v>90</v>
      </c>
      <c r="AW257" s="13" t="s">
        <v>33</v>
      </c>
      <c r="AX257" s="13" t="s">
        <v>78</v>
      </c>
      <c r="AY257" s="206" t="s">
        <v>168</v>
      </c>
    </row>
    <row r="258" s="13" customFormat="1">
      <c r="A258" s="13"/>
      <c r="B258" s="204"/>
      <c r="C258" s="13"/>
      <c r="D258" s="205" t="s">
        <v>175</v>
      </c>
      <c r="E258" s="206" t="s">
        <v>1</v>
      </c>
      <c r="F258" s="207" t="s">
        <v>304</v>
      </c>
      <c r="G258" s="13"/>
      <c r="H258" s="208">
        <v>7</v>
      </c>
      <c r="I258" s="209"/>
      <c r="J258" s="13"/>
      <c r="K258" s="13"/>
      <c r="L258" s="204"/>
      <c r="M258" s="210"/>
      <c r="N258" s="211"/>
      <c r="O258" s="211"/>
      <c r="P258" s="211"/>
      <c r="Q258" s="211"/>
      <c r="R258" s="211"/>
      <c r="S258" s="211"/>
      <c r="T258" s="21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06" t="s">
        <v>175</v>
      </c>
      <c r="AU258" s="206" t="s">
        <v>90</v>
      </c>
      <c r="AV258" s="13" t="s">
        <v>90</v>
      </c>
      <c r="AW258" s="13" t="s">
        <v>33</v>
      </c>
      <c r="AX258" s="13" t="s">
        <v>78</v>
      </c>
      <c r="AY258" s="206" t="s">
        <v>168</v>
      </c>
    </row>
    <row r="259" s="16" customFormat="1">
      <c r="A259" s="16"/>
      <c r="B259" s="228"/>
      <c r="C259" s="16"/>
      <c r="D259" s="205" t="s">
        <v>175</v>
      </c>
      <c r="E259" s="229" t="s">
        <v>1</v>
      </c>
      <c r="F259" s="230" t="s">
        <v>240</v>
      </c>
      <c r="G259" s="16"/>
      <c r="H259" s="231">
        <v>23.899999999999999</v>
      </c>
      <c r="I259" s="232"/>
      <c r="J259" s="16"/>
      <c r="K259" s="16"/>
      <c r="L259" s="228"/>
      <c r="M259" s="233"/>
      <c r="N259" s="234"/>
      <c r="O259" s="234"/>
      <c r="P259" s="234"/>
      <c r="Q259" s="234"/>
      <c r="R259" s="234"/>
      <c r="S259" s="234"/>
      <c r="T259" s="235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29" t="s">
        <v>175</v>
      </c>
      <c r="AU259" s="229" t="s">
        <v>90</v>
      </c>
      <c r="AV259" s="16" t="s">
        <v>95</v>
      </c>
      <c r="AW259" s="16" t="s">
        <v>33</v>
      </c>
      <c r="AX259" s="16" t="s">
        <v>78</v>
      </c>
      <c r="AY259" s="229" t="s">
        <v>168</v>
      </c>
    </row>
    <row r="260" s="14" customFormat="1">
      <c r="A260" s="14"/>
      <c r="B260" s="213"/>
      <c r="C260" s="14"/>
      <c r="D260" s="205" t="s">
        <v>175</v>
      </c>
      <c r="E260" s="214" t="s">
        <v>1</v>
      </c>
      <c r="F260" s="215" t="s">
        <v>180</v>
      </c>
      <c r="G260" s="14"/>
      <c r="H260" s="216">
        <v>23.899999999999999</v>
      </c>
      <c r="I260" s="217"/>
      <c r="J260" s="14"/>
      <c r="K260" s="14"/>
      <c r="L260" s="213"/>
      <c r="M260" s="218"/>
      <c r="N260" s="219"/>
      <c r="O260" s="219"/>
      <c r="P260" s="219"/>
      <c r="Q260" s="219"/>
      <c r="R260" s="219"/>
      <c r="S260" s="219"/>
      <c r="T260" s="22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14" t="s">
        <v>175</v>
      </c>
      <c r="AU260" s="214" t="s">
        <v>90</v>
      </c>
      <c r="AV260" s="14" t="s">
        <v>111</v>
      </c>
      <c r="AW260" s="14" t="s">
        <v>33</v>
      </c>
      <c r="AX260" s="14" t="s">
        <v>85</v>
      </c>
      <c r="AY260" s="214" t="s">
        <v>168</v>
      </c>
    </row>
    <row r="261" s="2" customFormat="1" ht="24.15" customHeight="1">
      <c r="A261" s="38"/>
      <c r="B261" s="189"/>
      <c r="C261" s="190" t="s">
        <v>222</v>
      </c>
      <c r="D261" s="190" t="s">
        <v>171</v>
      </c>
      <c r="E261" s="191" t="s">
        <v>305</v>
      </c>
      <c r="F261" s="192" t="s">
        <v>306</v>
      </c>
      <c r="G261" s="193" t="s">
        <v>174</v>
      </c>
      <c r="H261" s="194">
        <v>18.300000000000001</v>
      </c>
      <c r="I261" s="195"/>
      <c r="J261" s="194">
        <f>ROUND(I261*H261,3)</f>
        <v>0</v>
      </c>
      <c r="K261" s="196"/>
      <c r="L261" s="39"/>
      <c r="M261" s="197" t="s">
        <v>1</v>
      </c>
      <c r="N261" s="198" t="s">
        <v>44</v>
      </c>
      <c r="O261" s="82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1" t="s">
        <v>111</v>
      </c>
      <c r="AT261" s="201" t="s">
        <v>171</v>
      </c>
      <c r="AU261" s="201" t="s">
        <v>90</v>
      </c>
      <c r="AY261" s="19" t="s">
        <v>168</v>
      </c>
      <c r="BE261" s="202">
        <f>IF(N261="základná",J261,0)</f>
        <v>0</v>
      </c>
      <c r="BF261" s="202">
        <f>IF(N261="znížená",J261,0)</f>
        <v>0</v>
      </c>
      <c r="BG261" s="202">
        <f>IF(N261="zákl. prenesená",J261,0)</f>
        <v>0</v>
      </c>
      <c r="BH261" s="202">
        <f>IF(N261="zníž. prenesená",J261,0)</f>
        <v>0</v>
      </c>
      <c r="BI261" s="202">
        <f>IF(N261="nulová",J261,0)</f>
        <v>0</v>
      </c>
      <c r="BJ261" s="19" t="s">
        <v>90</v>
      </c>
      <c r="BK261" s="203">
        <f>ROUND(I261*H261,3)</f>
        <v>0</v>
      </c>
      <c r="BL261" s="19" t="s">
        <v>111</v>
      </c>
      <c r="BM261" s="201" t="s">
        <v>307</v>
      </c>
    </row>
    <row r="262" s="15" customFormat="1">
      <c r="A262" s="15"/>
      <c r="B262" s="221"/>
      <c r="C262" s="15"/>
      <c r="D262" s="205" t="s">
        <v>175</v>
      </c>
      <c r="E262" s="222" t="s">
        <v>1</v>
      </c>
      <c r="F262" s="223" t="s">
        <v>308</v>
      </c>
      <c r="G262" s="15"/>
      <c r="H262" s="222" t="s">
        <v>1</v>
      </c>
      <c r="I262" s="224"/>
      <c r="J262" s="15"/>
      <c r="K262" s="15"/>
      <c r="L262" s="221"/>
      <c r="M262" s="225"/>
      <c r="N262" s="226"/>
      <c r="O262" s="226"/>
      <c r="P262" s="226"/>
      <c r="Q262" s="226"/>
      <c r="R262" s="226"/>
      <c r="S262" s="226"/>
      <c r="T262" s="227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22" t="s">
        <v>175</v>
      </c>
      <c r="AU262" s="222" t="s">
        <v>90</v>
      </c>
      <c r="AV262" s="15" t="s">
        <v>85</v>
      </c>
      <c r="AW262" s="15" t="s">
        <v>33</v>
      </c>
      <c r="AX262" s="15" t="s">
        <v>78</v>
      </c>
      <c r="AY262" s="222" t="s">
        <v>168</v>
      </c>
    </row>
    <row r="263" s="13" customFormat="1">
      <c r="A263" s="13"/>
      <c r="B263" s="204"/>
      <c r="C263" s="13"/>
      <c r="D263" s="205" t="s">
        <v>175</v>
      </c>
      <c r="E263" s="206" t="s">
        <v>1</v>
      </c>
      <c r="F263" s="207" t="s">
        <v>309</v>
      </c>
      <c r="G263" s="13"/>
      <c r="H263" s="208">
        <v>5.2000000000000002</v>
      </c>
      <c r="I263" s="209"/>
      <c r="J263" s="13"/>
      <c r="K263" s="13"/>
      <c r="L263" s="204"/>
      <c r="M263" s="210"/>
      <c r="N263" s="211"/>
      <c r="O263" s="211"/>
      <c r="P263" s="211"/>
      <c r="Q263" s="211"/>
      <c r="R263" s="211"/>
      <c r="S263" s="211"/>
      <c r="T263" s="21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06" t="s">
        <v>175</v>
      </c>
      <c r="AU263" s="206" t="s">
        <v>90</v>
      </c>
      <c r="AV263" s="13" t="s">
        <v>90</v>
      </c>
      <c r="AW263" s="13" t="s">
        <v>33</v>
      </c>
      <c r="AX263" s="13" t="s">
        <v>78</v>
      </c>
      <c r="AY263" s="206" t="s">
        <v>168</v>
      </c>
    </row>
    <row r="264" s="13" customFormat="1">
      <c r="A264" s="13"/>
      <c r="B264" s="204"/>
      <c r="C264" s="13"/>
      <c r="D264" s="205" t="s">
        <v>175</v>
      </c>
      <c r="E264" s="206" t="s">
        <v>1</v>
      </c>
      <c r="F264" s="207" t="s">
        <v>310</v>
      </c>
      <c r="G264" s="13"/>
      <c r="H264" s="208">
        <v>4.9000000000000004</v>
      </c>
      <c r="I264" s="209"/>
      <c r="J264" s="13"/>
      <c r="K264" s="13"/>
      <c r="L264" s="204"/>
      <c r="M264" s="210"/>
      <c r="N264" s="211"/>
      <c r="O264" s="211"/>
      <c r="P264" s="211"/>
      <c r="Q264" s="211"/>
      <c r="R264" s="211"/>
      <c r="S264" s="211"/>
      <c r="T264" s="21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06" t="s">
        <v>175</v>
      </c>
      <c r="AU264" s="206" t="s">
        <v>90</v>
      </c>
      <c r="AV264" s="13" t="s">
        <v>90</v>
      </c>
      <c r="AW264" s="13" t="s">
        <v>33</v>
      </c>
      <c r="AX264" s="13" t="s">
        <v>78</v>
      </c>
      <c r="AY264" s="206" t="s">
        <v>168</v>
      </c>
    </row>
    <row r="265" s="13" customFormat="1">
      <c r="A265" s="13"/>
      <c r="B265" s="204"/>
      <c r="C265" s="13"/>
      <c r="D265" s="205" t="s">
        <v>175</v>
      </c>
      <c r="E265" s="206" t="s">
        <v>1</v>
      </c>
      <c r="F265" s="207" t="s">
        <v>311</v>
      </c>
      <c r="G265" s="13"/>
      <c r="H265" s="208">
        <v>5.2000000000000002</v>
      </c>
      <c r="I265" s="209"/>
      <c r="J265" s="13"/>
      <c r="K265" s="13"/>
      <c r="L265" s="204"/>
      <c r="M265" s="210"/>
      <c r="N265" s="211"/>
      <c r="O265" s="211"/>
      <c r="P265" s="211"/>
      <c r="Q265" s="211"/>
      <c r="R265" s="211"/>
      <c r="S265" s="211"/>
      <c r="T265" s="21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6" t="s">
        <v>175</v>
      </c>
      <c r="AU265" s="206" t="s">
        <v>90</v>
      </c>
      <c r="AV265" s="13" t="s">
        <v>90</v>
      </c>
      <c r="AW265" s="13" t="s">
        <v>33</v>
      </c>
      <c r="AX265" s="13" t="s">
        <v>78</v>
      </c>
      <c r="AY265" s="206" t="s">
        <v>168</v>
      </c>
    </row>
    <row r="266" s="13" customFormat="1">
      <c r="A266" s="13"/>
      <c r="B266" s="204"/>
      <c r="C266" s="13"/>
      <c r="D266" s="205" t="s">
        <v>175</v>
      </c>
      <c r="E266" s="206" t="s">
        <v>1</v>
      </c>
      <c r="F266" s="207" t="s">
        <v>312</v>
      </c>
      <c r="G266" s="13"/>
      <c r="H266" s="208">
        <v>3</v>
      </c>
      <c r="I266" s="209"/>
      <c r="J266" s="13"/>
      <c r="K266" s="13"/>
      <c r="L266" s="204"/>
      <c r="M266" s="210"/>
      <c r="N266" s="211"/>
      <c r="O266" s="211"/>
      <c r="P266" s="211"/>
      <c r="Q266" s="211"/>
      <c r="R266" s="211"/>
      <c r="S266" s="211"/>
      <c r="T266" s="21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6" t="s">
        <v>175</v>
      </c>
      <c r="AU266" s="206" t="s">
        <v>90</v>
      </c>
      <c r="AV266" s="13" t="s">
        <v>90</v>
      </c>
      <c r="AW266" s="13" t="s">
        <v>33</v>
      </c>
      <c r="AX266" s="13" t="s">
        <v>78</v>
      </c>
      <c r="AY266" s="206" t="s">
        <v>168</v>
      </c>
    </row>
    <row r="267" s="16" customFormat="1">
      <c r="A267" s="16"/>
      <c r="B267" s="228"/>
      <c r="C267" s="16"/>
      <c r="D267" s="205" t="s">
        <v>175</v>
      </c>
      <c r="E267" s="229" t="s">
        <v>1</v>
      </c>
      <c r="F267" s="230" t="s">
        <v>240</v>
      </c>
      <c r="G267" s="16"/>
      <c r="H267" s="231">
        <v>18.300000000000001</v>
      </c>
      <c r="I267" s="232"/>
      <c r="J267" s="16"/>
      <c r="K267" s="16"/>
      <c r="L267" s="228"/>
      <c r="M267" s="233"/>
      <c r="N267" s="234"/>
      <c r="O267" s="234"/>
      <c r="P267" s="234"/>
      <c r="Q267" s="234"/>
      <c r="R267" s="234"/>
      <c r="S267" s="234"/>
      <c r="T267" s="235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29" t="s">
        <v>175</v>
      </c>
      <c r="AU267" s="229" t="s">
        <v>90</v>
      </c>
      <c r="AV267" s="16" t="s">
        <v>95</v>
      </c>
      <c r="AW267" s="16" t="s">
        <v>33</v>
      </c>
      <c r="AX267" s="16" t="s">
        <v>78</v>
      </c>
      <c r="AY267" s="229" t="s">
        <v>168</v>
      </c>
    </row>
    <row r="268" s="14" customFormat="1">
      <c r="A268" s="14"/>
      <c r="B268" s="213"/>
      <c r="C268" s="14"/>
      <c r="D268" s="205" t="s">
        <v>175</v>
      </c>
      <c r="E268" s="214" t="s">
        <v>1</v>
      </c>
      <c r="F268" s="215" t="s">
        <v>180</v>
      </c>
      <c r="G268" s="14"/>
      <c r="H268" s="216">
        <v>18.300000000000001</v>
      </c>
      <c r="I268" s="217"/>
      <c r="J268" s="14"/>
      <c r="K268" s="14"/>
      <c r="L268" s="213"/>
      <c r="M268" s="218"/>
      <c r="N268" s="219"/>
      <c r="O268" s="219"/>
      <c r="P268" s="219"/>
      <c r="Q268" s="219"/>
      <c r="R268" s="219"/>
      <c r="S268" s="219"/>
      <c r="T268" s="22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14" t="s">
        <v>175</v>
      </c>
      <c r="AU268" s="214" t="s">
        <v>90</v>
      </c>
      <c r="AV268" s="14" t="s">
        <v>111</v>
      </c>
      <c r="AW268" s="14" t="s">
        <v>33</v>
      </c>
      <c r="AX268" s="14" t="s">
        <v>85</v>
      </c>
      <c r="AY268" s="214" t="s">
        <v>168</v>
      </c>
    </row>
    <row r="269" s="2" customFormat="1" ht="24.15" customHeight="1">
      <c r="A269" s="38"/>
      <c r="B269" s="189"/>
      <c r="C269" s="190" t="s">
        <v>313</v>
      </c>
      <c r="D269" s="190" t="s">
        <v>171</v>
      </c>
      <c r="E269" s="191" t="s">
        <v>314</v>
      </c>
      <c r="F269" s="192" t="s">
        <v>315</v>
      </c>
      <c r="G269" s="193" t="s">
        <v>174</v>
      </c>
      <c r="H269" s="194">
        <v>105.09999999999999</v>
      </c>
      <c r="I269" s="195"/>
      <c r="J269" s="194">
        <f>ROUND(I269*H269,3)</f>
        <v>0</v>
      </c>
      <c r="K269" s="196"/>
      <c r="L269" s="39"/>
      <c r="M269" s="197" t="s">
        <v>1</v>
      </c>
      <c r="N269" s="198" t="s">
        <v>44</v>
      </c>
      <c r="O269" s="82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1" t="s">
        <v>111</v>
      </c>
      <c r="AT269" s="201" t="s">
        <v>171</v>
      </c>
      <c r="AU269" s="201" t="s">
        <v>90</v>
      </c>
      <c r="AY269" s="19" t="s">
        <v>168</v>
      </c>
      <c r="BE269" s="202">
        <f>IF(N269="základná",J269,0)</f>
        <v>0</v>
      </c>
      <c r="BF269" s="202">
        <f>IF(N269="znížená",J269,0)</f>
        <v>0</v>
      </c>
      <c r="BG269" s="202">
        <f>IF(N269="zákl. prenesená",J269,0)</f>
        <v>0</v>
      </c>
      <c r="BH269" s="202">
        <f>IF(N269="zníž. prenesená",J269,0)</f>
        <v>0</v>
      </c>
      <c r="BI269" s="202">
        <f>IF(N269="nulová",J269,0)</f>
        <v>0</v>
      </c>
      <c r="BJ269" s="19" t="s">
        <v>90</v>
      </c>
      <c r="BK269" s="203">
        <f>ROUND(I269*H269,3)</f>
        <v>0</v>
      </c>
      <c r="BL269" s="19" t="s">
        <v>111</v>
      </c>
      <c r="BM269" s="201" t="s">
        <v>316</v>
      </c>
    </row>
    <row r="270" s="15" customFormat="1">
      <c r="A270" s="15"/>
      <c r="B270" s="221"/>
      <c r="C270" s="15"/>
      <c r="D270" s="205" t="s">
        <v>175</v>
      </c>
      <c r="E270" s="222" t="s">
        <v>1</v>
      </c>
      <c r="F270" s="223" t="s">
        <v>317</v>
      </c>
      <c r="G270" s="15"/>
      <c r="H270" s="222" t="s">
        <v>1</v>
      </c>
      <c r="I270" s="224"/>
      <c r="J270" s="15"/>
      <c r="K270" s="15"/>
      <c r="L270" s="221"/>
      <c r="M270" s="225"/>
      <c r="N270" s="226"/>
      <c r="O270" s="226"/>
      <c r="P270" s="226"/>
      <c r="Q270" s="226"/>
      <c r="R270" s="226"/>
      <c r="S270" s="226"/>
      <c r="T270" s="22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22" t="s">
        <v>175</v>
      </c>
      <c r="AU270" s="222" t="s">
        <v>90</v>
      </c>
      <c r="AV270" s="15" t="s">
        <v>85</v>
      </c>
      <c r="AW270" s="15" t="s">
        <v>33</v>
      </c>
      <c r="AX270" s="15" t="s">
        <v>78</v>
      </c>
      <c r="AY270" s="222" t="s">
        <v>168</v>
      </c>
    </row>
    <row r="271" s="13" customFormat="1">
      <c r="A271" s="13"/>
      <c r="B271" s="204"/>
      <c r="C271" s="13"/>
      <c r="D271" s="205" t="s">
        <v>175</v>
      </c>
      <c r="E271" s="206" t="s">
        <v>1</v>
      </c>
      <c r="F271" s="207" t="s">
        <v>318</v>
      </c>
      <c r="G271" s="13"/>
      <c r="H271" s="208">
        <v>35.899999999999999</v>
      </c>
      <c r="I271" s="209"/>
      <c r="J271" s="13"/>
      <c r="K271" s="13"/>
      <c r="L271" s="204"/>
      <c r="M271" s="210"/>
      <c r="N271" s="211"/>
      <c r="O271" s="211"/>
      <c r="P271" s="211"/>
      <c r="Q271" s="211"/>
      <c r="R271" s="211"/>
      <c r="S271" s="211"/>
      <c r="T271" s="21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06" t="s">
        <v>175</v>
      </c>
      <c r="AU271" s="206" t="s">
        <v>90</v>
      </c>
      <c r="AV271" s="13" t="s">
        <v>90</v>
      </c>
      <c r="AW271" s="13" t="s">
        <v>33</v>
      </c>
      <c r="AX271" s="13" t="s">
        <v>78</v>
      </c>
      <c r="AY271" s="206" t="s">
        <v>168</v>
      </c>
    </row>
    <row r="272" s="13" customFormat="1">
      <c r="A272" s="13"/>
      <c r="B272" s="204"/>
      <c r="C272" s="13"/>
      <c r="D272" s="205" t="s">
        <v>175</v>
      </c>
      <c r="E272" s="206" t="s">
        <v>1</v>
      </c>
      <c r="F272" s="207" t="s">
        <v>319</v>
      </c>
      <c r="G272" s="13"/>
      <c r="H272" s="208">
        <v>24</v>
      </c>
      <c r="I272" s="209"/>
      <c r="J272" s="13"/>
      <c r="K272" s="13"/>
      <c r="L272" s="204"/>
      <c r="M272" s="210"/>
      <c r="N272" s="211"/>
      <c r="O272" s="211"/>
      <c r="P272" s="211"/>
      <c r="Q272" s="211"/>
      <c r="R272" s="211"/>
      <c r="S272" s="211"/>
      <c r="T272" s="21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6" t="s">
        <v>175</v>
      </c>
      <c r="AU272" s="206" t="s">
        <v>90</v>
      </c>
      <c r="AV272" s="13" t="s">
        <v>90</v>
      </c>
      <c r="AW272" s="13" t="s">
        <v>33</v>
      </c>
      <c r="AX272" s="13" t="s">
        <v>78</v>
      </c>
      <c r="AY272" s="206" t="s">
        <v>168</v>
      </c>
    </row>
    <row r="273" s="13" customFormat="1">
      <c r="A273" s="13"/>
      <c r="B273" s="204"/>
      <c r="C273" s="13"/>
      <c r="D273" s="205" t="s">
        <v>175</v>
      </c>
      <c r="E273" s="206" t="s">
        <v>1</v>
      </c>
      <c r="F273" s="207" t="s">
        <v>320</v>
      </c>
      <c r="G273" s="13"/>
      <c r="H273" s="208">
        <v>24.800000000000001</v>
      </c>
      <c r="I273" s="209"/>
      <c r="J273" s="13"/>
      <c r="K273" s="13"/>
      <c r="L273" s="204"/>
      <c r="M273" s="210"/>
      <c r="N273" s="211"/>
      <c r="O273" s="211"/>
      <c r="P273" s="211"/>
      <c r="Q273" s="211"/>
      <c r="R273" s="211"/>
      <c r="S273" s="211"/>
      <c r="T273" s="21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6" t="s">
        <v>175</v>
      </c>
      <c r="AU273" s="206" t="s">
        <v>90</v>
      </c>
      <c r="AV273" s="13" t="s">
        <v>90</v>
      </c>
      <c r="AW273" s="13" t="s">
        <v>33</v>
      </c>
      <c r="AX273" s="13" t="s">
        <v>78</v>
      </c>
      <c r="AY273" s="206" t="s">
        <v>168</v>
      </c>
    </row>
    <row r="274" s="13" customFormat="1">
      <c r="A274" s="13"/>
      <c r="B274" s="204"/>
      <c r="C274" s="13"/>
      <c r="D274" s="205" t="s">
        <v>175</v>
      </c>
      <c r="E274" s="206" t="s">
        <v>1</v>
      </c>
      <c r="F274" s="207" t="s">
        <v>321</v>
      </c>
      <c r="G274" s="13"/>
      <c r="H274" s="208">
        <v>20.399999999999999</v>
      </c>
      <c r="I274" s="209"/>
      <c r="J274" s="13"/>
      <c r="K274" s="13"/>
      <c r="L274" s="204"/>
      <c r="M274" s="210"/>
      <c r="N274" s="211"/>
      <c r="O274" s="211"/>
      <c r="P274" s="211"/>
      <c r="Q274" s="211"/>
      <c r="R274" s="211"/>
      <c r="S274" s="211"/>
      <c r="T274" s="21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6" t="s">
        <v>175</v>
      </c>
      <c r="AU274" s="206" t="s">
        <v>90</v>
      </c>
      <c r="AV274" s="13" t="s">
        <v>90</v>
      </c>
      <c r="AW274" s="13" t="s">
        <v>33</v>
      </c>
      <c r="AX274" s="13" t="s">
        <v>78</v>
      </c>
      <c r="AY274" s="206" t="s">
        <v>168</v>
      </c>
    </row>
    <row r="275" s="16" customFormat="1">
      <c r="A275" s="16"/>
      <c r="B275" s="228"/>
      <c r="C275" s="16"/>
      <c r="D275" s="205" t="s">
        <v>175</v>
      </c>
      <c r="E275" s="229" t="s">
        <v>1</v>
      </c>
      <c r="F275" s="230" t="s">
        <v>240</v>
      </c>
      <c r="G275" s="16"/>
      <c r="H275" s="231">
        <v>105.09999999999999</v>
      </c>
      <c r="I275" s="232"/>
      <c r="J275" s="16"/>
      <c r="K275" s="16"/>
      <c r="L275" s="228"/>
      <c r="M275" s="233"/>
      <c r="N275" s="234"/>
      <c r="O275" s="234"/>
      <c r="P275" s="234"/>
      <c r="Q275" s="234"/>
      <c r="R275" s="234"/>
      <c r="S275" s="234"/>
      <c r="T275" s="235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29" t="s">
        <v>175</v>
      </c>
      <c r="AU275" s="229" t="s">
        <v>90</v>
      </c>
      <c r="AV275" s="16" t="s">
        <v>95</v>
      </c>
      <c r="AW275" s="16" t="s">
        <v>33</v>
      </c>
      <c r="AX275" s="16" t="s">
        <v>78</v>
      </c>
      <c r="AY275" s="229" t="s">
        <v>168</v>
      </c>
    </row>
    <row r="276" s="14" customFormat="1">
      <c r="A276" s="14"/>
      <c r="B276" s="213"/>
      <c r="C276" s="14"/>
      <c r="D276" s="205" t="s">
        <v>175</v>
      </c>
      <c r="E276" s="214" t="s">
        <v>1</v>
      </c>
      <c r="F276" s="215" t="s">
        <v>180</v>
      </c>
      <c r="G276" s="14"/>
      <c r="H276" s="216">
        <v>105.09999999999999</v>
      </c>
      <c r="I276" s="217"/>
      <c r="J276" s="14"/>
      <c r="K276" s="14"/>
      <c r="L276" s="213"/>
      <c r="M276" s="218"/>
      <c r="N276" s="219"/>
      <c r="O276" s="219"/>
      <c r="P276" s="219"/>
      <c r="Q276" s="219"/>
      <c r="R276" s="219"/>
      <c r="S276" s="219"/>
      <c r="T276" s="22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14" t="s">
        <v>175</v>
      </c>
      <c r="AU276" s="214" t="s">
        <v>90</v>
      </c>
      <c r="AV276" s="14" t="s">
        <v>111</v>
      </c>
      <c r="AW276" s="14" t="s">
        <v>33</v>
      </c>
      <c r="AX276" s="14" t="s">
        <v>85</v>
      </c>
      <c r="AY276" s="214" t="s">
        <v>168</v>
      </c>
    </row>
    <row r="277" s="2" customFormat="1" ht="16.5" customHeight="1">
      <c r="A277" s="38"/>
      <c r="B277" s="189"/>
      <c r="C277" s="190" t="s">
        <v>225</v>
      </c>
      <c r="D277" s="190" t="s">
        <v>171</v>
      </c>
      <c r="E277" s="191" t="s">
        <v>322</v>
      </c>
      <c r="F277" s="192" t="s">
        <v>323</v>
      </c>
      <c r="G277" s="193" t="s">
        <v>324</v>
      </c>
      <c r="H277" s="194">
        <v>34.600000000000001</v>
      </c>
      <c r="I277" s="195"/>
      <c r="J277" s="194">
        <f>ROUND(I277*H277,3)</f>
        <v>0</v>
      </c>
      <c r="K277" s="196"/>
      <c r="L277" s="39"/>
      <c r="M277" s="197" t="s">
        <v>1</v>
      </c>
      <c r="N277" s="198" t="s">
        <v>44</v>
      </c>
      <c r="O277" s="82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1" t="s">
        <v>111</v>
      </c>
      <c r="AT277" s="201" t="s">
        <v>171</v>
      </c>
      <c r="AU277" s="201" t="s">
        <v>90</v>
      </c>
      <c r="AY277" s="19" t="s">
        <v>168</v>
      </c>
      <c r="BE277" s="202">
        <f>IF(N277="základná",J277,0)</f>
        <v>0</v>
      </c>
      <c r="BF277" s="202">
        <f>IF(N277="znížená",J277,0)</f>
        <v>0</v>
      </c>
      <c r="BG277" s="202">
        <f>IF(N277="zákl. prenesená",J277,0)</f>
        <v>0</v>
      </c>
      <c r="BH277" s="202">
        <f>IF(N277="zníž. prenesená",J277,0)</f>
        <v>0</v>
      </c>
      <c r="BI277" s="202">
        <f>IF(N277="nulová",J277,0)</f>
        <v>0</v>
      </c>
      <c r="BJ277" s="19" t="s">
        <v>90</v>
      </c>
      <c r="BK277" s="203">
        <f>ROUND(I277*H277,3)</f>
        <v>0</v>
      </c>
      <c r="BL277" s="19" t="s">
        <v>111</v>
      </c>
      <c r="BM277" s="201" t="s">
        <v>325</v>
      </c>
    </row>
    <row r="278" s="13" customFormat="1">
      <c r="A278" s="13"/>
      <c r="B278" s="204"/>
      <c r="C278" s="13"/>
      <c r="D278" s="205" t="s">
        <v>175</v>
      </c>
      <c r="E278" s="206" t="s">
        <v>1</v>
      </c>
      <c r="F278" s="207" t="s">
        <v>326</v>
      </c>
      <c r="G278" s="13"/>
      <c r="H278" s="208">
        <v>34.600000000000001</v>
      </c>
      <c r="I278" s="209"/>
      <c r="J278" s="13"/>
      <c r="K278" s="13"/>
      <c r="L278" s="204"/>
      <c r="M278" s="210"/>
      <c r="N278" s="211"/>
      <c r="O278" s="211"/>
      <c r="P278" s="211"/>
      <c r="Q278" s="211"/>
      <c r="R278" s="211"/>
      <c r="S278" s="211"/>
      <c r="T278" s="21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6" t="s">
        <v>175</v>
      </c>
      <c r="AU278" s="206" t="s">
        <v>90</v>
      </c>
      <c r="AV278" s="13" t="s">
        <v>90</v>
      </c>
      <c r="AW278" s="13" t="s">
        <v>33</v>
      </c>
      <c r="AX278" s="13" t="s">
        <v>78</v>
      </c>
      <c r="AY278" s="206" t="s">
        <v>168</v>
      </c>
    </row>
    <row r="279" s="14" customFormat="1">
      <c r="A279" s="14"/>
      <c r="B279" s="213"/>
      <c r="C279" s="14"/>
      <c r="D279" s="205" t="s">
        <v>175</v>
      </c>
      <c r="E279" s="214" t="s">
        <v>1</v>
      </c>
      <c r="F279" s="215" t="s">
        <v>180</v>
      </c>
      <c r="G279" s="14"/>
      <c r="H279" s="216">
        <v>34.600000000000001</v>
      </c>
      <c r="I279" s="217"/>
      <c r="J279" s="14"/>
      <c r="K279" s="14"/>
      <c r="L279" s="213"/>
      <c r="M279" s="218"/>
      <c r="N279" s="219"/>
      <c r="O279" s="219"/>
      <c r="P279" s="219"/>
      <c r="Q279" s="219"/>
      <c r="R279" s="219"/>
      <c r="S279" s="219"/>
      <c r="T279" s="22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14" t="s">
        <v>175</v>
      </c>
      <c r="AU279" s="214" t="s">
        <v>90</v>
      </c>
      <c r="AV279" s="14" t="s">
        <v>111</v>
      </c>
      <c r="AW279" s="14" t="s">
        <v>33</v>
      </c>
      <c r="AX279" s="14" t="s">
        <v>85</v>
      </c>
      <c r="AY279" s="214" t="s">
        <v>168</v>
      </c>
    </row>
    <row r="280" s="2" customFormat="1" ht="24.15" customHeight="1">
      <c r="A280" s="38"/>
      <c r="B280" s="189"/>
      <c r="C280" s="190" t="s">
        <v>327</v>
      </c>
      <c r="D280" s="190" t="s">
        <v>171</v>
      </c>
      <c r="E280" s="191" t="s">
        <v>328</v>
      </c>
      <c r="F280" s="192" t="s">
        <v>329</v>
      </c>
      <c r="G280" s="193" t="s">
        <v>324</v>
      </c>
      <c r="H280" s="194">
        <v>140.30000000000001</v>
      </c>
      <c r="I280" s="195"/>
      <c r="J280" s="194">
        <f>ROUND(I280*H280,3)</f>
        <v>0</v>
      </c>
      <c r="K280" s="196"/>
      <c r="L280" s="39"/>
      <c r="M280" s="197" t="s">
        <v>1</v>
      </c>
      <c r="N280" s="198" t="s">
        <v>44</v>
      </c>
      <c r="O280" s="82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1" t="s">
        <v>111</v>
      </c>
      <c r="AT280" s="201" t="s">
        <v>171</v>
      </c>
      <c r="AU280" s="201" t="s">
        <v>90</v>
      </c>
      <c r="AY280" s="19" t="s">
        <v>168</v>
      </c>
      <c r="BE280" s="202">
        <f>IF(N280="základná",J280,0)</f>
        <v>0</v>
      </c>
      <c r="BF280" s="202">
        <f>IF(N280="znížená",J280,0)</f>
        <v>0</v>
      </c>
      <c r="BG280" s="202">
        <f>IF(N280="zákl. prenesená",J280,0)</f>
        <v>0</v>
      </c>
      <c r="BH280" s="202">
        <f>IF(N280="zníž. prenesená",J280,0)</f>
        <v>0</v>
      </c>
      <c r="BI280" s="202">
        <f>IF(N280="nulová",J280,0)</f>
        <v>0</v>
      </c>
      <c r="BJ280" s="19" t="s">
        <v>90</v>
      </c>
      <c r="BK280" s="203">
        <f>ROUND(I280*H280,3)</f>
        <v>0</v>
      </c>
      <c r="BL280" s="19" t="s">
        <v>111</v>
      </c>
      <c r="BM280" s="201" t="s">
        <v>330</v>
      </c>
    </row>
    <row r="281" s="13" customFormat="1">
      <c r="A281" s="13"/>
      <c r="B281" s="204"/>
      <c r="C281" s="13"/>
      <c r="D281" s="205" t="s">
        <v>175</v>
      </c>
      <c r="E281" s="206" t="s">
        <v>1</v>
      </c>
      <c r="F281" s="207" t="s">
        <v>331</v>
      </c>
      <c r="G281" s="13"/>
      <c r="H281" s="208">
        <v>140.30000000000001</v>
      </c>
      <c r="I281" s="209"/>
      <c r="J281" s="13"/>
      <c r="K281" s="13"/>
      <c r="L281" s="204"/>
      <c r="M281" s="210"/>
      <c r="N281" s="211"/>
      <c r="O281" s="211"/>
      <c r="P281" s="211"/>
      <c r="Q281" s="211"/>
      <c r="R281" s="211"/>
      <c r="S281" s="211"/>
      <c r="T281" s="21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6" t="s">
        <v>175</v>
      </c>
      <c r="AU281" s="206" t="s">
        <v>90</v>
      </c>
      <c r="AV281" s="13" t="s">
        <v>90</v>
      </c>
      <c r="AW281" s="13" t="s">
        <v>33</v>
      </c>
      <c r="AX281" s="13" t="s">
        <v>78</v>
      </c>
      <c r="AY281" s="206" t="s">
        <v>168</v>
      </c>
    </row>
    <row r="282" s="14" customFormat="1">
      <c r="A282" s="14"/>
      <c r="B282" s="213"/>
      <c r="C282" s="14"/>
      <c r="D282" s="205" t="s">
        <v>175</v>
      </c>
      <c r="E282" s="214" t="s">
        <v>1</v>
      </c>
      <c r="F282" s="215" t="s">
        <v>180</v>
      </c>
      <c r="G282" s="14"/>
      <c r="H282" s="216">
        <v>140.30000000000001</v>
      </c>
      <c r="I282" s="217"/>
      <c r="J282" s="14"/>
      <c r="K282" s="14"/>
      <c r="L282" s="213"/>
      <c r="M282" s="218"/>
      <c r="N282" s="219"/>
      <c r="O282" s="219"/>
      <c r="P282" s="219"/>
      <c r="Q282" s="219"/>
      <c r="R282" s="219"/>
      <c r="S282" s="219"/>
      <c r="T282" s="22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14" t="s">
        <v>175</v>
      </c>
      <c r="AU282" s="214" t="s">
        <v>90</v>
      </c>
      <c r="AV282" s="14" t="s">
        <v>111</v>
      </c>
      <c r="AW282" s="14" t="s">
        <v>33</v>
      </c>
      <c r="AX282" s="14" t="s">
        <v>85</v>
      </c>
      <c r="AY282" s="214" t="s">
        <v>168</v>
      </c>
    </row>
    <row r="283" s="2" customFormat="1" ht="24.15" customHeight="1">
      <c r="A283" s="38"/>
      <c r="B283" s="189"/>
      <c r="C283" s="190" t="s">
        <v>234</v>
      </c>
      <c r="D283" s="190" t="s">
        <v>171</v>
      </c>
      <c r="E283" s="191" t="s">
        <v>332</v>
      </c>
      <c r="F283" s="192" t="s">
        <v>333</v>
      </c>
      <c r="G283" s="193" t="s">
        <v>174</v>
      </c>
      <c r="H283" s="194">
        <v>16.399999999999999</v>
      </c>
      <c r="I283" s="195"/>
      <c r="J283" s="194">
        <f>ROUND(I283*H283,3)</f>
        <v>0</v>
      </c>
      <c r="K283" s="196"/>
      <c r="L283" s="39"/>
      <c r="M283" s="197" t="s">
        <v>1</v>
      </c>
      <c r="N283" s="198" t="s">
        <v>44</v>
      </c>
      <c r="O283" s="82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01" t="s">
        <v>111</v>
      </c>
      <c r="AT283" s="201" t="s">
        <v>171</v>
      </c>
      <c r="AU283" s="201" t="s">
        <v>90</v>
      </c>
      <c r="AY283" s="19" t="s">
        <v>168</v>
      </c>
      <c r="BE283" s="202">
        <f>IF(N283="základná",J283,0)</f>
        <v>0</v>
      </c>
      <c r="BF283" s="202">
        <f>IF(N283="znížená",J283,0)</f>
        <v>0</v>
      </c>
      <c r="BG283" s="202">
        <f>IF(N283="zákl. prenesená",J283,0)</f>
        <v>0</v>
      </c>
      <c r="BH283" s="202">
        <f>IF(N283="zníž. prenesená",J283,0)</f>
        <v>0</v>
      </c>
      <c r="BI283" s="202">
        <f>IF(N283="nulová",J283,0)</f>
        <v>0</v>
      </c>
      <c r="BJ283" s="19" t="s">
        <v>90</v>
      </c>
      <c r="BK283" s="203">
        <f>ROUND(I283*H283,3)</f>
        <v>0</v>
      </c>
      <c r="BL283" s="19" t="s">
        <v>111</v>
      </c>
      <c r="BM283" s="201" t="s">
        <v>334</v>
      </c>
    </row>
    <row r="284" s="13" customFormat="1">
      <c r="A284" s="13"/>
      <c r="B284" s="204"/>
      <c r="C284" s="13"/>
      <c r="D284" s="205" t="s">
        <v>175</v>
      </c>
      <c r="E284" s="206" t="s">
        <v>1</v>
      </c>
      <c r="F284" s="207" t="s">
        <v>199</v>
      </c>
      <c r="G284" s="13"/>
      <c r="H284" s="208">
        <v>4.5999999999999996</v>
      </c>
      <c r="I284" s="209"/>
      <c r="J284" s="13"/>
      <c r="K284" s="13"/>
      <c r="L284" s="204"/>
      <c r="M284" s="210"/>
      <c r="N284" s="211"/>
      <c r="O284" s="211"/>
      <c r="P284" s="211"/>
      <c r="Q284" s="211"/>
      <c r="R284" s="211"/>
      <c r="S284" s="211"/>
      <c r="T284" s="21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6" t="s">
        <v>175</v>
      </c>
      <c r="AU284" s="206" t="s">
        <v>90</v>
      </c>
      <c r="AV284" s="13" t="s">
        <v>90</v>
      </c>
      <c r="AW284" s="13" t="s">
        <v>33</v>
      </c>
      <c r="AX284" s="13" t="s">
        <v>78</v>
      </c>
      <c r="AY284" s="206" t="s">
        <v>168</v>
      </c>
    </row>
    <row r="285" s="13" customFormat="1">
      <c r="A285" s="13"/>
      <c r="B285" s="204"/>
      <c r="C285" s="13"/>
      <c r="D285" s="205" t="s">
        <v>175</v>
      </c>
      <c r="E285" s="206" t="s">
        <v>1</v>
      </c>
      <c r="F285" s="207" t="s">
        <v>200</v>
      </c>
      <c r="G285" s="13"/>
      <c r="H285" s="208">
        <v>5.2999999999999998</v>
      </c>
      <c r="I285" s="209"/>
      <c r="J285" s="13"/>
      <c r="K285" s="13"/>
      <c r="L285" s="204"/>
      <c r="M285" s="210"/>
      <c r="N285" s="211"/>
      <c r="O285" s="211"/>
      <c r="P285" s="211"/>
      <c r="Q285" s="211"/>
      <c r="R285" s="211"/>
      <c r="S285" s="211"/>
      <c r="T285" s="21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06" t="s">
        <v>175</v>
      </c>
      <c r="AU285" s="206" t="s">
        <v>90</v>
      </c>
      <c r="AV285" s="13" t="s">
        <v>90</v>
      </c>
      <c r="AW285" s="13" t="s">
        <v>33</v>
      </c>
      <c r="AX285" s="13" t="s">
        <v>78</v>
      </c>
      <c r="AY285" s="206" t="s">
        <v>168</v>
      </c>
    </row>
    <row r="286" s="13" customFormat="1">
      <c r="A286" s="13"/>
      <c r="B286" s="204"/>
      <c r="C286" s="13"/>
      <c r="D286" s="205" t="s">
        <v>175</v>
      </c>
      <c r="E286" s="206" t="s">
        <v>1</v>
      </c>
      <c r="F286" s="207" t="s">
        <v>201</v>
      </c>
      <c r="G286" s="13"/>
      <c r="H286" s="208">
        <v>4.7000000000000002</v>
      </c>
      <c r="I286" s="209"/>
      <c r="J286" s="13"/>
      <c r="K286" s="13"/>
      <c r="L286" s="204"/>
      <c r="M286" s="210"/>
      <c r="N286" s="211"/>
      <c r="O286" s="211"/>
      <c r="P286" s="211"/>
      <c r="Q286" s="211"/>
      <c r="R286" s="211"/>
      <c r="S286" s="211"/>
      <c r="T286" s="21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6" t="s">
        <v>175</v>
      </c>
      <c r="AU286" s="206" t="s">
        <v>90</v>
      </c>
      <c r="AV286" s="13" t="s">
        <v>90</v>
      </c>
      <c r="AW286" s="13" t="s">
        <v>33</v>
      </c>
      <c r="AX286" s="13" t="s">
        <v>78</v>
      </c>
      <c r="AY286" s="206" t="s">
        <v>168</v>
      </c>
    </row>
    <row r="287" s="13" customFormat="1">
      <c r="A287" s="13"/>
      <c r="B287" s="204"/>
      <c r="C287" s="13"/>
      <c r="D287" s="205" t="s">
        <v>175</v>
      </c>
      <c r="E287" s="206" t="s">
        <v>1</v>
      </c>
      <c r="F287" s="207" t="s">
        <v>202</v>
      </c>
      <c r="G287" s="13"/>
      <c r="H287" s="208">
        <v>1.8</v>
      </c>
      <c r="I287" s="209"/>
      <c r="J287" s="13"/>
      <c r="K287" s="13"/>
      <c r="L287" s="204"/>
      <c r="M287" s="210"/>
      <c r="N287" s="211"/>
      <c r="O287" s="211"/>
      <c r="P287" s="211"/>
      <c r="Q287" s="211"/>
      <c r="R287" s="211"/>
      <c r="S287" s="211"/>
      <c r="T287" s="21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06" t="s">
        <v>175</v>
      </c>
      <c r="AU287" s="206" t="s">
        <v>90</v>
      </c>
      <c r="AV287" s="13" t="s">
        <v>90</v>
      </c>
      <c r="AW287" s="13" t="s">
        <v>33</v>
      </c>
      <c r="AX287" s="13" t="s">
        <v>78</v>
      </c>
      <c r="AY287" s="206" t="s">
        <v>168</v>
      </c>
    </row>
    <row r="288" s="14" customFormat="1">
      <c r="A288" s="14"/>
      <c r="B288" s="213"/>
      <c r="C288" s="14"/>
      <c r="D288" s="205" t="s">
        <v>175</v>
      </c>
      <c r="E288" s="214" t="s">
        <v>1</v>
      </c>
      <c r="F288" s="215" t="s">
        <v>180</v>
      </c>
      <c r="G288" s="14"/>
      <c r="H288" s="216">
        <v>16.399999999999999</v>
      </c>
      <c r="I288" s="217"/>
      <c r="J288" s="14"/>
      <c r="K288" s="14"/>
      <c r="L288" s="213"/>
      <c r="M288" s="218"/>
      <c r="N288" s="219"/>
      <c r="O288" s="219"/>
      <c r="P288" s="219"/>
      <c r="Q288" s="219"/>
      <c r="R288" s="219"/>
      <c r="S288" s="219"/>
      <c r="T288" s="22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14" t="s">
        <v>175</v>
      </c>
      <c r="AU288" s="214" t="s">
        <v>90</v>
      </c>
      <c r="AV288" s="14" t="s">
        <v>111</v>
      </c>
      <c r="AW288" s="14" t="s">
        <v>33</v>
      </c>
      <c r="AX288" s="14" t="s">
        <v>85</v>
      </c>
      <c r="AY288" s="214" t="s">
        <v>168</v>
      </c>
    </row>
    <row r="289" s="12" customFormat="1" ht="22.8" customHeight="1">
      <c r="A289" s="12"/>
      <c r="B289" s="176"/>
      <c r="C289" s="12"/>
      <c r="D289" s="177" t="s">
        <v>77</v>
      </c>
      <c r="E289" s="187" t="s">
        <v>213</v>
      </c>
      <c r="F289" s="187" t="s">
        <v>335</v>
      </c>
      <c r="G289" s="12"/>
      <c r="H289" s="12"/>
      <c r="I289" s="179"/>
      <c r="J289" s="188">
        <f>BK289</f>
        <v>0</v>
      </c>
      <c r="K289" s="12"/>
      <c r="L289" s="176"/>
      <c r="M289" s="181"/>
      <c r="N289" s="182"/>
      <c r="O289" s="182"/>
      <c r="P289" s="183">
        <f>SUM(P290:P377)</f>
        <v>0</v>
      </c>
      <c r="Q289" s="182"/>
      <c r="R289" s="183">
        <f>SUM(R290:R377)</f>
        <v>0</v>
      </c>
      <c r="S289" s="182"/>
      <c r="T289" s="184">
        <f>SUM(T290:T377)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77" t="s">
        <v>85</v>
      </c>
      <c r="AT289" s="185" t="s">
        <v>77</v>
      </c>
      <c r="AU289" s="185" t="s">
        <v>85</v>
      </c>
      <c r="AY289" s="177" t="s">
        <v>168</v>
      </c>
      <c r="BK289" s="186">
        <f>SUM(BK290:BK377)</f>
        <v>0</v>
      </c>
    </row>
    <row r="290" s="2" customFormat="1" ht="24.15" customHeight="1">
      <c r="A290" s="38"/>
      <c r="B290" s="189"/>
      <c r="C290" s="190" t="s">
        <v>336</v>
      </c>
      <c r="D290" s="190" t="s">
        <v>171</v>
      </c>
      <c r="E290" s="191" t="s">
        <v>337</v>
      </c>
      <c r="F290" s="192" t="s">
        <v>338</v>
      </c>
      <c r="G290" s="193" t="s">
        <v>174</v>
      </c>
      <c r="H290" s="194">
        <v>527.45000000000005</v>
      </c>
      <c r="I290" s="195"/>
      <c r="J290" s="194">
        <f>ROUND(I290*H290,3)</f>
        <v>0</v>
      </c>
      <c r="K290" s="196"/>
      <c r="L290" s="39"/>
      <c r="M290" s="197" t="s">
        <v>1</v>
      </c>
      <c r="N290" s="198" t="s">
        <v>44</v>
      </c>
      <c r="O290" s="82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01" t="s">
        <v>111</v>
      </c>
      <c r="AT290" s="201" t="s">
        <v>171</v>
      </c>
      <c r="AU290" s="201" t="s">
        <v>90</v>
      </c>
      <c r="AY290" s="19" t="s">
        <v>168</v>
      </c>
      <c r="BE290" s="202">
        <f>IF(N290="základná",J290,0)</f>
        <v>0</v>
      </c>
      <c r="BF290" s="202">
        <f>IF(N290="znížená",J290,0)</f>
        <v>0</v>
      </c>
      <c r="BG290" s="202">
        <f>IF(N290="zákl. prenesená",J290,0)</f>
        <v>0</v>
      </c>
      <c r="BH290" s="202">
        <f>IF(N290="zníž. prenesená",J290,0)</f>
        <v>0</v>
      </c>
      <c r="BI290" s="202">
        <f>IF(N290="nulová",J290,0)</f>
        <v>0</v>
      </c>
      <c r="BJ290" s="19" t="s">
        <v>90</v>
      </c>
      <c r="BK290" s="203">
        <f>ROUND(I290*H290,3)</f>
        <v>0</v>
      </c>
      <c r="BL290" s="19" t="s">
        <v>111</v>
      </c>
      <c r="BM290" s="201" t="s">
        <v>339</v>
      </c>
    </row>
    <row r="291" s="2" customFormat="1" ht="24.15" customHeight="1">
      <c r="A291" s="38"/>
      <c r="B291" s="189"/>
      <c r="C291" s="190" t="s">
        <v>243</v>
      </c>
      <c r="D291" s="190" t="s">
        <v>171</v>
      </c>
      <c r="E291" s="191" t="s">
        <v>340</v>
      </c>
      <c r="F291" s="192" t="s">
        <v>341</v>
      </c>
      <c r="G291" s="193" t="s">
        <v>174</v>
      </c>
      <c r="H291" s="194">
        <v>527.45000000000005</v>
      </c>
      <c r="I291" s="195"/>
      <c r="J291" s="194">
        <f>ROUND(I291*H291,3)</f>
        <v>0</v>
      </c>
      <c r="K291" s="196"/>
      <c r="L291" s="39"/>
      <c r="M291" s="197" t="s">
        <v>1</v>
      </c>
      <c r="N291" s="198" t="s">
        <v>44</v>
      </c>
      <c r="O291" s="82"/>
      <c r="P291" s="199">
        <f>O291*H291</f>
        <v>0</v>
      </c>
      <c r="Q291" s="199">
        <v>0</v>
      </c>
      <c r="R291" s="199">
        <f>Q291*H291</f>
        <v>0</v>
      </c>
      <c r="S291" s="199">
        <v>0</v>
      </c>
      <c r="T291" s="20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01" t="s">
        <v>111</v>
      </c>
      <c r="AT291" s="201" t="s">
        <v>171</v>
      </c>
      <c r="AU291" s="201" t="s">
        <v>90</v>
      </c>
      <c r="AY291" s="19" t="s">
        <v>168</v>
      </c>
      <c r="BE291" s="202">
        <f>IF(N291="základná",J291,0)</f>
        <v>0</v>
      </c>
      <c r="BF291" s="202">
        <f>IF(N291="znížená",J291,0)</f>
        <v>0</v>
      </c>
      <c r="BG291" s="202">
        <f>IF(N291="zákl. prenesená",J291,0)</f>
        <v>0</v>
      </c>
      <c r="BH291" s="202">
        <f>IF(N291="zníž. prenesená",J291,0)</f>
        <v>0</v>
      </c>
      <c r="BI291" s="202">
        <f>IF(N291="nulová",J291,0)</f>
        <v>0</v>
      </c>
      <c r="BJ291" s="19" t="s">
        <v>90</v>
      </c>
      <c r="BK291" s="203">
        <f>ROUND(I291*H291,3)</f>
        <v>0</v>
      </c>
      <c r="BL291" s="19" t="s">
        <v>111</v>
      </c>
      <c r="BM291" s="201" t="s">
        <v>342</v>
      </c>
    </row>
    <row r="292" s="2" customFormat="1" ht="37.8" customHeight="1">
      <c r="A292" s="38"/>
      <c r="B292" s="189"/>
      <c r="C292" s="190" t="s">
        <v>343</v>
      </c>
      <c r="D292" s="190" t="s">
        <v>171</v>
      </c>
      <c r="E292" s="191" t="s">
        <v>344</v>
      </c>
      <c r="F292" s="192" t="s">
        <v>345</v>
      </c>
      <c r="G292" s="193" t="s">
        <v>174</v>
      </c>
      <c r="H292" s="194">
        <v>2109.8000000000002</v>
      </c>
      <c r="I292" s="195"/>
      <c r="J292" s="194">
        <f>ROUND(I292*H292,3)</f>
        <v>0</v>
      </c>
      <c r="K292" s="196"/>
      <c r="L292" s="39"/>
      <c r="M292" s="197" t="s">
        <v>1</v>
      </c>
      <c r="N292" s="198" t="s">
        <v>44</v>
      </c>
      <c r="O292" s="82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1" t="s">
        <v>111</v>
      </c>
      <c r="AT292" s="201" t="s">
        <v>171</v>
      </c>
      <c r="AU292" s="201" t="s">
        <v>90</v>
      </c>
      <c r="AY292" s="19" t="s">
        <v>168</v>
      </c>
      <c r="BE292" s="202">
        <f>IF(N292="základná",J292,0)</f>
        <v>0</v>
      </c>
      <c r="BF292" s="202">
        <f>IF(N292="znížená",J292,0)</f>
        <v>0</v>
      </c>
      <c r="BG292" s="202">
        <f>IF(N292="zákl. prenesená",J292,0)</f>
        <v>0</v>
      </c>
      <c r="BH292" s="202">
        <f>IF(N292="zníž. prenesená",J292,0)</f>
        <v>0</v>
      </c>
      <c r="BI292" s="202">
        <f>IF(N292="nulová",J292,0)</f>
        <v>0</v>
      </c>
      <c r="BJ292" s="19" t="s">
        <v>90</v>
      </c>
      <c r="BK292" s="203">
        <f>ROUND(I292*H292,3)</f>
        <v>0</v>
      </c>
      <c r="BL292" s="19" t="s">
        <v>111</v>
      </c>
      <c r="BM292" s="201" t="s">
        <v>346</v>
      </c>
    </row>
    <row r="293" s="2" customFormat="1" ht="24.15" customHeight="1">
      <c r="A293" s="38"/>
      <c r="B293" s="189"/>
      <c r="C293" s="190" t="s">
        <v>252</v>
      </c>
      <c r="D293" s="190" t="s">
        <v>171</v>
      </c>
      <c r="E293" s="191" t="s">
        <v>347</v>
      </c>
      <c r="F293" s="192" t="s">
        <v>348</v>
      </c>
      <c r="G293" s="193" t="s">
        <v>174</v>
      </c>
      <c r="H293" s="194">
        <v>468</v>
      </c>
      <c r="I293" s="195"/>
      <c r="J293" s="194">
        <f>ROUND(I293*H293,3)</f>
        <v>0</v>
      </c>
      <c r="K293" s="196"/>
      <c r="L293" s="39"/>
      <c r="M293" s="197" t="s">
        <v>1</v>
      </c>
      <c r="N293" s="198" t="s">
        <v>44</v>
      </c>
      <c r="O293" s="82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01" t="s">
        <v>111</v>
      </c>
      <c r="AT293" s="201" t="s">
        <v>171</v>
      </c>
      <c r="AU293" s="201" t="s">
        <v>90</v>
      </c>
      <c r="AY293" s="19" t="s">
        <v>168</v>
      </c>
      <c r="BE293" s="202">
        <f>IF(N293="základná",J293,0)</f>
        <v>0</v>
      </c>
      <c r="BF293" s="202">
        <f>IF(N293="znížená",J293,0)</f>
        <v>0</v>
      </c>
      <c r="BG293" s="202">
        <f>IF(N293="zákl. prenesená",J293,0)</f>
        <v>0</v>
      </c>
      <c r="BH293" s="202">
        <f>IF(N293="zníž. prenesená",J293,0)</f>
        <v>0</v>
      </c>
      <c r="BI293" s="202">
        <f>IF(N293="nulová",J293,0)</f>
        <v>0</v>
      </c>
      <c r="BJ293" s="19" t="s">
        <v>90</v>
      </c>
      <c r="BK293" s="203">
        <f>ROUND(I293*H293,3)</f>
        <v>0</v>
      </c>
      <c r="BL293" s="19" t="s">
        <v>111</v>
      </c>
      <c r="BM293" s="201" t="s">
        <v>349</v>
      </c>
    </row>
    <row r="294" s="13" customFormat="1">
      <c r="A294" s="13"/>
      <c r="B294" s="204"/>
      <c r="C294" s="13"/>
      <c r="D294" s="205" t="s">
        <v>175</v>
      </c>
      <c r="E294" s="206" t="s">
        <v>1</v>
      </c>
      <c r="F294" s="207" t="s">
        <v>191</v>
      </c>
      <c r="G294" s="13"/>
      <c r="H294" s="208">
        <v>127.5</v>
      </c>
      <c r="I294" s="209"/>
      <c r="J294" s="13"/>
      <c r="K294" s="13"/>
      <c r="L294" s="204"/>
      <c r="M294" s="210"/>
      <c r="N294" s="211"/>
      <c r="O294" s="211"/>
      <c r="P294" s="211"/>
      <c r="Q294" s="211"/>
      <c r="R294" s="211"/>
      <c r="S294" s="211"/>
      <c r="T294" s="21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6" t="s">
        <v>175</v>
      </c>
      <c r="AU294" s="206" t="s">
        <v>90</v>
      </c>
      <c r="AV294" s="13" t="s">
        <v>90</v>
      </c>
      <c r="AW294" s="13" t="s">
        <v>33</v>
      </c>
      <c r="AX294" s="13" t="s">
        <v>78</v>
      </c>
      <c r="AY294" s="206" t="s">
        <v>168</v>
      </c>
    </row>
    <row r="295" s="13" customFormat="1">
      <c r="A295" s="13"/>
      <c r="B295" s="204"/>
      <c r="C295" s="13"/>
      <c r="D295" s="205" t="s">
        <v>175</v>
      </c>
      <c r="E295" s="206" t="s">
        <v>1</v>
      </c>
      <c r="F295" s="207" t="s">
        <v>192</v>
      </c>
      <c r="G295" s="13"/>
      <c r="H295" s="208">
        <v>148.90000000000001</v>
      </c>
      <c r="I295" s="209"/>
      <c r="J295" s="13"/>
      <c r="K295" s="13"/>
      <c r="L295" s="204"/>
      <c r="M295" s="210"/>
      <c r="N295" s="211"/>
      <c r="O295" s="211"/>
      <c r="P295" s="211"/>
      <c r="Q295" s="211"/>
      <c r="R295" s="211"/>
      <c r="S295" s="211"/>
      <c r="T295" s="21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06" t="s">
        <v>175</v>
      </c>
      <c r="AU295" s="206" t="s">
        <v>90</v>
      </c>
      <c r="AV295" s="13" t="s">
        <v>90</v>
      </c>
      <c r="AW295" s="13" t="s">
        <v>33</v>
      </c>
      <c r="AX295" s="13" t="s">
        <v>78</v>
      </c>
      <c r="AY295" s="206" t="s">
        <v>168</v>
      </c>
    </row>
    <row r="296" s="13" customFormat="1">
      <c r="A296" s="13"/>
      <c r="B296" s="204"/>
      <c r="C296" s="13"/>
      <c r="D296" s="205" t="s">
        <v>175</v>
      </c>
      <c r="E296" s="206" t="s">
        <v>1</v>
      </c>
      <c r="F296" s="207" t="s">
        <v>193</v>
      </c>
      <c r="G296" s="13"/>
      <c r="H296" s="208">
        <v>142.19999999999999</v>
      </c>
      <c r="I296" s="209"/>
      <c r="J296" s="13"/>
      <c r="K296" s="13"/>
      <c r="L296" s="204"/>
      <c r="M296" s="210"/>
      <c r="N296" s="211"/>
      <c r="O296" s="211"/>
      <c r="P296" s="211"/>
      <c r="Q296" s="211"/>
      <c r="R296" s="211"/>
      <c r="S296" s="211"/>
      <c r="T296" s="21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06" t="s">
        <v>175</v>
      </c>
      <c r="AU296" s="206" t="s">
        <v>90</v>
      </c>
      <c r="AV296" s="13" t="s">
        <v>90</v>
      </c>
      <c r="AW296" s="13" t="s">
        <v>33</v>
      </c>
      <c r="AX296" s="13" t="s">
        <v>78</v>
      </c>
      <c r="AY296" s="206" t="s">
        <v>168</v>
      </c>
    </row>
    <row r="297" s="13" customFormat="1">
      <c r="A297" s="13"/>
      <c r="B297" s="204"/>
      <c r="C297" s="13"/>
      <c r="D297" s="205" t="s">
        <v>175</v>
      </c>
      <c r="E297" s="206" t="s">
        <v>1</v>
      </c>
      <c r="F297" s="207" t="s">
        <v>194</v>
      </c>
      <c r="G297" s="13"/>
      <c r="H297" s="208">
        <v>49.399999999999999</v>
      </c>
      <c r="I297" s="209"/>
      <c r="J297" s="13"/>
      <c r="K297" s="13"/>
      <c r="L297" s="204"/>
      <c r="M297" s="210"/>
      <c r="N297" s="211"/>
      <c r="O297" s="211"/>
      <c r="P297" s="211"/>
      <c r="Q297" s="211"/>
      <c r="R297" s="211"/>
      <c r="S297" s="211"/>
      <c r="T297" s="21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06" t="s">
        <v>175</v>
      </c>
      <c r="AU297" s="206" t="s">
        <v>90</v>
      </c>
      <c r="AV297" s="13" t="s">
        <v>90</v>
      </c>
      <c r="AW297" s="13" t="s">
        <v>33</v>
      </c>
      <c r="AX297" s="13" t="s">
        <v>78</v>
      </c>
      <c r="AY297" s="206" t="s">
        <v>168</v>
      </c>
    </row>
    <row r="298" s="14" customFormat="1">
      <c r="A298" s="14"/>
      <c r="B298" s="213"/>
      <c r="C298" s="14"/>
      <c r="D298" s="205" t="s">
        <v>175</v>
      </c>
      <c r="E298" s="214" t="s">
        <v>1</v>
      </c>
      <c r="F298" s="215" t="s">
        <v>180</v>
      </c>
      <c r="G298" s="14"/>
      <c r="H298" s="216">
        <v>467.99999999999994</v>
      </c>
      <c r="I298" s="217"/>
      <c r="J298" s="14"/>
      <c r="K298" s="14"/>
      <c r="L298" s="213"/>
      <c r="M298" s="218"/>
      <c r="N298" s="219"/>
      <c r="O298" s="219"/>
      <c r="P298" s="219"/>
      <c r="Q298" s="219"/>
      <c r="R298" s="219"/>
      <c r="S298" s="219"/>
      <c r="T298" s="22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14" t="s">
        <v>175</v>
      </c>
      <c r="AU298" s="214" t="s">
        <v>90</v>
      </c>
      <c r="AV298" s="14" t="s">
        <v>111</v>
      </c>
      <c r="AW298" s="14" t="s">
        <v>33</v>
      </c>
      <c r="AX298" s="14" t="s">
        <v>85</v>
      </c>
      <c r="AY298" s="214" t="s">
        <v>168</v>
      </c>
    </row>
    <row r="299" s="2" customFormat="1" ht="16.5" customHeight="1">
      <c r="A299" s="38"/>
      <c r="B299" s="189"/>
      <c r="C299" s="190" t="s">
        <v>350</v>
      </c>
      <c r="D299" s="190" t="s">
        <v>171</v>
      </c>
      <c r="E299" s="191" t="s">
        <v>351</v>
      </c>
      <c r="F299" s="192" t="s">
        <v>352</v>
      </c>
      <c r="G299" s="193" t="s">
        <v>353</v>
      </c>
      <c r="H299" s="194">
        <v>6</v>
      </c>
      <c r="I299" s="195"/>
      <c r="J299" s="194">
        <f>ROUND(I299*H299,3)</f>
        <v>0</v>
      </c>
      <c r="K299" s="196"/>
      <c r="L299" s="39"/>
      <c r="M299" s="197" t="s">
        <v>1</v>
      </c>
      <c r="N299" s="198" t="s">
        <v>44</v>
      </c>
      <c r="O299" s="82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01" t="s">
        <v>111</v>
      </c>
      <c r="AT299" s="201" t="s">
        <v>171</v>
      </c>
      <c r="AU299" s="201" t="s">
        <v>90</v>
      </c>
      <c r="AY299" s="19" t="s">
        <v>168</v>
      </c>
      <c r="BE299" s="202">
        <f>IF(N299="základná",J299,0)</f>
        <v>0</v>
      </c>
      <c r="BF299" s="202">
        <f>IF(N299="znížená",J299,0)</f>
        <v>0</v>
      </c>
      <c r="BG299" s="202">
        <f>IF(N299="zákl. prenesená",J299,0)</f>
        <v>0</v>
      </c>
      <c r="BH299" s="202">
        <f>IF(N299="zníž. prenesená",J299,0)</f>
        <v>0</v>
      </c>
      <c r="BI299" s="202">
        <f>IF(N299="nulová",J299,0)</f>
        <v>0</v>
      </c>
      <c r="BJ299" s="19" t="s">
        <v>90</v>
      </c>
      <c r="BK299" s="203">
        <f>ROUND(I299*H299,3)</f>
        <v>0</v>
      </c>
      <c r="BL299" s="19" t="s">
        <v>111</v>
      </c>
      <c r="BM299" s="201" t="s">
        <v>354</v>
      </c>
    </row>
    <row r="300" s="13" customFormat="1">
      <c r="A300" s="13"/>
      <c r="B300" s="204"/>
      <c r="C300" s="13"/>
      <c r="D300" s="205" t="s">
        <v>175</v>
      </c>
      <c r="E300" s="206" t="s">
        <v>1</v>
      </c>
      <c r="F300" s="207" t="s">
        <v>355</v>
      </c>
      <c r="G300" s="13"/>
      <c r="H300" s="208">
        <v>4</v>
      </c>
      <c r="I300" s="209"/>
      <c r="J300" s="13"/>
      <c r="K300" s="13"/>
      <c r="L300" s="204"/>
      <c r="M300" s="210"/>
      <c r="N300" s="211"/>
      <c r="O300" s="211"/>
      <c r="P300" s="211"/>
      <c r="Q300" s="211"/>
      <c r="R300" s="211"/>
      <c r="S300" s="211"/>
      <c r="T300" s="21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06" t="s">
        <v>175</v>
      </c>
      <c r="AU300" s="206" t="s">
        <v>90</v>
      </c>
      <c r="AV300" s="13" t="s">
        <v>90</v>
      </c>
      <c r="AW300" s="13" t="s">
        <v>33</v>
      </c>
      <c r="AX300" s="13" t="s">
        <v>78</v>
      </c>
      <c r="AY300" s="206" t="s">
        <v>168</v>
      </c>
    </row>
    <row r="301" s="13" customFormat="1">
      <c r="A301" s="13"/>
      <c r="B301" s="204"/>
      <c r="C301" s="13"/>
      <c r="D301" s="205" t="s">
        <v>175</v>
      </c>
      <c r="E301" s="206" t="s">
        <v>1</v>
      </c>
      <c r="F301" s="207" t="s">
        <v>356</v>
      </c>
      <c r="G301" s="13"/>
      <c r="H301" s="208">
        <v>2</v>
      </c>
      <c r="I301" s="209"/>
      <c r="J301" s="13"/>
      <c r="K301" s="13"/>
      <c r="L301" s="204"/>
      <c r="M301" s="210"/>
      <c r="N301" s="211"/>
      <c r="O301" s="211"/>
      <c r="P301" s="211"/>
      <c r="Q301" s="211"/>
      <c r="R301" s="211"/>
      <c r="S301" s="211"/>
      <c r="T301" s="21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6" t="s">
        <v>175</v>
      </c>
      <c r="AU301" s="206" t="s">
        <v>90</v>
      </c>
      <c r="AV301" s="13" t="s">
        <v>90</v>
      </c>
      <c r="AW301" s="13" t="s">
        <v>33</v>
      </c>
      <c r="AX301" s="13" t="s">
        <v>78</v>
      </c>
      <c r="AY301" s="206" t="s">
        <v>168</v>
      </c>
    </row>
    <row r="302" s="14" customFormat="1">
      <c r="A302" s="14"/>
      <c r="B302" s="213"/>
      <c r="C302" s="14"/>
      <c r="D302" s="205" t="s">
        <v>175</v>
      </c>
      <c r="E302" s="214" t="s">
        <v>1</v>
      </c>
      <c r="F302" s="215" t="s">
        <v>180</v>
      </c>
      <c r="G302" s="14"/>
      <c r="H302" s="216">
        <v>6</v>
      </c>
      <c r="I302" s="217"/>
      <c r="J302" s="14"/>
      <c r="K302" s="14"/>
      <c r="L302" s="213"/>
      <c r="M302" s="218"/>
      <c r="N302" s="219"/>
      <c r="O302" s="219"/>
      <c r="P302" s="219"/>
      <c r="Q302" s="219"/>
      <c r="R302" s="219"/>
      <c r="S302" s="219"/>
      <c r="T302" s="22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14" t="s">
        <v>175</v>
      </c>
      <c r="AU302" s="214" t="s">
        <v>90</v>
      </c>
      <c r="AV302" s="14" t="s">
        <v>111</v>
      </c>
      <c r="AW302" s="14" t="s">
        <v>33</v>
      </c>
      <c r="AX302" s="14" t="s">
        <v>85</v>
      </c>
      <c r="AY302" s="214" t="s">
        <v>168</v>
      </c>
    </row>
    <row r="303" s="2" customFormat="1" ht="24.15" customHeight="1">
      <c r="A303" s="38"/>
      <c r="B303" s="189"/>
      <c r="C303" s="236" t="s">
        <v>259</v>
      </c>
      <c r="D303" s="236" t="s">
        <v>357</v>
      </c>
      <c r="E303" s="237" t="s">
        <v>358</v>
      </c>
      <c r="F303" s="238" t="s">
        <v>359</v>
      </c>
      <c r="G303" s="239" t="s">
        <v>1</v>
      </c>
      <c r="H303" s="240">
        <v>4</v>
      </c>
      <c r="I303" s="241"/>
      <c r="J303" s="240">
        <f>ROUND(I303*H303,3)</f>
        <v>0</v>
      </c>
      <c r="K303" s="242"/>
      <c r="L303" s="243"/>
      <c r="M303" s="244" t="s">
        <v>1</v>
      </c>
      <c r="N303" s="245" t="s">
        <v>44</v>
      </c>
      <c r="O303" s="82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01" t="s">
        <v>190</v>
      </c>
      <c r="AT303" s="201" t="s">
        <v>357</v>
      </c>
      <c r="AU303" s="201" t="s">
        <v>90</v>
      </c>
      <c r="AY303" s="19" t="s">
        <v>168</v>
      </c>
      <c r="BE303" s="202">
        <f>IF(N303="základná",J303,0)</f>
        <v>0</v>
      </c>
      <c r="BF303" s="202">
        <f>IF(N303="znížená",J303,0)</f>
        <v>0</v>
      </c>
      <c r="BG303" s="202">
        <f>IF(N303="zákl. prenesená",J303,0)</f>
        <v>0</v>
      </c>
      <c r="BH303" s="202">
        <f>IF(N303="zníž. prenesená",J303,0)</f>
        <v>0</v>
      </c>
      <c r="BI303" s="202">
        <f>IF(N303="nulová",J303,0)</f>
        <v>0</v>
      </c>
      <c r="BJ303" s="19" t="s">
        <v>90</v>
      </c>
      <c r="BK303" s="203">
        <f>ROUND(I303*H303,3)</f>
        <v>0</v>
      </c>
      <c r="BL303" s="19" t="s">
        <v>111</v>
      </c>
      <c r="BM303" s="201" t="s">
        <v>360</v>
      </c>
    </row>
    <row r="304" s="2" customFormat="1" ht="16.5" customHeight="1">
      <c r="A304" s="38"/>
      <c r="B304" s="189"/>
      <c r="C304" s="236" t="s">
        <v>361</v>
      </c>
      <c r="D304" s="236" t="s">
        <v>357</v>
      </c>
      <c r="E304" s="237" t="s">
        <v>362</v>
      </c>
      <c r="F304" s="238" t="s">
        <v>363</v>
      </c>
      <c r="G304" s="239" t="s">
        <v>353</v>
      </c>
      <c r="H304" s="240">
        <v>2</v>
      </c>
      <c r="I304" s="241"/>
      <c r="J304" s="240">
        <f>ROUND(I304*H304,3)</f>
        <v>0</v>
      </c>
      <c r="K304" s="242"/>
      <c r="L304" s="243"/>
      <c r="M304" s="244" t="s">
        <v>1</v>
      </c>
      <c r="N304" s="245" t="s">
        <v>44</v>
      </c>
      <c r="O304" s="82"/>
      <c r="P304" s="199">
        <f>O304*H304</f>
        <v>0</v>
      </c>
      <c r="Q304" s="199">
        <v>0</v>
      </c>
      <c r="R304" s="199">
        <f>Q304*H304</f>
        <v>0</v>
      </c>
      <c r="S304" s="199">
        <v>0</v>
      </c>
      <c r="T304" s="20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01" t="s">
        <v>190</v>
      </c>
      <c r="AT304" s="201" t="s">
        <v>357</v>
      </c>
      <c r="AU304" s="201" t="s">
        <v>90</v>
      </c>
      <c r="AY304" s="19" t="s">
        <v>168</v>
      </c>
      <c r="BE304" s="202">
        <f>IF(N304="základná",J304,0)</f>
        <v>0</v>
      </c>
      <c r="BF304" s="202">
        <f>IF(N304="znížená",J304,0)</f>
        <v>0</v>
      </c>
      <c r="BG304" s="202">
        <f>IF(N304="zákl. prenesená",J304,0)</f>
        <v>0</v>
      </c>
      <c r="BH304" s="202">
        <f>IF(N304="zníž. prenesená",J304,0)</f>
        <v>0</v>
      </c>
      <c r="BI304" s="202">
        <f>IF(N304="nulová",J304,0)</f>
        <v>0</v>
      </c>
      <c r="BJ304" s="19" t="s">
        <v>90</v>
      </c>
      <c r="BK304" s="203">
        <f>ROUND(I304*H304,3)</f>
        <v>0</v>
      </c>
      <c r="BL304" s="19" t="s">
        <v>111</v>
      </c>
      <c r="BM304" s="201" t="s">
        <v>364</v>
      </c>
    </row>
    <row r="305" s="2" customFormat="1" ht="37.8" customHeight="1">
      <c r="A305" s="38"/>
      <c r="B305" s="189"/>
      <c r="C305" s="190" t="s">
        <v>268</v>
      </c>
      <c r="D305" s="190" t="s">
        <v>171</v>
      </c>
      <c r="E305" s="191" t="s">
        <v>365</v>
      </c>
      <c r="F305" s="192" t="s">
        <v>366</v>
      </c>
      <c r="G305" s="193" t="s">
        <v>353</v>
      </c>
      <c r="H305" s="194">
        <v>80</v>
      </c>
      <c r="I305" s="195"/>
      <c r="J305" s="194">
        <f>ROUND(I305*H305,3)</f>
        <v>0</v>
      </c>
      <c r="K305" s="196"/>
      <c r="L305" s="39"/>
      <c r="M305" s="197" t="s">
        <v>1</v>
      </c>
      <c r="N305" s="198" t="s">
        <v>44</v>
      </c>
      <c r="O305" s="82"/>
      <c r="P305" s="199">
        <f>O305*H305</f>
        <v>0</v>
      </c>
      <c r="Q305" s="199">
        <v>0</v>
      </c>
      <c r="R305" s="199">
        <f>Q305*H305</f>
        <v>0</v>
      </c>
      <c r="S305" s="199">
        <v>0</v>
      </c>
      <c r="T305" s="20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1" t="s">
        <v>111</v>
      </c>
      <c r="AT305" s="201" t="s">
        <v>171</v>
      </c>
      <c r="AU305" s="201" t="s">
        <v>90</v>
      </c>
      <c r="AY305" s="19" t="s">
        <v>168</v>
      </c>
      <c r="BE305" s="202">
        <f>IF(N305="základná",J305,0)</f>
        <v>0</v>
      </c>
      <c r="BF305" s="202">
        <f>IF(N305="znížená",J305,0)</f>
        <v>0</v>
      </c>
      <c r="BG305" s="202">
        <f>IF(N305="zákl. prenesená",J305,0)</f>
        <v>0</v>
      </c>
      <c r="BH305" s="202">
        <f>IF(N305="zníž. prenesená",J305,0)</f>
        <v>0</v>
      </c>
      <c r="BI305" s="202">
        <f>IF(N305="nulová",J305,0)</f>
        <v>0</v>
      </c>
      <c r="BJ305" s="19" t="s">
        <v>90</v>
      </c>
      <c r="BK305" s="203">
        <f>ROUND(I305*H305,3)</f>
        <v>0</v>
      </c>
      <c r="BL305" s="19" t="s">
        <v>111</v>
      </c>
      <c r="BM305" s="201" t="s">
        <v>367</v>
      </c>
    </row>
    <row r="306" s="2" customFormat="1" ht="37.8" customHeight="1">
      <c r="A306" s="38"/>
      <c r="B306" s="189"/>
      <c r="C306" s="190" t="s">
        <v>368</v>
      </c>
      <c r="D306" s="190" t="s">
        <v>171</v>
      </c>
      <c r="E306" s="191" t="s">
        <v>369</v>
      </c>
      <c r="F306" s="192" t="s">
        <v>370</v>
      </c>
      <c r="G306" s="193" t="s">
        <v>353</v>
      </c>
      <c r="H306" s="194">
        <v>12</v>
      </c>
      <c r="I306" s="195"/>
      <c r="J306" s="194">
        <f>ROUND(I306*H306,3)</f>
        <v>0</v>
      </c>
      <c r="K306" s="196"/>
      <c r="L306" s="39"/>
      <c r="M306" s="197" t="s">
        <v>1</v>
      </c>
      <c r="N306" s="198" t="s">
        <v>44</v>
      </c>
      <c r="O306" s="82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01" t="s">
        <v>111</v>
      </c>
      <c r="AT306" s="201" t="s">
        <v>171</v>
      </c>
      <c r="AU306" s="201" t="s">
        <v>90</v>
      </c>
      <c r="AY306" s="19" t="s">
        <v>168</v>
      </c>
      <c r="BE306" s="202">
        <f>IF(N306="základná",J306,0)</f>
        <v>0</v>
      </c>
      <c r="BF306" s="202">
        <f>IF(N306="znížená",J306,0)</f>
        <v>0</v>
      </c>
      <c r="BG306" s="202">
        <f>IF(N306="zákl. prenesená",J306,0)</f>
        <v>0</v>
      </c>
      <c r="BH306" s="202">
        <f>IF(N306="zníž. prenesená",J306,0)</f>
        <v>0</v>
      </c>
      <c r="BI306" s="202">
        <f>IF(N306="nulová",J306,0)</f>
        <v>0</v>
      </c>
      <c r="BJ306" s="19" t="s">
        <v>90</v>
      </c>
      <c r="BK306" s="203">
        <f>ROUND(I306*H306,3)</f>
        <v>0</v>
      </c>
      <c r="BL306" s="19" t="s">
        <v>111</v>
      </c>
      <c r="BM306" s="201" t="s">
        <v>371</v>
      </c>
    </row>
    <row r="307" s="2" customFormat="1" ht="37.8" customHeight="1">
      <c r="A307" s="38"/>
      <c r="B307" s="189"/>
      <c r="C307" s="190" t="s">
        <v>276</v>
      </c>
      <c r="D307" s="190" t="s">
        <v>171</v>
      </c>
      <c r="E307" s="191" t="s">
        <v>372</v>
      </c>
      <c r="F307" s="192" t="s">
        <v>373</v>
      </c>
      <c r="G307" s="193" t="s">
        <v>353</v>
      </c>
      <c r="H307" s="194">
        <v>20</v>
      </c>
      <c r="I307" s="195"/>
      <c r="J307" s="194">
        <f>ROUND(I307*H307,3)</f>
        <v>0</v>
      </c>
      <c r="K307" s="196"/>
      <c r="L307" s="39"/>
      <c r="M307" s="197" t="s">
        <v>1</v>
      </c>
      <c r="N307" s="198" t="s">
        <v>44</v>
      </c>
      <c r="O307" s="82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01" t="s">
        <v>111</v>
      </c>
      <c r="AT307" s="201" t="s">
        <v>171</v>
      </c>
      <c r="AU307" s="201" t="s">
        <v>90</v>
      </c>
      <c r="AY307" s="19" t="s">
        <v>168</v>
      </c>
      <c r="BE307" s="202">
        <f>IF(N307="základná",J307,0)</f>
        <v>0</v>
      </c>
      <c r="BF307" s="202">
        <f>IF(N307="znížená",J307,0)</f>
        <v>0</v>
      </c>
      <c r="BG307" s="202">
        <f>IF(N307="zákl. prenesená",J307,0)</f>
        <v>0</v>
      </c>
      <c r="BH307" s="202">
        <f>IF(N307="zníž. prenesená",J307,0)</f>
        <v>0</v>
      </c>
      <c r="BI307" s="202">
        <f>IF(N307="nulová",J307,0)</f>
        <v>0</v>
      </c>
      <c r="BJ307" s="19" t="s">
        <v>90</v>
      </c>
      <c r="BK307" s="203">
        <f>ROUND(I307*H307,3)</f>
        <v>0</v>
      </c>
      <c r="BL307" s="19" t="s">
        <v>111</v>
      </c>
      <c r="BM307" s="201" t="s">
        <v>374</v>
      </c>
    </row>
    <row r="308" s="2" customFormat="1" ht="37.8" customHeight="1">
      <c r="A308" s="38"/>
      <c r="B308" s="189"/>
      <c r="C308" s="190" t="s">
        <v>375</v>
      </c>
      <c r="D308" s="190" t="s">
        <v>171</v>
      </c>
      <c r="E308" s="191" t="s">
        <v>376</v>
      </c>
      <c r="F308" s="192" t="s">
        <v>377</v>
      </c>
      <c r="G308" s="193" t="s">
        <v>353</v>
      </c>
      <c r="H308" s="194">
        <v>20</v>
      </c>
      <c r="I308" s="195"/>
      <c r="J308" s="194">
        <f>ROUND(I308*H308,3)</f>
        <v>0</v>
      </c>
      <c r="K308" s="196"/>
      <c r="L308" s="39"/>
      <c r="M308" s="197" t="s">
        <v>1</v>
      </c>
      <c r="N308" s="198" t="s">
        <v>44</v>
      </c>
      <c r="O308" s="82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01" t="s">
        <v>111</v>
      </c>
      <c r="AT308" s="201" t="s">
        <v>171</v>
      </c>
      <c r="AU308" s="201" t="s">
        <v>90</v>
      </c>
      <c r="AY308" s="19" t="s">
        <v>168</v>
      </c>
      <c r="BE308" s="202">
        <f>IF(N308="základná",J308,0)</f>
        <v>0</v>
      </c>
      <c r="BF308" s="202">
        <f>IF(N308="znížená",J308,0)</f>
        <v>0</v>
      </c>
      <c r="BG308" s="202">
        <f>IF(N308="zákl. prenesená",J308,0)</f>
        <v>0</v>
      </c>
      <c r="BH308" s="202">
        <f>IF(N308="zníž. prenesená",J308,0)</f>
        <v>0</v>
      </c>
      <c r="BI308" s="202">
        <f>IF(N308="nulová",J308,0)</f>
        <v>0</v>
      </c>
      <c r="BJ308" s="19" t="s">
        <v>90</v>
      </c>
      <c r="BK308" s="203">
        <f>ROUND(I308*H308,3)</f>
        <v>0</v>
      </c>
      <c r="BL308" s="19" t="s">
        <v>111</v>
      </c>
      <c r="BM308" s="201" t="s">
        <v>378</v>
      </c>
    </row>
    <row r="309" s="2" customFormat="1" ht="24.15" customHeight="1">
      <c r="A309" s="38"/>
      <c r="B309" s="189"/>
      <c r="C309" s="190" t="s">
        <v>285</v>
      </c>
      <c r="D309" s="190" t="s">
        <v>171</v>
      </c>
      <c r="E309" s="191" t="s">
        <v>379</v>
      </c>
      <c r="F309" s="192" t="s">
        <v>380</v>
      </c>
      <c r="G309" s="193" t="s">
        <v>353</v>
      </c>
      <c r="H309" s="194">
        <v>4</v>
      </c>
      <c r="I309" s="195"/>
      <c r="J309" s="194">
        <f>ROUND(I309*H309,3)</f>
        <v>0</v>
      </c>
      <c r="K309" s="196"/>
      <c r="L309" s="39"/>
      <c r="M309" s="197" t="s">
        <v>1</v>
      </c>
      <c r="N309" s="198" t="s">
        <v>44</v>
      </c>
      <c r="O309" s="82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01" t="s">
        <v>111</v>
      </c>
      <c r="AT309" s="201" t="s">
        <v>171</v>
      </c>
      <c r="AU309" s="201" t="s">
        <v>90</v>
      </c>
      <c r="AY309" s="19" t="s">
        <v>168</v>
      </c>
      <c r="BE309" s="202">
        <f>IF(N309="základná",J309,0)</f>
        <v>0</v>
      </c>
      <c r="BF309" s="202">
        <f>IF(N309="znížená",J309,0)</f>
        <v>0</v>
      </c>
      <c r="BG309" s="202">
        <f>IF(N309="zákl. prenesená",J309,0)</f>
        <v>0</v>
      </c>
      <c r="BH309" s="202">
        <f>IF(N309="zníž. prenesená",J309,0)</f>
        <v>0</v>
      </c>
      <c r="BI309" s="202">
        <f>IF(N309="nulová",J309,0)</f>
        <v>0</v>
      </c>
      <c r="BJ309" s="19" t="s">
        <v>90</v>
      </c>
      <c r="BK309" s="203">
        <f>ROUND(I309*H309,3)</f>
        <v>0</v>
      </c>
      <c r="BL309" s="19" t="s">
        <v>111</v>
      </c>
      <c r="BM309" s="201" t="s">
        <v>381</v>
      </c>
    </row>
    <row r="310" s="2" customFormat="1" ht="24.15" customHeight="1">
      <c r="A310" s="38"/>
      <c r="B310" s="189"/>
      <c r="C310" s="190" t="s">
        <v>382</v>
      </c>
      <c r="D310" s="190" t="s">
        <v>171</v>
      </c>
      <c r="E310" s="191" t="s">
        <v>383</v>
      </c>
      <c r="F310" s="192" t="s">
        <v>384</v>
      </c>
      <c r="G310" s="193" t="s">
        <v>353</v>
      </c>
      <c r="H310" s="194">
        <v>8</v>
      </c>
      <c r="I310" s="195"/>
      <c r="J310" s="194">
        <f>ROUND(I310*H310,3)</f>
        <v>0</v>
      </c>
      <c r="K310" s="196"/>
      <c r="L310" s="39"/>
      <c r="M310" s="197" t="s">
        <v>1</v>
      </c>
      <c r="N310" s="198" t="s">
        <v>44</v>
      </c>
      <c r="O310" s="82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01" t="s">
        <v>111</v>
      </c>
      <c r="AT310" s="201" t="s">
        <v>171</v>
      </c>
      <c r="AU310" s="201" t="s">
        <v>90</v>
      </c>
      <c r="AY310" s="19" t="s">
        <v>168</v>
      </c>
      <c r="BE310" s="202">
        <f>IF(N310="základná",J310,0)</f>
        <v>0</v>
      </c>
      <c r="BF310" s="202">
        <f>IF(N310="znížená",J310,0)</f>
        <v>0</v>
      </c>
      <c r="BG310" s="202">
        <f>IF(N310="zákl. prenesená",J310,0)</f>
        <v>0</v>
      </c>
      <c r="BH310" s="202">
        <f>IF(N310="zníž. prenesená",J310,0)</f>
        <v>0</v>
      </c>
      <c r="BI310" s="202">
        <f>IF(N310="nulová",J310,0)</f>
        <v>0</v>
      </c>
      <c r="BJ310" s="19" t="s">
        <v>90</v>
      </c>
      <c r="BK310" s="203">
        <f>ROUND(I310*H310,3)</f>
        <v>0</v>
      </c>
      <c r="BL310" s="19" t="s">
        <v>111</v>
      </c>
      <c r="BM310" s="201" t="s">
        <v>385</v>
      </c>
    </row>
    <row r="311" s="2" customFormat="1" ht="24.15" customHeight="1">
      <c r="A311" s="38"/>
      <c r="B311" s="189"/>
      <c r="C311" s="190" t="s">
        <v>292</v>
      </c>
      <c r="D311" s="190" t="s">
        <v>171</v>
      </c>
      <c r="E311" s="191" t="s">
        <v>386</v>
      </c>
      <c r="F311" s="192" t="s">
        <v>387</v>
      </c>
      <c r="G311" s="193" t="s">
        <v>324</v>
      </c>
      <c r="H311" s="194">
        <v>122.3</v>
      </c>
      <c r="I311" s="195"/>
      <c r="J311" s="194">
        <f>ROUND(I311*H311,3)</f>
        <v>0</v>
      </c>
      <c r="K311" s="196"/>
      <c r="L311" s="39"/>
      <c r="M311" s="197" t="s">
        <v>1</v>
      </c>
      <c r="N311" s="198" t="s">
        <v>44</v>
      </c>
      <c r="O311" s="82"/>
      <c r="P311" s="199">
        <f>O311*H311</f>
        <v>0</v>
      </c>
      <c r="Q311" s="199">
        <v>0</v>
      </c>
      <c r="R311" s="199">
        <f>Q311*H311</f>
        <v>0</v>
      </c>
      <c r="S311" s="199">
        <v>0</v>
      </c>
      <c r="T311" s="20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01" t="s">
        <v>111</v>
      </c>
      <c r="AT311" s="201" t="s">
        <v>171</v>
      </c>
      <c r="AU311" s="201" t="s">
        <v>90</v>
      </c>
      <c r="AY311" s="19" t="s">
        <v>168</v>
      </c>
      <c r="BE311" s="202">
        <f>IF(N311="základná",J311,0)</f>
        <v>0</v>
      </c>
      <c r="BF311" s="202">
        <f>IF(N311="znížená",J311,0)</f>
        <v>0</v>
      </c>
      <c r="BG311" s="202">
        <f>IF(N311="zákl. prenesená",J311,0)</f>
        <v>0</v>
      </c>
      <c r="BH311" s="202">
        <f>IF(N311="zníž. prenesená",J311,0)</f>
        <v>0</v>
      </c>
      <c r="BI311" s="202">
        <f>IF(N311="nulová",J311,0)</f>
        <v>0</v>
      </c>
      <c r="BJ311" s="19" t="s">
        <v>90</v>
      </c>
      <c r="BK311" s="203">
        <f>ROUND(I311*H311,3)</f>
        <v>0</v>
      </c>
      <c r="BL311" s="19" t="s">
        <v>111</v>
      </c>
      <c r="BM311" s="201" t="s">
        <v>388</v>
      </c>
    </row>
    <row r="312" s="13" customFormat="1">
      <c r="A312" s="13"/>
      <c r="B312" s="204"/>
      <c r="C312" s="13"/>
      <c r="D312" s="205" t="s">
        <v>175</v>
      </c>
      <c r="E312" s="206" t="s">
        <v>1</v>
      </c>
      <c r="F312" s="207" t="s">
        <v>389</v>
      </c>
      <c r="G312" s="13"/>
      <c r="H312" s="208">
        <v>40.5</v>
      </c>
      <c r="I312" s="209"/>
      <c r="J312" s="13"/>
      <c r="K312" s="13"/>
      <c r="L312" s="204"/>
      <c r="M312" s="210"/>
      <c r="N312" s="211"/>
      <c r="O312" s="211"/>
      <c r="P312" s="211"/>
      <c r="Q312" s="211"/>
      <c r="R312" s="211"/>
      <c r="S312" s="211"/>
      <c r="T312" s="21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06" t="s">
        <v>175</v>
      </c>
      <c r="AU312" s="206" t="s">
        <v>90</v>
      </c>
      <c r="AV312" s="13" t="s">
        <v>90</v>
      </c>
      <c r="AW312" s="13" t="s">
        <v>33</v>
      </c>
      <c r="AX312" s="13" t="s">
        <v>78</v>
      </c>
      <c r="AY312" s="206" t="s">
        <v>168</v>
      </c>
    </row>
    <row r="313" s="13" customFormat="1">
      <c r="A313" s="13"/>
      <c r="B313" s="204"/>
      <c r="C313" s="13"/>
      <c r="D313" s="205" t="s">
        <v>175</v>
      </c>
      <c r="E313" s="206" t="s">
        <v>1</v>
      </c>
      <c r="F313" s="207" t="s">
        <v>390</v>
      </c>
      <c r="G313" s="13"/>
      <c r="H313" s="208">
        <v>81.799999999999997</v>
      </c>
      <c r="I313" s="209"/>
      <c r="J313" s="13"/>
      <c r="K313" s="13"/>
      <c r="L313" s="204"/>
      <c r="M313" s="210"/>
      <c r="N313" s="211"/>
      <c r="O313" s="211"/>
      <c r="P313" s="211"/>
      <c r="Q313" s="211"/>
      <c r="R313" s="211"/>
      <c r="S313" s="211"/>
      <c r="T313" s="21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06" t="s">
        <v>175</v>
      </c>
      <c r="AU313" s="206" t="s">
        <v>90</v>
      </c>
      <c r="AV313" s="13" t="s">
        <v>90</v>
      </c>
      <c r="AW313" s="13" t="s">
        <v>33</v>
      </c>
      <c r="AX313" s="13" t="s">
        <v>78</v>
      </c>
      <c r="AY313" s="206" t="s">
        <v>168</v>
      </c>
    </row>
    <row r="314" s="14" customFormat="1">
      <c r="A314" s="14"/>
      <c r="B314" s="213"/>
      <c r="C314" s="14"/>
      <c r="D314" s="205" t="s">
        <v>175</v>
      </c>
      <c r="E314" s="214" t="s">
        <v>1</v>
      </c>
      <c r="F314" s="215" t="s">
        <v>180</v>
      </c>
      <c r="G314" s="14"/>
      <c r="H314" s="216">
        <v>122.3</v>
      </c>
      <c r="I314" s="217"/>
      <c r="J314" s="14"/>
      <c r="K314" s="14"/>
      <c r="L314" s="213"/>
      <c r="M314" s="218"/>
      <c r="N314" s="219"/>
      <c r="O314" s="219"/>
      <c r="P314" s="219"/>
      <c r="Q314" s="219"/>
      <c r="R314" s="219"/>
      <c r="S314" s="219"/>
      <c r="T314" s="22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14" t="s">
        <v>175</v>
      </c>
      <c r="AU314" s="214" t="s">
        <v>90</v>
      </c>
      <c r="AV314" s="14" t="s">
        <v>111</v>
      </c>
      <c r="AW314" s="14" t="s">
        <v>33</v>
      </c>
      <c r="AX314" s="14" t="s">
        <v>85</v>
      </c>
      <c r="AY314" s="214" t="s">
        <v>168</v>
      </c>
    </row>
    <row r="315" s="2" customFormat="1" ht="16.5" customHeight="1">
      <c r="A315" s="38"/>
      <c r="B315" s="189"/>
      <c r="C315" s="190" t="s">
        <v>391</v>
      </c>
      <c r="D315" s="190" t="s">
        <v>171</v>
      </c>
      <c r="E315" s="191" t="s">
        <v>392</v>
      </c>
      <c r="F315" s="192" t="s">
        <v>393</v>
      </c>
      <c r="G315" s="193" t="s">
        <v>324</v>
      </c>
      <c r="H315" s="194">
        <v>57.899999999999999</v>
      </c>
      <c r="I315" s="195"/>
      <c r="J315" s="194">
        <f>ROUND(I315*H315,3)</f>
        <v>0</v>
      </c>
      <c r="K315" s="196"/>
      <c r="L315" s="39"/>
      <c r="M315" s="197" t="s">
        <v>1</v>
      </c>
      <c r="N315" s="198" t="s">
        <v>44</v>
      </c>
      <c r="O315" s="82"/>
      <c r="P315" s="199">
        <f>O315*H315</f>
        <v>0</v>
      </c>
      <c r="Q315" s="199">
        <v>0</v>
      </c>
      <c r="R315" s="199">
        <f>Q315*H315</f>
        <v>0</v>
      </c>
      <c r="S315" s="199">
        <v>0</v>
      </c>
      <c r="T315" s="20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01" t="s">
        <v>111</v>
      </c>
      <c r="AT315" s="201" t="s">
        <v>171</v>
      </c>
      <c r="AU315" s="201" t="s">
        <v>90</v>
      </c>
      <c r="AY315" s="19" t="s">
        <v>168</v>
      </c>
      <c r="BE315" s="202">
        <f>IF(N315="základná",J315,0)</f>
        <v>0</v>
      </c>
      <c r="BF315" s="202">
        <f>IF(N315="znížená",J315,0)</f>
        <v>0</v>
      </c>
      <c r="BG315" s="202">
        <f>IF(N315="zákl. prenesená",J315,0)</f>
        <v>0</v>
      </c>
      <c r="BH315" s="202">
        <f>IF(N315="zníž. prenesená",J315,0)</f>
        <v>0</v>
      </c>
      <c r="BI315" s="202">
        <f>IF(N315="nulová",J315,0)</f>
        <v>0</v>
      </c>
      <c r="BJ315" s="19" t="s">
        <v>90</v>
      </c>
      <c r="BK315" s="203">
        <f>ROUND(I315*H315,3)</f>
        <v>0</v>
      </c>
      <c r="BL315" s="19" t="s">
        <v>111</v>
      </c>
      <c r="BM315" s="201" t="s">
        <v>394</v>
      </c>
    </row>
    <row r="316" s="13" customFormat="1">
      <c r="A316" s="13"/>
      <c r="B316" s="204"/>
      <c r="C316" s="13"/>
      <c r="D316" s="205" t="s">
        <v>175</v>
      </c>
      <c r="E316" s="206" t="s">
        <v>1</v>
      </c>
      <c r="F316" s="207" t="s">
        <v>395</v>
      </c>
      <c r="G316" s="13"/>
      <c r="H316" s="208">
        <v>57.899999999999999</v>
      </c>
      <c r="I316" s="209"/>
      <c r="J316" s="13"/>
      <c r="K316" s="13"/>
      <c r="L316" s="204"/>
      <c r="M316" s="210"/>
      <c r="N316" s="211"/>
      <c r="O316" s="211"/>
      <c r="P316" s="211"/>
      <c r="Q316" s="211"/>
      <c r="R316" s="211"/>
      <c r="S316" s="211"/>
      <c r="T316" s="21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06" t="s">
        <v>175</v>
      </c>
      <c r="AU316" s="206" t="s">
        <v>90</v>
      </c>
      <c r="AV316" s="13" t="s">
        <v>90</v>
      </c>
      <c r="AW316" s="13" t="s">
        <v>33</v>
      </c>
      <c r="AX316" s="13" t="s">
        <v>78</v>
      </c>
      <c r="AY316" s="206" t="s">
        <v>168</v>
      </c>
    </row>
    <row r="317" s="14" customFormat="1">
      <c r="A317" s="14"/>
      <c r="B317" s="213"/>
      <c r="C317" s="14"/>
      <c r="D317" s="205" t="s">
        <v>175</v>
      </c>
      <c r="E317" s="214" t="s">
        <v>1</v>
      </c>
      <c r="F317" s="215" t="s">
        <v>180</v>
      </c>
      <c r="G317" s="14"/>
      <c r="H317" s="216">
        <v>57.899999999999999</v>
      </c>
      <c r="I317" s="217"/>
      <c r="J317" s="14"/>
      <c r="K317" s="14"/>
      <c r="L317" s="213"/>
      <c r="M317" s="218"/>
      <c r="N317" s="219"/>
      <c r="O317" s="219"/>
      <c r="P317" s="219"/>
      <c r="Q317" s="219"/>
      <c r="R317" s="219"/>
      <c r="S317" s="219"/>
      <c r="T317" s="22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14" t="s">
        <v>175</v>
      </c>
      <c r="AU317" s="214" t="s">
        <v>90</v>
      </c>
      <c r="AV317" s="14" t="s">
        <v>111</v>
      </c>
      <c r="AW317" s="14" t="s">
        <v>33</v>
      </c>
      <c r="AX317" s="14" t="s">
        <v>85</v>
      </c>
      <c r="AY317" s="214" t="s">
        <v>168</v>
      </c>
    </row>
    <row r="318" s="2" customFormat="1" ht="24.15" customHeight="1">
      <c r="A318" s="38"/>
      <c r="B318" s="189"/>
      <c r="C318" s="190" t="s">
        <v>300</v>
      </c>
      <c r="D318" s="190" t="s">
        <v>171</v>
      </c>
      <c r="E318" s="191" t="s">
        <v>396</v>
      </c>
      <c r="F318" s="192" t="s">
        <v>397</v>
      </c>
      <c r="G318" s="193" t="s">
        <v>324</v>
      </c>
      <c r="H318" s="194">
        <v>57.899999999999999</v>
      </c>
      <c r="I318" s="195"/>
      <c r="J318" s="194">
        <f>ROUND(I318*H318,3)</f>
        <v>0</v>
      </c>
      <c r="K318" s="196"/>
      <c r="L318" s="39"/>
      <c r="M318" s="197" t="s">
        <v>1</v>
      </c>
      <c r="N318" s="198" t="s">
        <v>44</v>
      </c>
      <c r="O318" s="82"/>
      <c r="P318" s="199">
        <f>O318*H318</f>
        <v>0</v>
      </c>
      <c r="Q318" s="199">
        <v>0</v>
      </c>
      <c r="R318" s="199">
        <f>Q318*H318</f>
        <v>0</v>
      </c>
      <c r="S318" s="199">
        <v>0</v>
      </c>
      <c r="T318" s="20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01" t="s">
        <v>111</v>
      </c>
      <c r="AT318" s="201" t="s">
        <v>171</v>
      </c>
      <c r="AU318" s="201" t="s">
        <v>90</v>
      </c>
      <c r="AY318" s="19" t="s">
        <v>168</v>
      </c>
      <c r="BE318" s="202">
        <f>IF(N318="základná",J318,0)</f>
        <v>0</v>
      </c>
      <c r="BF318" s="202">
        <f>IF(N318="znížená",J318,0)</f>
        <v>0</v>
      </c>
      <c r="BG318" s="202">
        <f>IF(N318="zákl. prenesená",J318,0)</f>
        <v>0</v>
      </c>
      <c r="BH318" s="202">
        <f>IF(N318="zníž. prenesená",J318,0)</f>
        <v>0</v>
      </c>
      <c r="BI318" s="202">
        <f>IF(N318="nulová",J318,0)</f>
        <v>0</v>
      </c>
      <c r="BJ318" s="19" t="s">
        <v>90</v>
      </c>
      <c r="BK318" s="203">
        <f>ROUND(I318*H318,3)</f>
        <v>0</v>
      </c>
      <c r="BL318" s="19" t="s">
        <v>111</v>
      </c>
      <c r="BM318" s="201" t="s">
        <v>398</v>
      </c>
    </row>
    <row r="319" s="13" customFormat="1">
      <c r="A319" s="13"/>
      <c r="B319" s="204"/>
      <c r="C319" s="13"/>
      <c r="D319" s="205" t="s">
        <v>175</v>
      </c>
      <c r="E319" s="206" t="s">
        <v>1</v>
      </c>
      <c r="F319" s="207" t="s">
        <v>395</v>
      </c>
      <c r="G319" s="13"/>
      <c r="H319" s="208">
        <v>57.899999999999999</v>
      </c>
      <c r="I319" s="209"/>
      <c r="J319" s="13"/>
      <c r="K319" s="13"/>
      <c r="L319" s="204"/>
      <c r="M319" s="210"/>
      <c r="N319" s="211"/>
      <c r="O319" s="211"/>
      <c r="P319" s="211"/>
      <c r="Q319" s="211"/>
      <c r="R319" s="211"/>
      <c r="S319" s="211"/>
      <c r="T319" s="21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06" t="s">
        <v>175</v>
      </c>
      <c r="AU319" s="206" t="s">
        <v>90</v>
      </c>
      <c r="AV319" s="13" t="s">
        <v>90</v>
      </c>
      <c r="AW319" s="13" t="s">
        <v>33</v>
      </c>
      <c r="AX319" s="13" t="s">
        <v>78</v>
      </c>
      <c r="AY319" s="206" t="s">
        <v>168</v>
      </c>
    </row>
    <row r="320" s="14" customFormat="1">
      <c r="A320" s="14"/>
      <c r="B320" s="213"/>
      <c r="C320" s="14"/>
      <c r="D320" s="205" t="s">
        <v>175</v>
      </c>
      <c r="E320" s="214" t="s">
        <v>1</v>
      </c>
      <c r="F320" s="215" t="s">
        <v>180</v>
      </c>
      <c r="G320" s="14"/>
      <c r="H320" s="216">
        <v>57.899999999999999</v>
      </c>
      <c r="I320" s="217"/>
      <c r="J320" s="14"/>
      <c r="K320" s="14"/>
      <c r="L320" s="213"/>
      <c r="M320" s="218"/>
      <c r="N320" s="219"/>
      <c r="O320" s="219"/>
      <c r="P320" s="219"/>
      <c r="Q320" s="219"/>
      <c r="R320" s="219"/>
      <c r="S320" s="219"/>
      <c r="T320" s="22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14" t="s">
        <v>175</v>
      </c>
      <c r="AU320" s="214" t="s">
        <v>90</v>
      </c>
      <c r="AV320" s="14" t="s">
        <v>111</v>
      </c>
      <c r="AW320" s="14" t="s">
        <v>33</v>
      </c>
      <c r="AX320" s="14" t="s">
        <v>85</v>
      </c>
      <c r="AY320" s="214" t="s">
        <v>168</v>
      </c>
    </row>
    <row r="321" s="2" customFormat="1" ht="16.5" customHeight="1">
      <c r="A321" s="38"/>
      <c r="B321" s="189"/>
      <c r="C321" s="190" t="s">
        <v>399</v>
      </c>
      <c r="D321" s="190" t="s">
        <v>171</v>
      </c>
      <c r="E321" s="191" t="s">
        <v>400</v>
      </c>
      <c r="F321" s="192" t="s">
        <v>401</v>
      </c>
      <c r="G321" s="193" t="s">
        <v>324</v>
      </c>
      <c r="H321" s="194">
        <v>140.30000000000001</v>
      </c>
      <c r="I321" s="195"/>
      <c r="J321" s="194">
        <f>ROUND(I321*H321,3)</f>
        <v>0</v>
      </c>
      <c r="K321" s="196"/>
      <c r="L321" s="39"/>
      <c r="M321" s="197" t="s">
        <v>1</v>
      </c>
      <c r="N321" s="198" t="s">
        <v>44</v>
      </c>
      <c r="O321" s="82"/>
      <c r="P321" s="199">
        <f>O321*H321</f>
        <v>0</v>
      </c>
      <c r="Q321" s="199">
        <v>0</v>
      </c>
      <c r="R321" s="199">
        <f>Q321*H321</f>
        <v>0</v>
      </c>
      <c r="S321" s="199">
        <v>0</v>
      </c>
      <c r="T321" s="20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01" t="s">
        <v>111</v>
      </c>
      <c r="AT321" s="201" t="s">
        <v>171</v>
      </c>
      <c r="AU321" s="201" t="s">
        <v>90</v>
      </c>
      <c r="AY321" s="19" t="s">
        <v>168</v>
      </c>
      <c r="BE321" s="202">
        <f>IF(N321="základná",J321,0)</f>
        <v>0</v>
      </c>
      <c r="BF321" s="202">
        <f>IF(N321="znížená",J321,0)</f>
        <v>0</v>
      </c>
      <c r="BG321" s="202">
        <f>IF(N321="zákl. prenesená",J321,0)</f>
        <v>0</v>
      </c>
      <c r="BH321" s="202">
        <f>IF(N321="zníž. prenesená",J321,0)</f>
        <v>0</v>
      </c>
      <c r="BI321" s="202">
        <f>IF(N321="nulová",J321,0)</f>
        <v>0</v>
      </c>
      <c r="BJ321" s="19" t="s">
        <v>90</v>
      </c>
      <c r="BK321" s="203">
        <f>ROUND(I321*H321,3)</f>
        <v>0</v>
      </c>
      <c r="BL321" s="19" t="s">
        <v>111</v>
      </c>
      <c r="BM321" s="201" t="s">
        <v>402</v>
      </c>
    </row>
    <row r="322" s="13" customFormat="1">
      <c r="A322" s="13"/>
      <c r="B322" s="204"/>
      <c r="C322" s="13"/>
      <c r="D322" s="205" t="s">
        <v>175</v>
      </c>
      <c r="E322" s="206" t="s">
        <v>1</v>
      </c>
      <c r="F322" s="207" t="s">
        <v>403</v>
      </c>
      <c r="G322" s="13"/>
      <c r="H322" s="208">
        <v>140.30000000000001</v>
      </c>
      <c r="I322" s="209"/>
      <c r="J322" s="13"/>
      <c r="K322" s="13"/>
      <c r="L322" s="204"/>
      <c r="M322" s="210"/>
      <c r="N322" s="211"/>
      <c r="O322" s="211"/>
      <c r="P322" s="211"/>
      <c r="Q322" s="211"/>
      <c r="R322" s="211"/>
      <c r="S322" s="211"/>
      <c r="T322" s="21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06" t="s">
        <v>175</v>
      </c>
      <c r="AU322" s="206" t="s">
        <v>90</v>
      </c>
      <c r="AV322" s="13" t="s">
        <v>90</v>
      </c>
      <c r="AW322" s="13" t="s">
        <v>33</v>
      </c>
      <c r="AX322" s="13" t="s">
        <v>78</v>
      </c>
      <c r="AY322" s="206" t="s">
        <v>168</v>
      </c>
    </row>
    <row r="323" s="14" customFormat="1">
      <c r="A323" s="14"/>
      <c r="B323" s="213"/>
      <c r="C323" s="14"/>
      <c r="D323" s="205" t="s">
        <v>175</v>
      </c>
      <c r="E323" s="214" t="s">
        <v>1</v>
      </c>
      <c r="F323" s="215" t="s">
        <v>180</v>
      </c>
      <c r="G323" s="14"/>
      <c r="H323" s="216">
        <v>140.30000000000001</v>
      </c>
      <c r="I323" s="217"/>
      <c r="J323" s="14"/>
      <c r="K323" s="14"/>
      <c r="L323" s="213"/>
      <c r="M323" s="218"/>
      <c r="N323" s="219"/>
      <c r="O323" s="219"/>
      <c r="P323" s="219"/>
      <c r="Q323" s="219"/>
      <c r="R323" s="219"/>
      <c r="S323" s="219"/>
      <c r="T323" s="22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14" t="s">
        <v>175</v>
      </c>
      <c r="AU323" s="214" t="s">
        <v>90</v>
      </c>
      <c r="AV323" s="14" t="s">
        <v>111</v>
      </c>
      <c r="AW323" s="14" t="s">
        <v>33</v>
      </c>
      <c r="AX323" s="14" t="s">
        <v>85</v>
      </c>
      <c r="AY323" s="214" t="s">
        <v>168</v>
      </c>
    </row>
    <row r="324" s="2" customFormat="1" ht="16.5" customHeight="1">
      <c r="A324" s="38"/>
      <c r="B324" s="189"/>
      <c r="C324" s="190" t="s">
        <v>307</v>
      </c>
      <c r="D324" s="190" t="s">
        <v>171</v>
      </c>
      <c r="E324" s="191" t="s">
        <v>404</v>
      </c>
      <c r="F324" s="192" t="s">
        <v>405</v>
      </c>
      <c r="G324" s="193" t="s">
        <v>324</v>
      </c>
      <c r="H324" s="194">
        <v>119.90000000000001</v>
      </c>
      <c r="I324" s="195"/>
      <c r="J324" s="194">
        <f>ROUND(I324*H324,3)</f>
        <v>0</v>
      </c>
      <c r="K324" s="196"/>
      <c r="L324" s="39"/>
      <c r="M324" s="197" t="s">
        <v>1</v>
      </c>
      <c r="N324" s="198" t="s">
        <v>44</v>
      </c>
      <c r="O324" s="82"/>
      <c r="P324" s="199">
        <f>O324*H324</f>
        <v>0</v>
      </c>
      <c r="Q324" s="199">
        <v>0</v>
      </c>
      <c r="R324" s="199">
        <f>Q324*H324</f>
        <v>0</v>
      </c>
      <c r="S324" s="199">
        <v>0</v>
      </c>
      <c r="T324" s="20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01" t="s">
        <v>111</v>
      </c>
      <c r="AT324" s="201" t="s">
        <v>171</v>
      </c>
      <c r="AU324" s="201" t="s">
        <v>90</v>
      </c>
      <c r="AY324" s="19" t="s">
        <v>168</v>
      </c>
      <c r="BE324" s="202">
        <f>IF(N324="základná",J324,0)</f>
        <v>0</v>
      </c>
      <c r="BF324" s="202">
        <f>IF(N324="znížená",J324,0)</f>
        <v>0</v>
      </c>
      <c r="BG324" s="202">
        <f>IF(N324="zákl. prenesená",J324,0)</f>
        <v>0</v>
      </c>
      <c r="BH324" s="202">
        <f>IF(N324="zníž. prenesená",J324,0)</f>
        <v>0</v>
      </c>
      <c r="BI324" s="202">
        <f>IF(N324="nulová",J324,0)</f>
        <v>0</v>
      </c>
      <c r="BJ324" s="19" t="s">
        <v>90</v>
      </c>
      <c r="BK324" s="203">
        <f>ROUND(I324*H324,3)</f>
        <v>0</v>
      </c>
      <c r="BL324" s="19" t="s">
        <v>111</v>
      </c>
      <c r="BM324" s="201" t="s">
        <v>406</v>
      </c>
    </row>
    <row r="325" s="13" customFormat="1">
      <c r="A325" s="13"/>
      <c r="B325" s="204"/>
      <c r="C325" s="13"/>
      <c r="D325" s="205" t="s">
        <v>175</v>
      </c>
      <c r="E325" s="206" t="s">
        <v>1</v>
      </c>
      <c r="F325" s="207" t="s">
        <v>407</v>
      </c>
      <c r="G325" s="13"/>
      <c r="H325" s="208">
        <v>46.200000000000003</v>
      </c>
      <c r="I325" s="209"/>
      <c r="J325" s="13"/>
      <c r="K325" s="13"/>
      <c r="L325" s="204"/>
      <c r="M325" s="210"/>
      <c r="N325" s="211"/>
      <c r="O325" s="211"/>
      <c r="P325" s="211"/>
      <c r="Q325" s="211"/>
      <c r="R325" s="211"/>
      <c r="S325" s="211"/>
      <c r="T325" s="21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06" t="s">
        <v>175</v>
      </c>
      <c r="AU325" s="206" t="s">
        <v>90</v>
      </c>
      <c r="AV325" s="13" t="s">
        <v>90</v>
      </c>
      <c r="AW325" s="13" t="s">
        <v>33</v>
      </c>
      <c r="AX325" s="13" t="s">
        <v>78</v>
      </c>
      <c r="AY325" s="206" t="s">
        <v>168</v>
      </c>
    </row>
    <row r="326" s="13" customFormat="1">
      <c r="A326" s="13"/>
      <c r="B326" s="204"/>
      <c r="C326" s="13"/>
      <c r="D326" s="205" t="s">
        <v>175</v>
      </c>
      <c r="E326" s="206" t="s">
        <v>1</v>
      </c>
      <c r="F326" s="207" t="s">
        <v>408</v>
      </c>
      <c r="G326" s="13"/>
      <c r="H326" s="208">
        <v>73.700000000000003</v>
      </c>
      <c r="I326" s="209"/>
      <c r="J326" s="13"/>
      <c r="K326" s="13"/>
      <c r="L326" s="204"/>
      <c r="M326" s="210"/>
      <c r="N326" s="211"/>
      <c r="O326" s="211"/>
      <c r="P326" s="211"/>
      <c r="Q326" s="211"/>
      <c r="R326" s="211"/>
      <c r="S326" s="211"/>
      <c r="T326" s="21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06" t="s">
        <v>175</v>
      </c>
      <c r="AU326" s="206" t="s">
        <v>90</v>
      </c>
      <c r="AV326" s="13" t="s">
        <v>90</v>
      </c>
      <c r="AW326" s="13" t="s">
        <v>33</v>
      </c>
      <c r="AX326" s="13" t="s">
        <v>78</v>
      </c>
      <c r="AY326" s="206" t="s">
        <v>168</v>
      </c>
    </row>
    <row r="327" s="14" customFormat="1">
      <c r="A327" s="14"/>
      <c r="B327" s="213"/>
      <c r="C327" s="14"/>
      <c r="D327" s="205" t="s">
        <v>175</v>
      </c>
      <c r="E327" s="214" t="s">
        <v>1</v>
      </c>
      <c r="F327" s="215" t="s">
        <v>180</v>
      </c>
      <c r="G327" s="14"/>
      <c r="H327" s="216">
        <v>119.90000000000001</v>
      </c>
      <c r="I327" s="217"/>
      <c r="J327" s="14"/>
      <c r="K327" s="14"/>
      <c r="L327" s="213"/>
      <c r="M327" s="218"/>
      <c r="N327" s="219"/>
      <c r="O327" s="219"/>
      <c r="P327" s="219"/>
      <c r="Q327" s="219"/>
      <c r="R327" s="219"/>
      <c r="S327" s="219"/>
      <c r="T327" s="22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14" t="s">
        <v>175</v>
      </c>
      <c r="AU327" s="214" t="s">
        <v>90</v>
      </c>
      <c r="AV327" s="14" t="s">
        <v>111</v>
      </c>
      <c r="AW327" s="14" t="s">
        <v>33</v>
      </c>
      <c r="AX327" s="14" t="s">
        <v>85</v>
      </c>
      <c r="AY327" s="214" t="s">
        <v>168</v>
      </c>
    </row>
    <row r="328" s="2" customFormat="1" ht="16.5" customHeight="1">
      <c r="A328" s="38"/>
      <c r="B328" s="189"/>
      <c r="C328" s="190" t="s">
        <v>409</v>
      </c>
      <c r="D328" s="190" t="s">
        <v>171</v>
      </c>
      <c r="E328" s="191" t="s">
        <v>410</v>
      </c>
      <c r="F328" s="192" t="s">
        <v>411</v>
      </c>
      <c r="G328" s="193" t="s">
        <v>324</v>
      </c>
      <c r="H328" s="194">
        <v>54.899999999999999</v>
      </c>
      <c r="I328" s="195"/>
      <c r="J328" s="194">
        <f>ROUND(I328*H328,3)</f>
        <v>0</v>
      </c>
      <c r="K328" s="196"/>
      <c r="L328" s="39"/>
      <c r="M328" s="197" t="s">
        <v>1</v>
      </c>
      <c r="N328" s="198" t="s">
        <v>44</v>
      </c>
      <c r="O328" s="82"/>
      <c r="P328" s="199">
        <f>O328*H328</f>
        <v>0</v>
      </c>
      <c r="Q328" s="199">
        <v>0</v>
      </c>
      <c r="R328" s="199">
        <f>Q328*H328</f>
        <v>0</v>
      </c>
      <c r="S328" s="199">
        <v>0</v>
      </c>
      <c r="T328" s="20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01" t="s">
        <v>111</v>
      </c>
      <c r="AT328" s="201" t="s">
        <v>171</v>
      </c>
      <c r="AU328" s="201" t="s">
        <v>90</v>
      </c>
      <c r="AY328" s="19" t="s">
        <v>168</v>
      </c>
      <c r="BE328" s="202">
        <f>IF(N328="základná",J328,0)</f>
        <v>0</v>
      </c>
      <c r="BF328" s="202">
        <f>IF(N328="znížená",J328,0)</f>
        <v>0</v>
      </c>
      <c r="BG328" s="202">
        <f>IF(N328="zákl. prenesená",J328,0)</f>
        <v>0</v>
      </c>
      <c r="BH328" s="202">
        <f>IF(N328="zníž. prenesená",J328,0)</f>
        <v>0</v>
      </c>
      <c r="BI328" s="202">
        <f>IF(N328="nulová",J328,0)</f>
        <v>0</v>
      </c>
      <c r="BJ328" s="19" t="s">
        <v>90</v>
      </c>
      <c r="BK328" s="203">
        <f>ROUND(I328*H328,3)</f>
        <v>0</v>
      </c>
      <c r="BL328" s="19" t="s">
        <v>111</v>
      </c>
      <c r="BM328" s="201" t="s">
        <v>412</v>
      </c>
    </row>
    <row r="329" s="13" customFormat="1">
      <c r="A329" s="13"/>
      <c r="B329" s="204"/>
      <c r="C329" s="13"/>
      <c r="D329" s="205" t="s">
        <v>175</v>
      </c>
      <c r="E329" s="206" t="s">
        <v>1</v>
      </c>
      <c r="F329" s="207" t="s">
        <v>413</v>
      </c>
      <c r="G329" s="13"/>
      <c r="H329" s="208">
        <v>34.799999999999997</v>
      </c>
      <c r="I329" s="209"/>
      <c r="J329" s="13"/>
      <c r="K329" s="13"/>
      <c r="L329" s="204"/>
      <c r="M329" s="210"/>
      <c r="N329" s="211"/>
      <c r="O329" s="211"/>
      <c r="P329" s="211"/>
      <c r="Q329" s="211"/>
      <c r="R329" s="211"/>
      <c r="S329" s="211"/>
      <c r="T329" s="21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06" t="s">
        <v>175</v>
      </c>
      <c r="AU329" s="206" t="s">
        <v>90</v>
      </c>
      <c r="AV329" s="13" t="s">
        <v>90</v>
      </c>
      <c r="AW329" s="13" t="s">
        <v>33</v>
      </c>
      <c r="AX329" s="13" t="s">
        <v>78</v>
      </c>
      <c r="AY329" s="206" t="s">
        <v>168</v>
      </c>
    </row>
    <row r="330" s="13" customFormat="1">
      <c r="A330" s="13"/>
      <c r="B330" s="204"/>
      <c r="C330" s="13"/>
      <c r="D330" s="205" t="s">
        <v>175</v>
      </c>
      <c r="E330" s="206" t="s">
        <v>1</v>
      </c>
      <c r="F330" s="207" t="s">
        <v>414</v>
      </c>
      <c r="G330" s="13"/>
      <c r="H330" s="208">
        <v>20.100000000000001</v>
      </c>
      <c r="I330" s="209"/>
      <c r="J330" s="13"/>
      <c r="K330" s="13"/>
      <c r="L330" s="204"/>
      <c r="M330" s="210"/>
      <c r="N330" s="211"/>
      <c r="O330" s="211"/>
      <c r="P330" s="211"/>
      <c r="Q330" s="211"/>
      <c r="R330" s="211"/>
      <c r="S330" s="211"/>
      <c r="T330" s="21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06" t="s">
        <v>175</v>
      </c>
      <c r="AU330" s="206" t="s">
        <v>90</v>
      </c>
      <c r="AV330" s="13" t="s">
        <v>90</v>
      </c>
      <c r="AW330" s="13" t="s">
        <v>33</v>
      </c>
      <c r="AX330" s="13" t="s">
        <v>78</v>
      </c>
      <c r="AY330" s="206" t="s">
        <v>168</v>
      </c>
    </row>
    <row r="331" s="14" customFormat="1">
      <c r="A331" s="14"/>
      <c r="B331" s="213"/>
      <c r="C331" s="14"/>
      <c r="D331" s="205" t="s">
        <v>175</v>
      </c>
      <c r="E331" s="214" t="s">
        <v>1</v>
      </c>
      <c r="F331" s="215" t="s">
        <v>180</v>
      </c>
      <c r="G331" s="14"/>
      <c r="H331" s="216">
        <v>54.899999999999999</v>
      </c>
      <c r="I331" s="217"/>
      <c r="J331" s="14"/>
      <c r="K331" s="14"/>
      <c r="L331" s="213"/>
      <c r="M331" s="218"/>
      <c r="N331" s="219"/>
      <c r="O331" s="219"/>
      <c r="P331" s="219"/>
      <c r="Q331" s="219"/>
      <c r="R331" s="219"/>
      <c r="S331" s="219"/>
      <c r="T331" s="22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14" t="s">
        <v>175</v>
      </c>
      <c r="AU331" s="214" t="s">
        <v>90</v>
      </c>
      <c r="AV331" s="14" t="s">
        <v>111</v>
      </c>
      <c r="AW331" s="14" t="s">
        <v>33</v>
      </c>
      <c r="AX331" s="14" t="s">
        <v>85</v>
      </c>
      <c r="AY331" s="214" t="s">
        <v>168</v>
      </c>
    </row>
    <row r="332" s="2" customFormat="1" ht="21.75" customHeight="1">
      <c r="A332" s="38"/>
      <c r="B332" s="189"/>
      <c r="C332" s="190" t="s">
        <v>316</v>
      </c>
      <c r="D332" s="190" t="s">
        <v>171</v>
      </c>
      <c r="E332" s="191" t="s">
        <v>415</v>
      </c>
      <c r="F332" s="192" t="s">
        <v>416</v>
      </c>
      <c r="G332" s="193" t="s">
        <v>324</v>
      </c>
      <c r="H332" s="194">
        <v>94.099999999999994</v>
      </c>
      <c r="I332" s="195"/>
      <c r="J332" s="194">
        <f>ROUND(I332*H332,3)</f>
        <v>0</v>
      </c>
      <c r="K332" s="196"/>
      <c r="L332" s="39"/>
      <c r="M332" s="197" t="s">
        <v>1</v>
      </c>
      <c r="N332" s="198" t="s">
        <v>44</v>
      </c>
      <c r="O332" s="82"/>
      <c r="P332" s="199">
        <f>O332*H332</f>
        <v>0</v>
      </c>
      <c r="Q332" s="199">
        <v>0</v>
      </c>
      <c r="R332" s="199">
        <f>Q332*H332</f>
        <v>0</v>
      </c>
      <c r="S332" s="199">
        <v>0</v>
      </c>
      <c r="T332" s="20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01" t="s">
        <v>111</v>
      </c>
      <c r="AT332" s="201" t="s">
        <v>171</v>
      </c>
      <c r="AU332" s="201" t="s">
        <v>90</v>
      </c>
      <c r="AY332" s="19" t="s">
        <v>168</v>
      </c>
      <c r="BE332" s="202">
        <f>IF(N332="základná",J332,0)</f>
        <v>0</v>
      </c>
      <c r="BF332" s="202">
        <f>IF(N332="znížená",J332,0)</f>
        <v>0</v>
      </c>
      <c r="BG332" s="202">
        <f>IF(N332="zákl. prenesená",J332,0)</f>
        <v>0</v>
      </c>
      <c r="BH332" s="202">
        <f>IF(N332="zníž. prenesená",J332,0)</f>
        <v>0</v>
      </c>
      <c r="BI332" s="202">
        <f>IF(N332="nulová",J332,0)</f>
        <v>0</v>
      </c>
      <c r="BJ332" s="19" t="s">
        <v>90</v>
      </c>
      <c r="BK332" s="203">
        <f>ROUND(I332*H332,3)</f>
        <v>0</v>
      </c>
      <c r="BL332" s="19" t="s">
        <v>111</v>
      </c>
      <c r="BM332" s="201" t="s">
        <v>417</v>
      </c>
    </row>
    <row r="333" s="13" customFormat="1">
      <c r="A333" s="13"/>
      <c r="B333" s="204"/>
      <c r="C333" s="13"/>
      <c r="D333" s="205" t="s">
        <v>175</v>
      </c>
      <c r="E333" s="206" t="s">
        <v>1</v>
      </c>
      <c r="F333" s="207" t="s">
        <v>418</v>
      </c>
      <c r="G333" s="13"/>
      <c r="H333" s="208">
        <v>94.099999999999994</v>
      </c>
      <c r="I333" s="209"/>
      <c r="J333" s="13"/>
      <c r="K333" s="13"/>
      <c r="L333" s="204"/>
      <c r="M333" s="210"/>
      <c r="N333" s="211"/>
      <c r="O333" s="211"/>
      <c r="P333" s="211"/>
      <c r="Q333" s="211"/>
      <c r="R333" s="211"/>
      <c r="S333" s="211"/>
      <c r="T333" s="21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06" t="s">
        <v>175</v>
      </c>
      <c r="AU333" s="206" t="s">
        <v>90</v>
      </c>
      <c r="AV333" s="13" t="s">
        <v>90</v>
      </c>
      <c r="AW333" s="13" t="s">
        <v>33</v>
      </c>
      <c r="AX333" s="13" t="s">
        <v>78</v>
      </c>
      <c r="AY333" s="206" t="s">
        <v>168</v>
      </c>
    </row>
    <row r="334" s="14" customFormat="1">
      <c r="A334" s="14"/>
      <c r="B334" s="213"/>
      <c r="C334" s="14"/>
      <c r="D334" s="205" t="s">
        <v>175</v>
      </c>
      <c r="E334" s="214" t="s">
        <v>1</v>
      </c>
      <c r="F334" s="215" t="s">
        <v>180</v>
      </c>
      <c r="G334" s="14"/>
      <c r="H334" s="216">
        <v>94.099999999999994</v>
      </c>
      <c r="I334" s="217"/>
      <c r="J334" s="14"/>
      <c r="K334" s="14"/>
      <c r="L334" s="213"/>
      <c r="M334" s="218"/>
      <c r="N334" s="219"/>
      <c r="O334" s="219"/>
      <c r="P334" s="219"/>
      <c r="Q334" s="219"/>
      <c r="R334" s="219"/>
      <c r="S334" s="219"/>
      <c r="T334" s="22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14" t="s">
        <v>175</v>
      </c>
      <c r="AU334" s="214" t="s">
        <v>90</v>
      </c>
      <c r="AV334" s="14" t="s">
        <v>111</v>
      </c>
      <c r="AW334" s="14" t="s">
        <v>33</v>
      </c>
      <c r="AX334" s="14" t="s">
        <v>85</v>
      </c>
      <c r="AY334" s="214" t="s">
        <v>168</v>
      </c>
    </row>
    <row r="335" s="2" customFormat="1" ht="24.15" customHeight="1">
      <c r="A335" s="38"/>
      <c r="B335" s="189"/>
      <c r="C335" s="190" t="s">
        <v>419</v>
      </c>
      <c r="D335" s="190" t="s">
        <v>171</v>
      </c>
      <c r="E335" s="191" t="s">
        <v>420</v>
      </c>
      <c r="F335" s="192" t="s">
        <v>421</v>
      </c>
      <c r="G335" s="193" t="s">
        <v>324</v>
      </c>
      <c r="H335" s="194">
        <v>73.700000000000003</v>
      </c>
      <c r="I335" s="195"/>
      <c r="J335" s="194">
        <f>ROUND(I335*H335,3)</f>
        <v>0</v>
      </c>
      <c r="K335" s="196"/>
      <c r="L335" s="39"/>
      <c r="M335" s="197" t="s">
        <v>1</v>
      </c>
      <c r="N335" s="198" t="s">
        <v>44</v>
      </c>
      <c r="O335" s="82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01" t="s">
        <v>111</v>
      </c>
      <c r="AT335" s="201" t="s">
        <v>171</v>
      </c>
      <c r="AU335" s="201" t="s">
        <v>90</v>
      </c>
      <c r="AY335" s="19" t="s">
        <v>168</v>
      </c>
      <c r="BE335" s="202">
        <f>IF(N335="základná",J335,0)</f>
        <v>0</v>
      </c>
      <c r="BF335" s="202">
        <f>IF(N335="znížená",J335,0)</f>
        <v>0</v>
      </c>
      <c r="BG335" s="202">
        <f>IF(N335="zákl. prenesená",J335,0)</f>
        <v>0</v>
      </c>
      <c r="BH335" s="202">
        <f>IF(N335="zníž. prenesená",J335,0)</f>
        <v>0</v>
      </c>
      <c r="BI335" s="202">
        <f>IF(N335="nulová",J335,0)</f>
        <v>0</v>
      </c>
      <c r="BJ335" s="19" t="s">
        <v>90</v>
      </c>
      <c r="BK335" s="203">
        <f>ROUND(I335*H335,3)</f>
        <v>0</v>
      </c>
      <c r="BL335" s="19" t="s">
        <v>111</v>
      </c>
      <c r="BM335" s="201" t="s">
        <v>422</v>
      </c>
    </row>
    <row r="336" s="13" customFormat="1">
      <c r="A336" s="13"/>
      <c r="B336" s="204"/>
      <c r="C336" s="13"/>
      <c r="D336" s="205" t="s">
        <v>175</v>
      </c>
      <c r="E336" s="206" t="s">
        <v>1</v>
      </c>
      <c r="F336" s="207" t="s">
        <v>423</v>
      </c>
      <c r="G336" s="13"/>
      <c r="H336" s="208">
        <v>73.700000000000003</v>
      </c>
      <c r="I336" s="209"/>
      <c r="J336" s="13"/>
      <c r="K336" s="13"/>
      <c r="L336" s="204"/>
      <c r="M336" s="210"/>
      <c r="N336" s="211"/>
      <c r="O336" s="211"/>
      <c r="P336" s="211"/>
      <c r="Q336" s="211"/>
      <c r="R336" s="211"/>
      <c r="S336" s="211"/>
      <c r="T336" s="21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06" t="s">
        <v>175</v>
      </c>
      <c r="AU336" s="206" t="s">
        <v>90</v>
      </c>
      <c r="AV336" s="13" t="s">
        <v>90</v>
      </c>
      <c r="AW336" s="13" t="s">
        <v>33</v>
      </c>
      <c r="AX336" s="13" t="s">
        <v>78</v>
      </c>
      <c r="AY336" s="206" t="s">
        <v>168</v>
      </c>
    </row>
    <row r="337" s="14" customFormat="1">
      <c r="A337" s="14"/>
      <c r="B337" s="213"/>
      <c r="C337" s="14"/>
      <c r="D337" s="205" t="s">
        <v>175</v>
      </c>
      <c r="E337" s="214" t="s">
        <v>1</v>
      </c>
      <c r="F337" s="215" t="s">
        <v>180</v>
      </c>
      <c r="G337" s="14"/>
      <c r="H337" s="216">
        <v>73.700000000000003</v>
      </c>
      <c r="I337" s="217"/>
      <c r="J337" s="14"/>
      <c r="K337" s="14"/>
      <c r="L337" s="213"/>
      <c r="M337" s="218"/>
      <c r="N337" s="219"/>
      <c r="O337" s="219"/>
      <c r="P337" s="219"/>
      <c r="Q337" s="219"/>
      <c r="R337" s="219"/>
      <c r="S337" s="219"/>
      <c r="T337" s="22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14" t="s">
        <v>175</v>
      </c>
      <c r="AU337" s="214" t="s">
        <v>90</v>
      </c>
      <c r="AV337" s="14" t="s">
        <v>111</v>
      </c>
      <c r="AW337" s="14" t="s">
        <v>33</v>
      </c>
      <c r="AX337" s="14" t="s">
        <v>85</v>
      </c>
      <c r="AY337" s="214" t="s">
        <v>168</v>
      </c>
    </row>
    <row r="338" s="2" customFormat="1" ht="16.5" customHeight="1">
      <c r="A338" s="38"/>
      <c r="B338" s="189"/>
      <c r="C338" s="190" t="s">
        <v>325</v>
      </c>
      <c r="D338" s="190" t="s">
        <v>171</v>
      </c>
      <c r="E338" s="191" t="s">
        <v>424</v>
      </c>
      <c r="F338" s="192" t="s">
        <v>425</v>
      </c>
      <c r="G338" s="193" t="s">
        <v>324</v>
      </c>
      <c r="H338" s="194">
        <v>39.200000000000003</v>
      </c>
      <c r="I338" s="195"/>
      <c r="J338" s="194">
        <f>ROUND(I338*H338,3)</f>
        <v>0</v>
      </c>
      <c r="K338" s="196"/>
      <c r="L338" s="39"/>
      <c r="M338" s="197" t="s">
        <v>1</v>
      </c>
      <c r="N338" s="198" t="s">
        <v>44</v>
      </c>
      <c r="O338" s="82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01" t="s">
        <v>111</v>
      </c>
      <c r="AT338" s="201" t="s">
        <v>171</v>
      </c>
      <c r="AU338" s="201" t="s">
        <v>90</v>
      </c>
      <c r="AY338" s="19" t="s">
        <v>168</v>
      </c>
      <c r="BE338" s="202">
        <f>IF(N338="základná",J338,0)</f>
        <v>0</v>
      </c>
      <c r="BF338" s="202">
        <f>IF(N338="znížená",J338,0)</f>
        <v>0</v>
      </c>
      <c r="BG338" s="202">
        <f>IF(N338="zákl. prenesená",J338,0)</f>
        <v>0</v>
      </c>
      <c r="BH338" s="202">
        <f>IF(N338="zníž. prenesená",J338,0)</f>
        <v>0</v>
      </c>
      <c r="BI338" s="202">
        <f>IF(N338="nulová",J338,0)</f>
        <v>0</v>
      </c>
      <c r="BJ338" s="19" t="s">
        <v>90</v>
      </c>
      <c r="BK338" s="203">
        <f>ROUND(I338*H338,3)</f>
        <v>0</v>
      </c>
      <c r="BL338" s="19" t="s">
        <v>111</v>
      </c>
      <c r="BM338" s="201" t="s">
        <v>426</v>
      </c>
    </row>
    <row r="339" s="13" customFormat="1">
      <c r="A339" s="13"/>
      <c r="B339" s="204"/>
      <c r="C339" s="13"/>
      <c r="D339" s="205" t="s">
        <v>175</v>
      </c>
      <c r="E339" s="206" t="s">
        <v>1</v>
      </c>
      <c r="F339" s="207" t="s">
        <v>427</v>
      </c>
      <c r="G339" s="13"/>
      <c r="H339" s="208">
        <v>39.200000000000003</v>
      </c>
      <c r="I339" s="209"/>
      <c r="J339" s="13"/>
      <c r="K339" s="13"/>
      <c r="L339" s="204"/>
      <c r="M339" s="210"/>
      <c r="N339" s="211"/>
      <c r="O339" s="211"/>
      <c r="P339" s="211"/>
      <c r="Q339" s="211"/>
      <c r="R339" s="211"/>
      <c r="S339" s="211"/>
      <c r="T339" s="21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06" t="s">
        <v>175</v>
      </c>
      <c r="AU339" s="206" t="s">
        <v>90</v>
      </c>
      <c r="AV339" s="13" t="s">
        <v>90</v>
      </c>
      <c r="AW339" s="13" t="s">
        <v>33</v>
      </c>
      <c r="AX339" s="13" t="s">
        <v>78</v>
      </c>
      <c r="AY339" s="206" t="s">
        <v>168</v>
      </c>
    </row>
    <row r="340" s="14" customFormat="1">
      <c r="A340" s="14"/>
      <c r="B340" s="213"/>
      <c r="C340" s="14"/>
      <c r="D340" s="205" t="s">
        <v>175</v>
      </c>
      <c r="E340" s="214" t="s">
        <v>1</v>
      </c>
      <c r="F340" s="215" t="s">
        <v>180</v>
      </c>
      <c r="G340" s="14"/>
      <c r="H340" s="216">
        <v>39.200000000000003</v>
      </c>
      <c r="I340" s="217"/>
      <c r="J340" s="14"/>
      <c r="K340" s="14"/>
      <c r="L340" s="213"/>
      <c r="M340" s="218"/>
      <c r="N340" s="219"/>
      <c r="O340" s="219"/>
      <c r="P340" s="219"/>
      <c r="Q340" s="219"/>
      <c r="R340" s="219"/>
      <c r="S340" s="219"/>
      <c r="T340" s="22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14" t="s">
        <v>175</v>
      </c>
      <c r="AU340" s="214" t="s">
        <v>90</v>
      </c>
      <c r="AV340" s="14" t="s">
        <v>111</v>
      </c>
      <c r="AW340" s="14" t="s">
        <v>33</v>
      </c>
      <c r="AX340" s="14" t="s">
        <v>85</v>
      </c>
      <c r="AY340" s="214" t="s">
        <v>168</v>
      </c>
    </row>
    <row r="341" s="2" customFormat="1" ht="16.5" customHeight="1">
      <c r="A341" s="38"/>
      <c r="B341" s="189"/>
      <c r="C341" s="190" t="s">
        <v>428</v>
      </c>
      <c r="D341" s="190" t="s">
        <v>171</v>
      </c>
      <c r="E341" s="191" t="s">
        <v>429</v>
      </c>
      <c r="F341" s="192" t="s">
        <v>430</v>
      </c>
      <c r="G341" s="193" t="s">
        <v>353</v>
      </c>
      <c r="H341" s="194">
        <v>100</v>
      </c>
      <c r="I341" s="195"/>
      <c r="J341" s="194">
        <f>ROUND(I341*H341,3)</f>
        <v>0</v>
      </c>
      <c r="K341" s="196"/>
      <c r="L341" s="39"/>
      <c r="M341" s="197" t="s">
        <v>1</v>
      </c>
      <c r="N341" s="198" t="s">
        <v>44</v>
      </c>
      <c r="O341" s="82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01" t="s">
        <v>111</v>
      </c>
      <c r="AT341" s="201" t="s">
        <v>171</v>
      </c>
      <c r="AU341" s="201" t="s">
        <v>90</v>
      </c>
      <c r="AY341" s="19" t="s">
        <v>168</v>
      </c>
      <c r="BE341" s="202">
        <f>IF(N341="základná",J341,0)</f>
        <v>0</v>
      </c>
      <c r="BF341" s="202">
        <f>IF(N341="znížená",J341,0)</f>
        <v>0</v>
      </c>
      <c r="BG341" s="202">
        <f>IF(N341="zákl. prenesená",J341,0)</f>
        <v>0</v>
      </c>
      <c r="BH341" s="202">
        <f>IF(N341="zníž. prenesená",J341,0)</f>
        <v>0</v>
      </c>
      <c r="BI341" s="202">
        <f>IF(N341="nulová",J341,0)</f>
        <v>0</v>
      </c>
      <c r="BJ341" s="19" t="s">
        <v>90</v>
      </c>
      <c r="BK341" s="203">
        <f>ROUND(I341*H341,3)</f>
        <v>0</v>
      </c>
      <c r="BL341" s="19" t="s">
        <v>111</v>
      </c>
      <c r="BM341" s="201" t="s">
        <v>431</v>
      </c>
    </row>
    <row r="342" s="13" customFormat="1">
      <c r="A342" s="13"/>
      <c r="B342" s="204"/>
      <c r="C342" s="13"/>
      <c r="D342" s="205" t="s">
        <v>175</v>
      </c>
      <c r="E342" s="206" t="s">
        <v>1</v>
      </c>
      <c r="F342" s="207" t="s">
        <v>432</v>
      </c>
      <c r="G342" s="13"/>
      <c r="H342" s="208">
        <v>100</v>
      </c>
      <c r="I342" s="209"/>
      <c r="J342" s="13"/>
      <c r="K342" s="13"/>
      <c r="L342" s="204"/>
      <c r="M342" s="210"/>
      <c r="N342" s="211"/>
      <c r="O342" s="211"/>
      <c r="P342" s="211"/>
      <c r="Q342" s="211"/>
      <c r="R342" s="211"/>
      <c r="S342" s="211"/>
      <c r="T342" s="21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06" t="s">
        <v>175</v>
      </c>
      <c r="AU342" s="206" t="s">
        <v>90</v>
      </c>
      <c r="AV342" s="13" t="s">
        <v>90</v>
      </c>
      <c r="AW342" s="13" t="s">
        <v>33</v>
      </c>
      <c r="AX342" s="13" t="s">
        <v>78</v>
      </c>
      <c r="AY342" s="206" t="s">
        <v>168</v>
      </c>
    </row>
    <row r="343" s="14" customFormat="1">
      <c r="A343" s="14"/>
      <c r="B343" s="213"/>
      <c r="C343" s="14"/>
      <c r="D343" s="205" t="s">
        <v>175</v>
      </c>
      <c r="E343" s="214" t="s">
        <v>1</v>
      </c>
      <c r="F343" s="215" t="s">
        <v>180</v>
      </c>
      <c r="G343" s="14"/>
      <c r="H343" s="216">
        <v>100</v>
      </c>
      <c r="I343" s="217"/>
      <c r="J343" s="14"/>
      <c r="K343" s="14"/>
      <c r="L343" s="213"/>
      <c r="M343" s="218"/>
      <c r="N343" s="219"/>
      <c r="O343" s="219"/>
      <c r="P343" s="219"/>
      <c r="Q343" s="219"/>
      <c r="R343" s="219"/>
      <c r="S343" s="219"/>
      <c r="T343" s="22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14" t="s">
        <v>175</v>
      </c>
      <c r="AU343" s="214" t="s">
        <v>90</v>
      </c>
      <c r="AV343" s="14" t="s">
        <v>111</v>
      </c>
      <c r="AW343" s="14" t="s">
        <v>33</v>
      </c>
      <c r="AX343" s="14" t="s">
        <v>85</v>
      </c>
      <c r="AY343" s="214" t="s">
        <v>168</v>
      </c>
    </row>
    <row r="344" s="2" customFormat="1" ht="24.15" customHeight="1">
      <c r="A344" s="38"/>
      <c r="B344" s="189"/>
      <c r="C344" s="190" t="s">
        <v>330</v>
      </c>
      <c r="D344" s="190" t="s">
        <v>171</v>
      </c>
      <c r="E344" s="191" t="s">
        <v>433</v>
      </c>
      <c r="F344" s="192" t="s">
        <v>434</v>
      </c>
      <c r="G344" s="193" t="s">
        <v>174</v>
      </c>
      <c r="H344" s="194">
        <v>16.399999999999999</v>
      </c>
      <c r="I344" s="195"/>
      <c r="J344" s="194">
        <f>ROUND(I344*H344,3)</f>
        <v>0</v>
      </c>
      <c r="K344" s="196"/>
      <c r="L344" s="39"/>
      <c r="M344" s="197" t="s">
        <v>1</v>
      </c>
      <c r="N344" s="198" t="s">
        <v>44</v>
      </c>
      <c r="O344" s="82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01" t="s">
        <v>111</v>
      </c>
      <c r="AT344" s="201" t="s">
        <v>171</v>
      </c>
      <c r="AU344" s="201" t="s">
        <v>90</v>
      </c>
      <c r="AY344" s="19" t="s">
        <v>168</v>
      </c>
      <c r="BE344" s="202">
        <f>IF(N344="základná",J344,0)</f>
        <v>0</v>
      </c>
      <c r="BF344" s="202">
        <f>IF(N344="znížená",J344,0)</f>
        <v>0</v>
      </c>
      <c r="BG344" s="202">
        <f>IF(N344="zákl. prenesená",J344,0)</f>
        <v>0</v>
      </c>
      <c r="BH344" s="202">
        <f>IF(N344="zníž. prenesená",J344,0)</f>
        <v>0</v>
      </c>
      <c r="BI344" s="202">
        <f>IF(N344="nulová",J344,0)</f>
        <v>0</v>
      </c>
      <c r="BJ344" s="19" t="s">
        <v>90</v>
      </c>
      <c r="BK344" s="203">
        <f>ROUND(I344*H344,3)</f>
        <v>0</v>
      </c>
      <c r="BL344" s="19" t="s">
        <v>111</v>
      </c>
      <c r="BM344" s="201" t="s">
        <v>435</v>
      </c>
    </row>
    <row r="345" s="13" customFormat="1">
      <c r="A345" s="13"/>
      <c r="B345" s="204"/>
      <c r="C345" s="13"/>
      <c r="D345" s="205" t="s">
        <v>175</v>
      </c>
      <c r="E345" s="206" t="s">
        <v>1</v>
      </c>
      <c r="F345" s="207" t="s">
        <v>199</v>
      </c>
      <c r="G345" s="13"/>
      <c r="H345" s="208">
        <v>4.5999999999999996</v>
      </c>
      <c r="I345" s="209"/>
      <c r="J345" s="13"/>
      <c r="K345" s="13"/>
      <c r="L345" s="204"/>
      <c r="M345" s="210"/>
      <c r="N345" s="211"/>
      <c r="O345" s="211"/>
      <c r="P345" s="211"/>
      <c r="Q345" s="211"/>
      <c r="R345" s="211"/>
      <c r="S345" s="211"/>
      <c r="T345" s="21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06" t="s">
        <v>175</v>
      </c>
      <c r="AU345" s="206" t="s">
        <v>90</v>
      </c>
      <c r="AV345" s="13" t="s">
        <v>90</v>
      </c>
      <c r="AW345" s="13" t="s">
        <v>33</v>
      </c>
      <c r="AX345" s="13" t="s">
        <v>78</v>
      </c>
      <c r="AY345" s="206" t="s">
        <v>168</v>
      </c>
    </row>
    <row r="346" s="13" customFormat="1">
      <c r="A346" s="13"/>
      <c r="B346" s="204"/>
      <c r="C346" s="13"/>
      <c r="D346" s="205" t="s">
        <v>175</v>
      </c>
      <c r="E346" s="206" t="s">
        <v>1</v>
      </c>
      <c r="F346" s="207" t="s">
        <v>200</v>
      </c>
      <c r="G346" s="13"/>
      <c r="H346" s="208">
        <v>5.2999999999999998</v>
      </c>
      <c r="I346" s="209"/>
      <c r="J346" s="13"/>
      <c r="K346" s="13"/>
      <c r="L346" s="204"/>
      <c r="M346" s="210"/>
      <c r="N346" s="211"/>
      <c r="O346" s="211"/>
      <c r="P346" s="211"/>
      <c r="Q346" s="211"/>
      <c r="R346" s="211"/>
      <c r="S346" s="211"/>
      <c r="T346" s="21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06" t="s">
        <v>175</v>
      </c>
      <c r="AU346" s="206" t="s">
        <v>90</v>
      </c>
      <c r="AV346" s="13" t="s">
        <v>90</v>
      </c>
      <c r="AW346" s="13" t="s">
        <v>33</v>
      </c>
      <c r="AX346" s="13" t="s">
        <v>78</v>
      </c>
      <c r="AY346" s="206" t="s">
        <v>168</v>
      </c>
    </row>
    <row r="347" s="13" customFormat="1">
      <c r="A347" s="13"/>
      <c r="B347" s="204"/>
      <c r="C347" s="13"/>
      <c r="D347" s="205" t="s">
        <v>175</v>
      </c>
      <c r="E347" s="206" t="s">
        <v>1</v>
      </c>
      <c r="F347" s="207" t="s">
        <v>201</v>
      </c>
      <c r="G347" s="13"/>
      <c r="H347" s="208">
        <v>4.7000000000000002</v>
      </c>
      <c r="I347" s="209"/>
      <c r="J347" s="13"/>
      <c r="K347" s="13"/>
      <c r="L347" s="204"/>
      <c r="M347" s="210"/>
      <c r="N347" s="211"/>
      <c r="O347" s="211"/>
      <c r="P347" s="211"/>
      <c r="Q347" s="211"/>
      <c r="R347" s="211"/>
      <c r="S347" s="211"/>
      <c r="T347" s="21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06" t="s">
        <v>175</v>
      </c>
      <c r="AU347" s="206" t="s">
        <v>90</v>
      </c>
      <c r="AV347" s="13" t="s">
        <v>90</v>
      </c>
      <c r="AW347" s="13" t="s">
        <v>33</v>
      </c>
      <c r="AX347" s="13" t="s">
        <v>78</v>
      </c>
      <c r="AY347" s="206" t="s">
        <v>168</v>
      </c>
    </row>
    <row r="348" s="13" customFormat="1">
      <c r="A348" s="13"/>
      <c r="B348" s="204"/>
      <c r="C348" s="13"/>
      <c r="D348" s="205" t="s">
        <v>175</v>
      </c>
      <c r="E348" s="206" t="s">
        <v>1</v>
      </c>
      <c r="F348" s="207" t="s">
        <v>202</v>
      </c>
      <c r="G348" s="13"/>
      <c r="H348" s="208">
        <v>1.8</v>
      </c>
      <c r="I348" s="209"/>
      <c r="J348" s="13"/>
      <c r="K348" s="13"/>
      <c r="L348" s="204"/>
      <c r="M348" s="210"/>
      <c r="N348" s="211"/>
      <c r="O348" s="211"/>
      <c r="P348" s="211"/>
      <c r="Q348" s="211"/>
      <c r="R348" s="211"/>
      <c r="S348" s="211"/>
      <c r="T348" s="21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06" t="s">
        <v>175</v>
      </c>
      <c r="AU348" s="206" t="s">
        <v>90</v>
      </c>
      <c r="AV348" s="13" t="s">
        <v>90</v>
      </c>
      <c r="AW348" s="13" t="s">
        <v>33</v>
      </c>
      <c r="AX348" s="13" t="s">
        <v>78</v>
      </c>
      <c r="AY348" s="206" t="s">
        <v>168</v>
      </c>
    </row>
    <row r="349" s="14" customFormat="1">
      <c r="A349" s="14"/>
      <c r="B349" s="213"/>
      <c r="C349" s="14"/>
      <c r="D349" s="205" t="s">
        <v>175</v>
      </c>
      <c r="E349" s="214" t="s">
        <v>1</v>
      </c>
      <c r="F349" s="215" t="s">
        <v>180</v>
      </c>
      <c r="G349" s="14"/>
      <c r="H349" s="216">
        <v>16.399999999999999</v>
      </c>
      <c r="I349" s="217"/>
      <c r="J349" s="14"/>
      <c r="K349" s="14"/>
      <c r="L349" s="213"/>
      <c r="M349" s="218"/>
      <c r="N349" s="219"/>
      <c r="O349" s="219"/>
      <c r="P349" s="219"/>
      <c r="Q349" s="219"/>
      <c r="R349" s="219"/>
      <c r="S349" s="219"/>
      <c r="T349" s="22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14" t="s">
        <v>175</v>
      </c>
      <c r="AU349" s="214" t="s">
        <v>90</v>
      </c>
      <c r="AV349" s="14" t="s">
        <v>111</v>
      </c>
      <c r="AW349" s="14" t="s">
        <v>33</v>
      </c>
      <c r="AX349" s="14" t="s">
        <v>85</v>
      </c>
      <c r="AY349" s="214" t="s">
        <v>168</v>
      </c>
    </row>
    <row r="350" s="2" customFormat="1" ht="33" customHeight="1">
      <c r="A350" s="38"/>
      <c r="B350" s="189"/>
      <c r="C350" s="190" t="s">
        <v>436</v>
      </c>
      <c r="D350" s="190" t="s">
        <v>171</v>
      </c>
      <c r="E350" s="191" t="s">
        <v>437</v>
      </c>
      <c r="F350" s="192" t="s">
        <v>438</v>
      </c>
      <c r="G350" s="193" t="s">
        <v>174</v>
      </c>
      <c r="H350" s="194">
        <v>302.5</v>
      </c>
      <c r="I350" s="195"/>
      <c r="J350" s="194">
        <f>ROUND(I350*H350,3)</f>
        <v>0</v>
      </c>
      <c r="K350" s="196"/>
      <c r="L350" s="39"/>
      <c r="M350" s="197" t="s">
        <v>1</v>
      </c>
      <c r="N350" s="198" t="s">
        <v>44</v>
      </c>
      <c r="O350" s="82"/>
      <c r="P350" s="199">
        <f>O350*H350</f>
        <v>0</v>
      </c>
      <c r="Q350" s="199">
        <v>0</v>
      </c>
      <c r="R350" s="199">
        <f>Q350*H350</f>
        <v>0</v>
      </c>
      <c r="S350" s="199">
        <v>0</v>
      </c>
      <c r="T350" s="20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01" t="s">
        <v>111</v>
      </c>
      <c r="AT350" s="201" t="s">
        <v>171</v>
      </c>
      <c r="AU350" s="201" t="s">
        <v>90</v>
      </c>
      <c r="AY350" s="19" t="s">
        <v>168</v>
      </c>
      <c r="BE350" s="202">
        <f>IF(N350="základná",J350,0)</f>
        <v>0</v>
      </c>
      <c r="BF350" s="202">
        <f>IF(N350="znížená",J350,0)</f>
        <v>0</v>
      </c>
      <c r="BG350" s="202">
        <f>IF(N350="zákl. prenesená",J350,0)</f>
        <v>0</v>
      </c>
      <c r="BH350" s="202">
        <f>IF(N350="zníž. prenesená",J350,0)</f>
        <v>0</v>
      </c>
      <c r="BI350" s="202">
        <f>IF(N350="nulová",J350,0)</f>
        <v>0</v>
      </c>
      <c r="BJ350" s="19" t="s">
        <v>90</v>
      </c>
      <c r="BK350" s="203">
        <f>ROUND(I350*H350,3)</f>
        <v>0</v>
      </c>
      <c r="BL350" s="19" t="s">
        <v>111</v>
      </c>
      <c r="BM350" s="201" t="s">
        <v>439</v>
      </c>
    </row>
    <row r="351" s="13" customFormat="1">
      <c r="A351" s="13"/>
      <c r="B351" s="204"/>
      <c r="C351" s="13"/>
      <c r="D351" s="205" t="s">
        <v>175</v>
      </c>
      <c r="E351" s="206" t="s">
        <v>1</v>
      </c>
      <c r="F351" s="207" t="s">
        <v>176</v>
      </c>
      <c r="G351" s="13"/>
      <c r="H351" s="208">
        <v>83.200000000000003</v>
      </c>
      <c r="I351" s="209"/>
      <c r="J351" s="13"/>
      <c r="K351" s="13"/>
      <c r="L351" s="204"/>
      <c r="M351" s="210"/>
      <c r="N351" s="211"/>
      <c r="O351" s="211"/>
      <c r="P351" s="211"/>
      <c r="Q351" s="211"/>
      <c r="R351" s="211"/>
      <c r="S351" s="211"/>
      <c r="T351" s="21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06" t="s">
        <v>175</v>
      </c>
      <c r="AU351" s="206" t="s">
        <v>90</v>
      </c>
      <c r="AV351" s="13" t="s">
        <v>90</v>
      </c>
      <c r="AW351" s="13" t="s">
        <v>33</v>
      </c>
      <c r="AX351" s="13" t="s">
        <v>78</v>
      </c>
      <c r="AY351" s="206" t="s">
        <v>168</v>
      </c>
    </row>
    <row r="352" s="13" customFormat="1">
      <c r="A352" s="13"/>
      <c r="B352" s="204"/>
      <c r="C352" s="13"/>
      <c r="D352" s="205" t="s">
        <v>175</v>
      </c>
      <c r="E352" s="206" t="s">
        <v>1</v>
      </c>
      <c r="F352" s="207" t="s">
        <v>177</v>
      </c>
      <c r="G352" s="13"/>
      <c r="H352" s="208">
        <v>84.900000000000006</v>
      </c>
      <c r="I352" s="209"/>
      <c r="J352" s="13"/>
      <c r="K352" s="13"/>
      <c r="L352" s="204"/>
      <c r="M352" s="210"/>
      <c r="N352" s="211"/>
      <c r="O352" s="211"/>
      <c r="P352" s="211"/>
      <c r="Q352" s="211"/>
      <c r="R352" s="211"/>
      <c r="S352" s="211"/>
      <c r="T352" s="21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06" t="s">
        <v>175</v>
      </c>
      <c r="AU352" s="206" t="s">
        <v>90</v>
      </c>
      <c r="AV352" s="13" t="s">
        <v>90</v>
      </c>
      <c r="AW352" s="13" t="s">
        <v>33</v>
      </c>
      <c r="AX352" s="13" t="s">
        <v>78</v>
      </c>
      <c r="AY352" s="206" t="s">
        <v>168</v>
      </c>
    </row>
    <row r="353" s="13" customFormat="1">
      <c r="A353" s="13"/>
      <c r="B353" s="204"/>
      <c r="C353" s="13"/>
      <c r="D353" s="205" t="s">
        <v>175</v>
      </c>
      <c r="E353" s="206" t="s">
        <v>1</v>
      </c>
      <c r="F353" s="207" t="s">
        <v>178</v>
      </c>
      <c r="G353" s="13"/>
      <c r="H353" s="208">
        <v>103.40000000000001</v>
      </c>
      <c r="I353" s="209"/>
      <c r="J353" s="13"/>
      <c r="K353" s="13"/>
      <c r="L353" s="204"/>
      <c r="M353" s="210"/>
      <c r="N353" s="211"/>
      <c r="O353" s="211"/>
      <c r="P353" s="211"/>
      <c r="Q353" s="211"/>
      <c r="R353" s="211"/>
      <c r="S353" s="211"/>
      <c r="T353" s="21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06" t="s">
        <v>175</v>
      </c>
      <c r="AU353" s="206" t="s">
        <v>90</v>
      </c>
      <c r="AV353" s="13" t="s">
        <v>90</v>
      </c>
      <c r="AW353" s="13" t="s">
        <v>33</v>
      </c>
      <c r="AX353" s="13" t="s">
        <v>78</v>
      </c>
      <c r="AY353" s="206" t="s">
        <v>168</v>
      </c>
    </row>
    <row r="354" s="13" customFormat="1">
      <c r="A354" s="13"/>
      <c r="B354" s="204"/>
      <c r="C354" s="13"/>
      <c r="D354" s="205" t="s">
        <v>175</v>
      </c>
      <c r="E354" s="206" t="s">
        <v>1</v>
      </c>
      <c r="F354" s="207" t="s">
        <v>179</v>
      </c>
      <c r="G354" s="13"/>
      <c r="H354" s="208">
        <v>31</v>
      </c>
      <c r="I354" s="209"/>
      <c r="J354" s="13"/>
      <c r="K354" s="13"/>
      <c r="L354" s="204"/>
      <c r="M354" s="210"/>
      <c r="N354" s="211"/>
      <c r="O354" s="211"/>
      <c r="P354" s="211"/>
      <c r="Q354" s="211"/>
      <c r="R354" s="211"/>
      <c r="S354" s="211"/>
      <c r="T354" s="21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06" t="s">
        <v>175</v>
      </c>
      <c r="AU354" s="206" t="s">
        <v>90</v>
      </c>
      <c r="AV354" s="13" t="s">
        <v>90</v>
      </c>
      <c r="AW354" s="13" t="s">
        <v>33</v>
      </c>
      <c r="AX354" s="13" t="s">
        <v>78</v>
      </c>
      <c r="AY354" s="206" t="s">
        <v>168</v>
      </c>
    </row>
    <row r="355" s="14" customFormat="1">
      <c r="A355" s="14"/>
      <c r="B355" s="213"/>
      <c r="C355" s="14"/>
      <c r="D355" s="205" t="s">
        <v>175</v>
      </c>
      <c r="E355" s="214" t="s">
        <v>1</v>
      </c>
      <c r="F355" s="215" t="s">
        <v>180</v>
      </c>
      <c r="G355" s="14"/>
      <c r="H355" s="216">
        <v>302.5</v>
      </c>
      <c r="I355" s="217"/>
      <c r="J355" s="14"/>
      <c r="K355" s="14"/>
      <c r="L355" s="213"/>
      <c r="M355" s="218"/>
      <c r="N355" s="219"/>
      <c r="O355" s="219"/>
      <c r="P355" s="219"/>
      <c r="Q355" s="219"/>
      <c r="R355" s="219"/>
      <c r="S355" s="219"/>
      <c r="T355" s="22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14" t="s">
        <v>175</v>
      </c>
      <c r="AU355" s="214" t="s">
        <v>90</v>
      </c>
      <c r="AV355" s="14" t="s">
        <v>111</v>
      </c>
      <c r="AW355" s="14" t="s">
        <v>33</v>
      </c>
      <c r="AX355" s="14" t="s">
        <v>85</v>
      </c>
      <c r="AY355" s="214" t="s">
        <v>168</v>
      </c>
    </row>
    <row r="356" s="2" customFormat="1" ht="24.15" customHeight="1">
      <c r="A356" s="38"/>
      <c r="B356" s="189"/>
      <c r="C356" s="190" t="s">
        <v>334</v>
      </c>
      <c r="D356" s="190" t="s">
        <v>171</v>
      </c>
      <c r="E356" s="191" t="s">
        <v>440</v>
      </c>
      <c r="F356" s="192" t="s">
        <v>441</v>
      </c>
      <c r="G356" s="193" t="s">
        <v>174</v>
      </c>
      <c r="H356" s="194">
        <v>101.09999999999999</v>
      </c>
      <c r="I356" s="195"/>
      <c r="J356" s="194">
        <f>ROUND(I356*H356,3)</f>
        <v>0</v>
      </c>
      <c r="K356" s="196"/>
      <c r="L356" s="39"/>
      <c r="M356" s="197" t="s">
        <v>1</v>
      </c>
      <c r="N356" s="198" t="s">
        <v>44</v>
      </c>
      <c r="O356" s="82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01" t="s">
        <v>111</v>
      </c>
      <c r="AT356" s="201" t="s">
        <v>171</v>
      </c>
      <c r="AU356" s="201" t="s">
        <v>90</v>
      </c>
      <c r="AY356" s="19" t="s">
        <v>168</v>
      </c>
      <c r="BE356" s="202">
        <f>IF(N356="základná",J356,0)</f>
        <v>0</v>
      </c>
      <c r="BF356" s="202">
        <f>IF(N356="znížená",J356,0)</f>
        <v>0</v>
      </c>
      <c r="BG356" s="202">
        <f>IF(N356="zákl. prenesená",J356,0)</f>
        <v>0</v>
      </c>
      <c r="BH356" s="202">
        <f>IF(N356="zníž. prenesená",J356,0)</f>
        <v>0</v>
      </c>
      <c r="BI356" s="202">
        <f>IF(N356="nulová",J356,0)</f>
        <v>0</v>
      </c>
      <c r="BJ356" s="19" t="s">
        <v>90</v>
      </c>
      <c r="BK356" s="203">
        <f>ROUND(I356*H356,3)</f>
        <v>0</v>
      </c>
      <c r="BL356" s="19" t="s">
        <v>111</v>
      </c>
      <c r="BM356" s="201" t="s">
        <v>442</v>
      </c>
    </row>
    <row r="357" s="15" customFormat="1">
      <c r="A357" s="15"/>
      <c r="B357" s="221"/>
      <c r="C357" s="15"/>
      <c r="D357" s="205" t="s">
        <v>175</v>
      </c>
      <c r="E357" s="222" t="s">
        <v>1</v>
      </c>
      <c r="F357" s="223" t="s">
        <v>443</v>
      </c>
      <c r="G357" s="15"/>
      <c r="H357" s="222" t="s">
        <v>1</v>
      </c>
      <c r="I357" s="224"/>
      <c r="J357" s="15"/>
      <c r="K357" s="15"/>
      <c r="L357" s="221"/>
      <c r="M357" s="225"/>
      <c r="N357" s="226"/>
      <c r="O357" s="226"/>
      <c r="P357" s="226"/>
      <c r="Q357" s="226"/>
      <c r="R357" s="226"/>
      <c r="S357" s="226"/>
      <c r="T357" s="227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22" t="s">
        <v>175</v>
      </c>
      <c r="AU357" s="222" t="s">
        <v>90</v>
      </c>
      <c r="AV357" s="15" t="s">
        <v>85</v>
      </c>
      <c r="AW357" s="15" t="s">
        <v>33</v>
      </c>
      <c r="AX357" s="15" t="s">
        <v>78</v>
      </c>
      <c r="AY357" s="222" t="s">
        <v>168</v>
      </c>
    </row>
    <row r="358" s="13" customFormat="1">
      <c r="A358" s="13"/>
      <c r="B358" s="204"/>
      <c r="C358" s="13"/>
      <c r="D358" s="205" t="s">
        <v>175</v>
      </c>
      <c r="E358" s="206" t="s">
        <v>1</v>
      </c>
      <c r="F358" s="207" t="s">
        <v>444</v>
      </c>
      <c r="G358" s="13"/>
      <c r="H358" s="208">
        <v>28.5</v>
      </c>
      <c r="I358" s="209"/>
      <c r="J358" s="13"/>
      <c r="K358" s="13"/>
      <c r="L358" s="204"/>
      <c r="M358" s="210"/>
      <c r="N358" s="211"/>
      <c r="O358" s="211"/>
      <c r="P358" s="211"/>
      <c r="Q358" s="211"/>
      <c r="R358" s="211"/>
      <c r="S358" s="211"/>
      <c r="T358" s="21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06" t="s">
        <v>175</v>
      </c>
      <c r="AU358" s="206" t="s">
        <v>90</v>
      </c>
      <c r="AV358" s="13" t="s">
        <v>90</v>
      </c>
      <c r="AW358" s="13" t="s">
        <v>33</v>
      </c>
      <c r="AX358" s="13" t="s">
        <v>78</v>
      </c>
      <c r="AY358" s="206" t="s">
        <v>168</v>
      </c>
    </row>
    <row r="359" s="13" customFormat="1">
      <c r="A359" s="13"/>
      <c r="B359" s="204"/>
      <c r="C359" s="13"/>
      <c r="D359" s="205" t="s">
        <v>175</v>
      </c>
      <c r="E359" s="206" t="s">
        <v>1</v>
      </c>
      <c r="F359" s="207" t="s">
        <v>445</v>
      </c>
      <c r="G359" s="13"/>
      <c r="H359" s="208">
        <v>41.600000000000001</v>
      </c>
      <c r="I359" s="209"/>
      <c r="J359" s="13"/>
      <c r="K359" s="13"/>
      <c r="L359" s="204"/>
      <c r="M359" s="210"/>
      <c r="N359" s="211"/>
      <c r="O359" s="211"/>
      <c r="P359" s="211"/>
      <c r="Q359" s="211"/>
      <c r="R359" s="211"/>
      <c r="S359" s="211"/>
      <c r="T359" s="21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06" t="s">
        <v>175</v>
      </c>
      <c r="AU359" s="206" t="s">
        <v>90</v>
      </c>
      <c r="AV359" s="13" t="s">
        <v>90</v>
      </c>
      <c r="AW359" s="13" t="s">
        <v>33</v>
      </c>
      <c r="AX359" s="13" t="s">
        <v>78</v>
      </c>
      <c r="AY359" s="206" t="s">
        <v>168</v>
      </c>
    </row>
    <row r="360" s="13" customFormat="1">
      <c r="A360" s="13"/>
      <c r="B360" s="204"/>
      <c r="C360" s="13"/>
      <c r="D360" s="205" t="s">
        <v>175</v>
      </c>
      <c r="E360" s="206" t="s">
        <v>1</v>
      </c>
      <c r="F360" s="207" t="s">
        <v>446</v>
      </c>
      <c r="G360" s="13"/>
      <c r="H360" s="208">
        <v>18.199999999999999</v>
      </c>
      <c r="I360" s="209"/>
      <c r="J360" s="13"/>
      <c r="K360" s="13"/>
      <c r="L360" s="204"/>
      <c r="M360" s="210"/>
      <c r="N360" s="211"/>
      <c r="O360" s="211"/>
      <c r="P360" s="211"/>
      <c r="Q360" s="211"/>
      <c r="R360" s="211"/>
      <c r="S360" s="211"/>
      <c r="T360" s="21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06" t="s">
        <v>175</v>
      </c>
      <c r="AU360" s="206" t="s">
        <v>90</v>
      </c>
      <c r="AV360" s="13" t="s">
        <v>90</v>
      </c>
      <c r="AW360" s="13" t="s">
        <v>33</v>
      </c>
      <c r="AX360" s="13" t="s">
        <v>78</v>
      </c>
      <c r="AY360" s="206" t="s">
        <v>168</v>
      </c>
    </row>
    <row r="361" s="13" customFormat="1">
      <c r="A361" s="13"/>
      <c r="B361" s="204"/>
      <c r="C361" s="13"/>
      <c r="D361" s="205" t="s">
        <v>175</v>
      </c>
      <c r="E361" s="206" t="s">
        <v>1</v>
      </c>
      <c r="F361" s="207" t="s">
        <v>447</v>
      </c>
      <c r="G361" s="13"/>
      <c r="H361" s="208">
        <v>12.800000000000001</v>
      </c>
      <c r="I361" s="209"/>
      <c r="J361" s="13"/>
      <c r="K361" s="13"/>
      <c r="L361" s="204"/>
      <c r="M361" s="210"/>
      <c r="N361" s="211"/>
      <c r="O361" s="211"/>
      <c r="P361" s="211"/>
      <c r="Q361" s="211"/>
      <c r="R361" s="211"/>
      <c r="S361" s="211"/>
      <c r="T361" s="21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06" t="s">
        <v>175</v>
      </c>
      <c r="AU361" s="206" t="s">
        <v>90</v>
      </c>
      <c r="AV361" s="13" t="s">
        <v>90</v>
      </c>
      <c r="AW361" s="13" t="s">
        <v>33</v>
      </c>
      <c r="AX361" s="13" t="s">
        <v>78</v>
      </c>
      <c r="AY361" s="206" t="s">
        <v>168</v>
      </c>
    </row>
    <row r="362" s="14" customFormat="1">
      <c r="A362" s="14"/>
      <c r="B362" s="213"/>
      <c r="C362" s="14"/>
      <c r="D362" s="205" t="s">
        <v>175</v>
      </c>
      <c r="E362" s="214" t="s">
        <v>1</v>
      </c>
      <c r="F362" s="215" t="s">
        <v>180</v>
      </c>
      <c r="G362" s="14"/>
      <c r="H362" s="216">
        <v>101.09999999999999</v>
      </c>
      <c r="I362" s="217"/>
      <c r="J362" s="14"/>
      <c r="K362" s="14"/>
      <c r="L362" s="213"/>
      <c r="M362" s="218"/>
      <c r="N362" s="219"/>
      <c r="O362" s="219"/>
      <c r="P362" s="219"/>
      <c r="Q362" s="219"/>
      <c r="R362" s="219"/>
      <c r="S362" s="219"/>
      <c r="T362" s="22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14" t="s">
        <v>175</v>
      </c>
      <c r="AU362" s="214" t="s">
        <v>90</v>
      </c>
      <c r="AV362" s="14" t="s">
        <v>111</v>
      </c>
      <c r="AW362" s="14" t="s">
        <v>33</v>
      </c>
      <c r="AX362" s="14" t="s">
        <v>85</v>
      </c>
      <c r="AY362" s="214" t="s">
        <v>168</v>
      </c>
    </row>
    <row r="363" s="2" customFormat="1" ht="37.8" customHeight="1">
      <c r="A363" s="38"/>
      <c r="B363" s="189"/>
      <c r="C363" s="190" t="s">
        <v>448</v>
      </c>
      <c r="D363" s="190" t="s">
        <v>171</v>
      </c>
      <c r="E363" s="191" t="s">
        <v>449</v>
      </c>
      <c r="F363" s="192" t="s">
        <v>450</v>
      </c>
      <c r="G363" s="193" t="s">
        <v>174</v>
      </c>
      <c r="H363" s="194">
        <v>64.400000000000006</v>
      </c>
      <c r="I363" s="195"/>
      <c r="J363" s="194">
        <f>ROUND(I363*H363,3)</f>
        <v>0</v>
      </c>
      <c r="K363" s="196"/>
      <c r="L363" s="39"/>
      <c r="M363" s="197" t="s">
        <v>1</v>
      </c>
      <c r="N363" s="198" t="s">
        <v>44</v>
      </c>
      <c r="O363" s="82"/>
      <c r="P363" s="199">
        <f>O363*H363</f>
        <v>0</v>
      </c>
      <c r="Q363" s="199">
        <v>0</v>
      </c>
      <c r="R363" s="199">
        <f>Q363*H363</f>
        <v>0</v>
      </c>
      <c r="S363" s="199">
        <v>0</v>
      </c>
      <c r="T363" s="20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01" t="s">
        <v>111</v>
      </c>
      <c r="AT363" s="201" t="s">
        <v>171</v>
      </c>
      <c r="AU363" s="201" t="s">
        <v>90</v>
      </c>
      <c r="AY363" s="19" t="s">
        <v>168</v>
      </c>
      <c r="BE363" s="202">
        <f>IF(N363="základná",J363,0)</f>
        <v>0</v>
      </c>
      <c r="BF363" s="202">
        <f>IF(N363="znížená",J363,0)</f>
        <v>0</v>
      </c>
      <c r="BG363" s="202">
        <f>IF(N363="zákl. prenesená",J363,0)</f>
        <v>0</v>
      </c>
      <c r="BH363" s="202">
        <f>IF(N363="zníž. prenesená",J363,0)</f>
        <v>0</v>
      </c>
      <c r="BI363" s="202">
        <f>IF(N363="nulová",J363,0)</f>
        <v>0</v>
      </c>
      <c r="BJ363" s="19" t="s">
        <v>90</v>
      </c>
      <c r="BK363" s="203">
        <f>ROUND(I363*H363,3)</f>
        <v>0</v>
      </c>
      <c r="BL363" s="19" t="s">
        <v>111</v>
      </c>
      <c r="BM363" s="201" t="s">
        <v>451</v>
      </c>
    </row>
    <row r="364" s="13" customFormat="1">
      <c r="A364" s="13"/>
      <c r="B364" s="204"/>
      <c r="C364" s="13"/>
      <c r="D364" s="205" t="s">
        <v>175</v>
      </c>
      <c r="E364" s="206" t="s">
        <v>1</v>
      </c>
      <c r="F364" s="207" t="s">
        <v>452</v>
      </c>
      <c r="G364" s="13"/>
      <c r="H364" s="208">
        <v>15.800000000000001</v>
      </c>
      <c r="I364" s="209"/>
      <c r="J364" s="13"/>
      <c r="K364" s="13"/>
      <c r="L364" s="204"/>
      <c r="M364" s="210"/>
      <c r="N364" s="211"/>
      <c r="O364" s="211"/>
      <c r="P364" s="211"/>
      <c r="Q364" s="211"/>
      <c r="R364" s="211"/>
      <c r="S364" s="211"/>
      <c r="T364" s="21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06" t="s">
        <v>175</v>
      </c>
      <c r="AU364" s="206" t="s">
        <v>90</v>
      </c>
      <c r="AV364" s="13" t="s">
        <v>90</v>
      </c>
      <c r="AW364" s="13" t="s">
        <v>33</v>
      </c>
      <c r="AX364" s="13" t="s">
        <v>78</v>
      </c>
      <c r="AY364" s="206" t="s">
        <v>168</v>
      </c>
    </row>
    <row r="365" s="13" customFormat="1">
      <c r="A365" s="13"/>
      <c r="B365" s="204"/>
      <c r="C365" s="13"/>
      <c r="D365" s="205" t="s">
        <v>175</v>
      </c>
      <c r="E365" s="206" t="s">
        <v>1</v>
      </c>
      <c r="F365" s="207" t="s">
        <v>453</v>
      </c>
      <c r="G365" s="13"/>
      <c r="H365" s="208">
        <v>22.399999999999999</v>
      </c>
      <c r="I365" s="209"/>
      <c r="J365" s="13"/>
      <c r="K365" s="13"/>
      <c r="L365" s="204"/>
      <c r="M365" s="210"/>
      <c r="N365" s="211"/>
      <c r="O365" s="211"/>
      <c r="P365" s="211"/>
      <c r="Q365" s="211"/>
      <c r="R365" s="211"/>
      <c r="S365" s="211"/>
      <c r="T365" s="21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06" t="s">
        <v>175</v>
      </c>
      <c r="AU365" s="206" t="s">
        <v>90</v>
      </c>
      <c r="AV365" s="13" t="s">
        <v>90</v>
      </c>
      <c r="AW365" s="13" t="s">
        <v>33</v>
      </c>
      <c r="AX365" s="13" t="s">
        <v>78</v>
      </c>
      <c r="AY365" s="206" t="s">
        <v>168</v>
      </c>
    </row>
    <row r="366" s="13" customFormat="1">
      <c r="A366" s="13"/>
      <c r="B366" s="204"/>
      <c r="C366" s="13"/>
      <c r="D366" s="205" t="s">
        <v>175</v>
      </c>
      <c r="E366" s="206" t="s">
        <v>1</v>
      </c>
      <c r="F366" s="207" t="s">
        <v>454</v>
      </c>
      <c r="G366" s="13"/>
      <c r="H366" s="208">
        <v>20.600000000000001</v>
      </c>
      <c r="I366" s="209"/>
      <c r="J366" s="13"/>
      <c r="K366" s="13"/>
      <c r="L366" s="204"/>
      <c r="M366" s="210"/>
      <c r="N366" s="211"/>
      <c r="O366" s="211"/>
      <c r="P366" s="211"/>
      <c r="Q366" s="211"/>
      <c r="R366" s="211"/>
      <c r="S366" s="211"/>
      <c r="T366" s="21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06" t="s">
        <v>175</v>
      </c>
      <c r="AU366" s="206" t="s">
        <v>90</v>
      </c>
      <c r="AV366" s="13" t="s">
        <v>90</v>
      </c>
      <c r="AW366" s="13" t="s">
        <v>33</v>
      </c>
      <c r="AX366" s="13" t="s">
        <v>78</v>
      </c>
      <c r="AY366" s="206" t="s">
        <v>168</v>
      </c>
    </row>
    <row r="367" s="13" customFormat="1">
      <c r="A367" s="13"/>
      <c r="B367" s="204"/>
      <c r="C367" s="13"/>
      <c r="D367" s="205" t="s">
        <v>175</v>
      </c>
      <c r="E367" s="206" t="s">
        <v>1</v>
      </c>
      <c r="F367" s="207" t="s">
        <v>455</v>
      </c>
      <c r="G367" s="13"/>
      <c r="H367" s="208">
        <v>5.5999999999999996</v>
      </c>
      <c r="I367" s="209"/>
      <c r="J367" s="13"/>
      <c r="K367" s="13"/>
      <c r="L367" s="204"/>
      <c r="M367" s="210"/>
      <c r="N367" s="211"/>
      <c r="O367" s="211"/>
      <c r="P367" s="211"/>
      <c r="Q367" s="211"/>
      <c r="R367" s="211"/>
      <c r="S367" s="211"/>
      <c r="T367" s="21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06" t="s">
        <v>175</v>
      </c>
      <c r="AU367" s="206" t="s">
        <v>90</v>
      </c>
      <c r="AV367" s="13" t="s">
        <v>90</v>
      </c>
      <c r="AW367" s="13" t="s">
        <v>33</v>
      </c>
      <c r="AX367" s="13" t="s">
        <v>78</v>
      </c>
      <c r="AY367" s="206" t="s">
        <v>168</v>
      </c>
    </row>
    <row r="368" s="14" customFormat="1">
      <c r="A368" s="14"/>
      <c r="B368" s="213"/>
      <c r="C368" s="14"/>
      <c r="D368" s="205" t="s">
        <v>175</v>
      </c>
      <c r="E368" s="214" t="s">
        <v>1</v>
      </c>
      <c r="F368" s="215" t="s">
        <v>180</v>
      </c>
      <c r="G368" s="14"/>
      <c r="H368" s="216">
        <v>64.400000000000006</v>
      </c>
      <c r="I368" s="217"/>
      <c r="J368" s="14"/>
      <c r="K368" s="14"/>
      <c r="L368" s="213"/>
      <c r="M368" s="218"/>
      <c r="N368" s="219"/>
      <c r="O368" s="219"/>
      <c r="P368" s="219"/>
      <c r="Q368" s="219"/>
      <c r="R368" s="219"/>
      <c r="S368" s="219"/>
      <c r="T368" s="22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14" t="s">
        <v>175</v>
      </c>
      <c r="AU368" s="214" t="s">
        <v>90</v>
      </c>
      <c r="AV368" s="14" t="s">
        <v>111</v>
      </c>
      <c r="AW368" s="14" t="s">
        <v>33</v>
      </c>
      <c r="AX368" s="14" t="s">
        <v>85</v>
      </c>
      <c r="AY368" s="214" t="s">
        <v>168</v>
      </c>
    </row>
    <row r="369" s="2" customFormat="1" ht="24.15" customHeight="1">
      <c r="A369" s="38"/>
      <c r="B369" s="189"/>
      <c r="C369" s="190" t="s">
        <v>339</v>
      </c>
      <c r="D369" s="190" t="s">
        <v>171</v>
      </c>
      <c r="E369" s="191" t="s">
        <v>456</v>
      </c>
      <c r="F369" s="192" t="s">
        <v>457</v>
      </c>
      <c r="G369" s="193" t="s">
        <v>458</v>
      </c>
      <c r="H369" s="194">
        <v>21.844000000000001</v>
      </c>
      <c r="I369" s="195"/>
      <c r="J369" s="194">
        <f>ROUND(I369*H369,3)</f>
        <v>0</v>
      </c>
      <c r="K369" s="196"/>
      <c r="L369" s="39"/>
      <c r="M369" s="197" t="s">
        <v>1</v>
      </c>
      <c r="N369" s="198" t="s">
        <v>44</v>
      </c>
      <c r="O369" s="82"/>
      <c r="P369" s="199">
        <f>O369*H369</f>
        <v>0</v>
      </c>
      <c r="Q369" s="199">
        <v>0</v>
      </c>
      <c r="R369" s="199">
        <f>Q369*H369</f>
        <v>0</v>
      </c>
      <c r="S369" s="199">
        <v>0</v>
      </c>
      <c r="T369" s="20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01" t="s">
        <v>111</v>
      </c>
      <c r="AT369" s="201" t="s">
        <v>171</v>
      </c>
      <c r="AU369" s="201" t="s">
        <v>90</v>
      </c>
      <c r="AY369" s="19" t="s">
        <v>168</v>
      </c>
      <c r="BE369" s="202">
        <f>IF(N369="základná",J369,0)</f>
        <v>0</v>
      </c>
      <c r="BF369" s="202">
        <f>IF(N369="znížená",J369,0)</f>
        <v>0</v>
      </c>
      <c r="BG369" s="202">
        <f>IF(N369="zákl. prenesená",J369,0)</f>
        <v>0</v>
      </c>
      <c r="BH369" s="202">
        <f>IF(N369="zníž. prenesená",J369,0)</f>
        <v>0</v>
      </c>
      <c r="BI369" s="202">
        <f>IF(N369="nulová",J369,0)</f>
        <v>0</v>
      </c>
      <c r="BJ369" s="19" t="s">
        <v>90</v>
      </c>
      <c r="BK369" s="203">
        <f>ROUND(I369*H369,3)</f>
        <v>0</v>
      </c>
      <c r="BL369" s="19" t="s">
        <v>111</v>
      </c>
      <c r="BM369" s="201" t="s">
        <v>459</v>
      </c>
    </row>
    <row r="370" s="2" customFormat="1" ht="21.75" customHeight="1">
      <c r="A370" s="38"/>
      <c r="B370" s="189"/>
      <c r="C370" s="190" t="s">
        <v>460</v>
      </c>
      <c r="D370" s="190" t="s">
        <v>171</v>
      </c>
      <c r="E370" s="191" t="s">
        <v>461</v>
      </c>
      <c r="F370" s="192" t="s">
        <v>462</v>
      </c>
      <c r="G370" s="193" t="s">
        <v>458</v>
      </c>
      <c r="H370" s="194">
        <v>21.844000000000001</v>
      </c>
      <c r="I370" s="195"/>
      <c r="J370" s="194">
        <f>ROUND(I370*H370,3)</f>
        <v>0</v>
      </c>
      <c r="K370" s="196"/>
      <c r="L370" s="39"/>
      <c r="M370" s="197" t="s">
        <v>1</v>
      </c>
      <c r="N370" s="198" t="s">
        <v>44</v>
      </c>
      <c r="O370" s="82"/>
      <c r="P370" s="199">
        <f>O370*H370</f>
        <v>0</v>
      </c>
      <c r="Q370" s="199">
        <v>0</v>
      </c>
      <c r="R370" s="199">
        <f>Q370*H370</f>
        <v>0</v>
      </c>
      <c r="S370" s="199">
        <v>0</v>
      </c>
      <c r="T370" s="20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01" t="s">
        <v>111</v>
      </c>
      <c r="AT370" s="201" t="s">
        <v>171</v>
      </c>
      <c r="AU370" s="201" t="s">
        <v>90</v>
      </c>
      <c r="AY370" s="19" t="s">
        <v>168</v>
      </c>
      <c r="BE370" s="202">
        <f>IF(N370="základná",J370,0)</f>
        <v>0</v>
      </c>
      <c r="BF370" s="202">
        <f>IF(N370="znížená",J370,0)</f>
        <v>0</v>
      </c>
      <c r="BG370" s="202">
        <f>IF(N370="zákl. prenesená",J370,0)</f>
        <v>0</v>
      </c>
      <c r="BH370" s="202">
        <f>IF(N370="zníž. prenesená",J370,0)</f>
        <v>0</v>
      </c>
      <c r="BI370" s="202">
        <f>IF(N370="nulová",J370,0)</f>
        <v>0</v>
      </c>
      <c r="BJ370" s="19" t="s">
        <v>90</v>
      </c>
      <c r="BK370" s="203">
        <f>ROUND(I370*H370,3)</f>
        <v>0</v>
      </c>
      <c r="BL370" s="19" t="s">
        <v>111</v>
      </c>
      <c r="BM370" s="201" t="s">
        <v>463</v>
      </c>
    </row>
    <row r="371" s="2" customFormat="1" ht="24.15" customHeight="1">
      <c r="A371" s="38"/>
      <c r="B371" s="189"/>
      <c r="C371" s="190" t="s">
        <v>342</v>
      </c>
      <c r="D371" s="190" t="s">
        <v>171</v>
      </c>
      <c r="E371" s="191" t="s">
        <v>464</v>
      </c>
      <c r="F371" s="192" t="s">
        <v>465</v>
      </c>
      <c r="G371" s="193" t="s">
        <v>458</v>
      </c>
      <c r="H371" s="194">
        <v>524.25599999999997</v>
      </c>
      <c r="I371" s="195"/>
      <c r="J371" s="194">
        <f>ROUND(I371*H371,3)</f>
        <v>0</v>
      </c>
      <c r="K371" s="196"/>
      <c r="L371" s="39"/>
      <c r="M371" s="197" t="s">
        <v>1</v>
      </c>
      <c r="N371" s="198" t="s">
        <v>44</v>
      </c>
      <c r="O371" s="82"/>
      <c r="P371" s="199">
        <f>O371*H371</f>
        <v>0</v>
      </c>
      <c r="Q371" s="199">
        <v>0</v>
      </c>
      <c r="R371" s="199">
        <f>Q371*H371</f>
        <v>0</v>
      </c>
      <c r="S371" s="199">
        <v>0</v>
      </c>
      <c r="T371" s="20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01" t="s">
        <v>111</v>
      </c>
      <c r="AT371" s="201" t="s">
        <v>171</v>
      </c>
      <c r="AU371" s="201" t="s">
        <v>90</v>
      </c>
      <c r="AY371" s="19" t="s">
        <v>168</v>
      </c>
      <c r="BE371" s="202">
        <f>IF(N371="základná",J371,0)</f>
        <v>0</v>
      </c>
      <c r="BF371" s="202">
        <f>IF(N371="znížená",J371,0)</f>
        <v>0</v>
      </c>
      <c r="BG371" s="202">
        <f>IF(N371="zákl. prenesená",J371,0)</f>
        <v>0</v>
      </c>
      <c r="BH371" s="202">
        <f>IF(N371="zníž. prenesená",J371,0)</f>
        <v>0</v>
      </c>
      <c r="BI371" s="202">
        <f>IF(N371="nulová",J371,0)</f>
        <v>0</v>
      </c>
      <c r="BJ371" s="19" t="s">
        <v>90</v>
      </c>
      <c r="BK371" s="203">
        <f>ROUND(I371*H371,3)</f>
        <v>0</v>
      </c>
      <c r="BL371" s="19" t="s">
        <v>111</v>
      </c>
      <c r="BM371" s="201" t="s">
        <v>466</v>
      </c>
    </row>
    <row r="372" s="13" customFormat="1">
      <c r="A372" s="13"/>
      <c r="B372" s="204"/>
      <c r="C372" s="13"/>
      <c r="D372" s="205" t="s">
        <v>175</v>
      </c>
      <c r="E372" s="206" t="s">
        <v>1</v>
      </c>
      <c r="F372" s="207" t="s">
        <v>467</v>
      </c>
      <c r="G372" s="13"/>
      <c r="H372" s="208">
        <v>524.25599999999997</v>
      </c>
      <c r="I372" s="209"/>
      <c r="J372" s="13"/>
      <c r="K372" s="13"/>
      <c r="L372" s="204"/>
      <c r="M372" s="210"/>
      <c r="N372" s="211"/>
      <c r="O372" s="211"/>
      <c r="P372" s="211"/>
      <c r="Q372" s="211"/>
      <c r="R372" s="211"/>
      <c r="S372" s="211"/>
      <c r="T372" s="21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06" t="s">
        <v>175</v>
      </c>
      <c r="AU372" s="206" t="s">
        <v>90</v>
      </c>
      <c r="AV372" s="13" t="s">
        <v>90</v>
      </c>
      <c r="AW372" s="13" t="s">
        <v>33</v>
      </c>
      <c r="AX372" s="13" t="s">
        <v>78</v>
      </c>
      <c r="AY372" s="206" t="s">
        <v>168</v>
      </c>
    </row>
    <row r="373" s="14" customFormat="1">
      <c r="A373" s="14"/>
      <c r="B373" s="213"/>
      <c r="C373" s="14"/>
      <c r="D373" s="205" t="s">
        <v>175</v>
      </c>
      <c r="E373" s="214" t="s">
        <v>1</v>
      </c>
      <c r="F373" s="215" t="s">
        <v>180</v>
      </c>
      <c r="G373" s="14"/>
      <c r="H373" s="216">
        <v>524.25599999999997</v>
      </c>
      <c r="I373" s="217"/>
      <c r="J373" s="14"/>
      <c r="K373" s="14"/>
      <c r="L373" s="213"/>
      <c r="M373" s="218"/>
      <c r="N373" s="219"/>
      <c r="O373" s="219"/>
      <c r="P373" s="219"/>
      <c r="Q373" s="219"/>
      <c r="R373" s="219"/>
      <c r="S373" s="219"/>
      <c r="T373" s="22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14" t="s">
        <v>175</v>
      </c>
      <c r="AU373" s="214" t="s">
        <v>90</v>
      </c>
      <c r="AV373" s="14" t="s">
        <v>111</v>
      </c>
      <c r="AW373" s="14" t="s">
        <v>33</v>
      </c>
      <c r="AX373" s="14" t="s">
        <v>85</v>
      </c>
      <c r="AY373" s="214" t="s">
        <v>168</v>
      </c>
    </row>
    <row r="374" s="2" customFormat="1" ht="24.15" customHeight="1">
      <c r="A374" s="38"/>
      <c r="B374" s="189"/>
      <c r="C374" s="190" t="s">
        <v>468</v>
      </c>
      <c r="D374" s="190" t="s">
        <v>171</v>
      </c>
      <c r="E374" s="191" t="s">
        <v>469</v>
      </c>
      <c r="F374" s="192" t="s">
        <v>470</v>
      </c>
      <c r="G374" s="193" t="s">
        <v>458</v>
      </c>
      <c r="H374" s="194">
        <v>87.376000000000005</v>
      </c>
      <c r="I374" s="195"/>
      <c r="J374" s="194">
        <f>ROUND(I374*H374,3)</f>
        <v>0</v>
      </c>
      <c r="K374" s="196"/>
      <c r="L374" s="39"/>
      <c r="M374" s="197" t="s">
        <v>1</v>
      </c>
      <c r="N374" s="198" t="s">
        <v>44</v>
      </c>
      <c r="O374" s="82"/>
      <c r="P374" s="199">
        <f>O374*H374</f>
        <v>0</v>
      </c>
      <c r="Q374" s="199">
        <v>0</v>
      </c>
      <c r="R374" s="199">
        <f>Q374*H374</f>
        <v>0</v>
      </c>
      <c r="S374" s="199">
        <v>0</v>
      </c>
      <c r="T374" s="20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01" t="s">
        <v>111</v>
      </c>
      <c r="AT374" s="201" t="s">
        <v>171</v>
      </c>
      <c r="AU374" s="201" t="s">
        <v>90</v>
      </c>
      <c r="AY374" s="19" t="s">
        <v>168</v>
      </c>
      <c r="BE374" s="202">
        <f>IF(N374="základná",J374,0)</f>
        <v>0</v>
      </c>
      <c r="BF374" s="202">
        <f>IF(N374="znížená",J374,0)</f>
        <v>0</v>
      </c>
      <c r="BG374" s="202">
        <f>IF(N374="zákl. prenesená",J374,0)</f>
        <v>0</v>
      </c>
      <c r="BH374" s="202">
        <f>IF(N374="zníž. prenesená",J374,0)</f>
        <v>0</v>
      </c>
      <c r="BI374" s="202">
        <f>IF(N374="nulová",J374,0)</f>
        <v>0</v>
      </c>
      <c r="BJ374" s="19" t="s">
        <v>90</v>
      </c>
      <c r="BK374" s="203">
        <f>ROUND(I374*H374,3)</f>
        <v>0</v>
      </c>
      <c r="BL374" s="19" t="s">
        <v>111</v>
      </c>
      <c r="BM374" s="201" t="s">
        <v>471</v>
      </c>
    </row>
    <row r="375" s="13" customFormat="1">
      <c r="A375" s="13"/>
      <c r="B375" s="204"/>
      <c r="C375" s="13"/>
      <c r="D375" s="205" t="s">
        <v>175</v>
      </c>
      <c r="E375" s="206" t="s">
        <v>1</v>
      </c>
      <c r="F375" s="207" t="s">
        <v>472</v>
      </c>
      <c r="G375" s="13"/>
      <c r="H375" s="208">
        <v>87.376000000000005</v>
      </c>
      <c r="I375" s="209"/>
      <c r="J375" s="13"/>
      <c r="K375" s="13"/>
      <c r="L375" s="204"/>
      <c r="M375" s="210"/>
      <c r="N375" s="211"/>
      <c r="O375" s="211"/>
      <c r="P375" s="211"/>
      <c r="Q375" s="211"/>
      <c r="R375" s="211"/>
      <c r="S375" s="211"/>
      <c r="T375" s="21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06" t="s">
        <v>175</v>
      </c>
      <c r="AU375" s="206" t="s">
        <v>90</v>
      </c>
      <c r="AV375" s="13" t="s">
        <v>90</v>
      </c>
      <c r="AW375" s="13" t="s">
        <v>33</v>
      </c>
      <c r="AX375" s="13" t="s">
        <v>78</v>
      </c>
      <c r="AY375" s="206" t="s">
        <v>168</v>
      </c>
    </row>
    <row r="376" s="14" customFormat="1">
      <c r="A376" s="14"/>
      <c r="B376" s="213"/>
      <c r="C376" s="14"/>
      <c r="D376" s="205" t="s">
        <v>175</v>
      </c>
      <c r="E376" s="214" t="s">
        <v>1</v>
      </c>
      <c r="F376" s="215" t="s">
        <v>180</v>
      </c>
      <c r="G376" s="14"/>
      <c r="H376" s="216">
        <v>87.376000000000005</v>
      </c>
      <c r="I376" s="217"/>
      <c r="J376" s="14"/>
      <c r="K376" s="14"/>
      <c r="L376" s="213"/>
      <c r="M376" s="218"/>
      <c r="N376" s="219"/>
      <c r="O376" s="219"/>
      <c r="P376" s="219"/>
      <c r="Q376" s="219"/>
      <c r="R376" s="219"/>
      <c r="S376" s="219"/>
      <c r="T376" s="22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14" t="s">
        <v>175</v>
      </c>
      <c r="AU376" s="214" t="s">
        <v>90</v>
      </c>
      <c r="AV376" s="14" t="s">
        <v>111</v>
      </c>
      <c r="AW376" s="14" t="s">
        <v>33</v>
      </c>
      <c r="AX376" s="14" t="s">
        <v>85</v>
      </c>
      <c r="AY376" s="214" t="s">
        <v>168</v>
      </c>
    </row>
    <row r="377" s="2" customFormat="1" ht="24.15" customHeight="1">
      <c r="A377" s="38"/>
      <c r="B377" s="189"/>
      <c r="C377" s="190" t="s">
        <v>346</v>
      </c>
      <c r="D377" s="190" t="s">
        <v>171</v>
      </c>
      <c r="E377" s="191" t="s">
        <v>473</v>
      </c>
      <c r="F377" s="192" t="s">
        <v>474</v>
      </c>
      <c r="G377" s="193" t="s">
        <v>458</v>
      </c>
      <c r="H377" s="194">
        <v>21.844000000000001</v>
      </c>
      <c r="I377" s="195"/>
      <c r="J377" s="194">
        <f>ROUND(I377*H377,3)</f>
        <v>0</v>
      </c>
      <c r="K377" s="196"/>
      <c r="L377" s="39"/>
      <c r="M377" s="197" t="s">
        <v>1</v>
      </c>
      <c r="N377" s="198" t="s">
        <v>44</v>
      </c>
      <c r="O377" s="82"/>
      <c r="P377" s="199">
        <f>O377*H377</f>
        <v>0</v>
      </c>
      <c r="Q377" s="199">
        <v>0</v>
      </c>
      <c r="R377" s="199">
        <f>Q377*H377</f>
        <v>0</v>
      </c>
      <c r="S377" s="199">
        <v>0</v>
      </c>
      <c r="T377" s="20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01" t="s">
        <v>111</v>
      </c>
      <c r="AT377" s="201" t="s">
        <v>171</v>
      </c>
      <c r="AU377" s="201" t="s">
        <v>90</v>
      </c>
      <c r="AY377" s="19" t="s">
        <v>168</v>
      </c>
      <c r="BE377" s="202">
        <f>IF(N377="základná",J377,0)</f>
        <v>0</v>
      </c>
      <c r="BF377" s="202">
        <f>IF(N377="znížená",J377,0)</f>
        <v>0</v>
      </c>
      <c r="BG377" s="202">
        <f>IF(N377="zákl. prenesená",J377,0)</f>
        <v>0</v>
      </c>
      <c r="BH377" s="202">
        <f>IF(N377="zníž. prenesená",J377,0)</f>
        <v>0</v>
      </c>
      <c r="BI377" s="202">
        <f>IF(N377="nulová",J377,0)</f>
        <v>0</v>
      </c>
      <c r="BJ377" s="19" t="s">
        <v>90</v>
      </c>
      <c r="BK377" s="203">
        <f>ROUND(I377*H377,3)</f>
        <v>0</v>
      </c>
      <c r="BL377" s="19" t="s">
        <v>111</v>
      </c>
      <c r="BM377" s="201" t="s">
        <v>475</v>
      </c>
    </row>
    <row r="378" s="12" customFormat="1" ht="22.8" customHeight="1">
      <c r="A378" s="12"/>
      <c r="B378" s="176"/>
      <c r="C378" s="12"/>
      <c r="D378" s="177" t="s">
        <v>77</v>
      </c>
      <c r="E378" s="187" t="s">
        <v>476</v>
      </c>
      <c r="F378" s="187" t="s">
        <v>477</v>
      </c>
      <c r="G378" s="12"/>
      <c r="H378" s="12"/>
      <c r="I378" s="179"/>
      <c r="J378" s="188">
        <f>BK378</f>
        <v>0</v>
      </c>
      <c r="K378" s="12"/>
      <c r="L378" s="176"/>
      <c r="M378" s="181"/>
      <c r="N378" s="182"/>
      <c r="O378" s="182"/>
      <c r="P378" s="183">
        <f>P379</f>
        <v>0</v>
      </c>
      <c r="Q378" s="182"/>
      <c r="R378" s="183">
        <f>R379</f>
        <v>0</v>
      </c>
      <c r="S378" s="182"/>
      <c r="T378" s="184">
        <f>T379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177" t="s">
        <v>85</v>
      </c>
      <c r="AT378" s="185" t="s">
        <v>77</v>
      </c>
      <c r="AU378" s="185" t="s">
        <v>85</v>
      </c>
      <c r="AY378" s="177" t="s">
        <v>168</v>
      </c>
      <c r="BK378" s="186">
        <f>BK379</f>
        <v>0</v>
      </c>
    </row>
    <row r="379" s="2" customFormat="1" ht="24.15" customHeight="1">
      <c r="A379" s="38"/>
      <c r="B379" s="189"/>
      <c r="C379" s="190" t="s">
        <v>478</v>
      </c>
      <c r="D379" s="190" t="s">
        <v>171</v>
      </c>
      <c r="E379" s="191" t="s">
        <v>479</v>
      </c>
      <c r="F379" s="192" t="s">
        <v>480</v>
      </c>
      <c r="G379" s="193" t="s">
        <v>458</v>
      </c>
      <c r="H379" s="194">
        <v>36.286999999999999</v>
      </c>
      <c r="I379" s="195"/>
      <c r="J379" s="194">
        <f>ROUND(I379*H379,3)</f>
        <v>0</v>
      </c>
      <c r="K379" s="196"/>
      <c r="L379" s="39"/>
      <c r="M379" s="197" t="s">
        <v>1</v>
      </c>
      <c r="N379" s="198" t="s">
        <v>44</v>
      </c>
      <c r="O379" s="82"/>
      <c r="P379" s="199">
        <f>O379*H379</f>
        <v>0</v>
      </c>
      <c r="Q379" s="199">
        <v>0</v>
      </c>
      <c r="R379" s="199">
        <f>Q379*H379</f>
        <v>0</v>
      </c>
      <c r="S379" s="199">
        <v>0</v>
      </c>
      <c r="T379" s="20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01" t="s">
        <v>111</v>
      </c>
      <c r="AT379" s="201" t="s">
        <v>171</v>
      </c>
      <c r="AU379" s="201" t="s">
        <v>90</v>
      </c>
      <c r="AY379" s="19" t="s">
        <v>168</v>
      </c>
      <c r="BE379" s="202">
        <f>IF(N379="základná",J379,0)</f>
        <v>0</v>
      </c>
      <c r="BF379" s="202">
        <f>IF(N379="znížená",J379,0)</f>
        <v>0</v>
      </c>
      <c r="BG379" s="202">
        <f>IF(N379="zákl. prenesená",J379,0)</f>
        <v>0</v>
      </c>
      <c r="BH379" s="202">
        <f>IF(N379="zníž. prenesená",J379,0)</f>
        <v>0</v>
      </c>
      <c r="BI379" s="202">
        <f>IF(N379="nulová",J379,0)</f>
        <v>0</v>
      </c>
      <c r="BJ379" s="19" t="s">
        <v>90</v>
      </c>
      <c r="BK379" s="203">
        <f>ROUND(I379*H379,3)</f>
        <v>0</v>
      </c>
      <c r="BL379" s="19" t="s">
        <v>111</v>
      </c>
      <c r="BM379" s="201" t="s">
        <v>481</v>
      </c>
    </row>
    <row r="380" s="12" customFormat="1" ht="25.92" customHeight="1">
      <c r="A380" s="12"/>
      <c r="B380" s="176"/>
      <c r="C380" s="12"/>
      <c r="D380" s="177" t="s">
        <v>77</v>
      </c>
      <c r="E380" s="178" t="s">
        <v>482</v>
      </c>
      <c r="F380" s="178" t="s">
        <v>483</v>
      </c>
      <c r="G380" s="12"/>
      <c r="H380" s="12"/>
      <c r="I380" s="179"/>
      <c r="J380" s="180">
        <f>BK380</f>
        <v>0</v>
      </c>
      <c r="K380" s="12"/>
      <c r="L380" s="176"/>
      <c r="M380" s="181"/>
      <c r="N380" s="182"/>
      <c r="O380" s="182"/>
      <c r="P380" s="183">
        <f>P381+P415</f>
        <v>0</v>
      </c>
      <c r="Q380" s="182"/>
      <c r="R380" s="183">
        <f>R381+R415</f>
        <v>0</v>
      </c>
      <c r="S380" s="182"/>
      <c r="T380" s="184">
        <f>T381+T415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177" t="s">
        <v>90</v>
      </c>
      <c r="AT380" s="185" t="s">
        <v>77</v>
      </c>
      <c r="AU380" s="185" t="s">
        <v>78</v>
      </c>
      <c r="AY380" s="177" t="s">
        <v>168</v>
      </c>
      <c r="BK380" s="186">
        <f>BK381+BK415</f>
        <v>0</v>
      </c>
    </row>
    <row r="381" s="12" customFormat="1" ht="22.8" customHeight="1">
      <c r="A381" s="12"/>
      <c r="B381" s="176"/>
      <c r="C381" s="12"/>
      <c r="D381" s="177" t="s">
        <v>77</v>
      </c>
      <c r="E381" s="187" t="s">
        <v>484</v>
      </c>
      <c r="F381" s="187" t="s">
        <v>485</v>
      </c>
      <c r="G381" s="12"/>
      <c r="H381" s="12"/>
      <c r="I381" s="179"/>
      <c r="J381" s="188">
        <f>BK381</f>
        <v>0</v>
      </c>
      <c r="K381" s="12"/>
      <c r="L381" s="176"/>
      <c r="M381" s="181"/>
      <c r="N381" s="182"/>
      <c r="O381" s="182"/>
      <c r="P381" s="183">
        <f>SUM(P382:P414)</f>
        <v>0</v>
      </c>
      <c r="Q381" s="182"/>
      <c r="R381" s="183">
        <f>SUM(R382:R414)</f>
        <v>0</v>
      </c>
      <c r="S381" s="182"/>
      <c r="T381" s="184">
        <f>SUM(T382:T414)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77" t="s">
        <v>90</v>
      </c>
      <c r="AT381" s="185" t="s">
        <v>77</v>
      </c>
      <c r="AU381" s="185" t="s">
        <v>85</v>
      </c>
      <c r="AY381" s="177" t="s">
        <v>168</v>
      </c>
      <c r="BK381" s="186">
        <f>SUM(BK382:BK414)</f>
        <v>0</v>
      </c>
    </row>
    <row r="382" s="2" customFormat="1" ht="33" customHeight="1">
      <c r="A382" s="38"/>
      <c r="B382" s="189"/>
      <c r="C382" s="190" t="s">
        <v>349</v>
      </c>
      <c r="D382" s="190" t="s">
        <v>171</v>
      </c>
      <c r="E382" s="191" t="s">
        <v>486</v>
      </c>
      <c r="F382" s="192" t="s">
        <v>487</v>
      </c>
      <c r="G382" s="193" t="s">
        <v>174</v>
      </c>
      <c r="H382" s="194">
        <v>75.799999999999997</v>
      </c>
      <c r="I382" s="195"/>
      <c r="J382" s="194">
        <f>ROUND(I382*H382,3)</f>
        <v>0</v>
      </c>
      <c r="K382" s="196"/>
      <c r="L382" s="39"/>
      <c r="M382" s="197" t="s">
        <v>1</v>
      </c>
      <c r="N382" s="198" t="s">
        <v>44</v>
      </c>
      <c r="O382" s="82"/>
      <c r="P382" s="199">
        <f>O382*H382</f>
        <v>0</v>
      </c>
      <c r="Q382" s="199">
        <v>0</v>
      </c>
      <c r="R382" s="199">
        <f>Q382*H382</f>
        <v>0</v>
      </c>
      <c r="S382" s="199">
        <v>0</v>
      </c>
      <c r="T382" s="20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01" t="s">
        <v>212</v>
      </c>
      <c r="AT382" s="201" t="s">
        <v>171</v>
      </c>
      <c r="AU382" s="201" t="s">
        <v>90</v>
      </c>
      <c r="AY382" s="19" t="s">
        <v>168</v>
      </c>
      <c r="BE382" s="202">
        <f>IF(N382="základná",J382,0)</f>
        <v>0</v>
      </c>
      <c r="BF382" s="202">
        <f>IF(N382="znížená",J382,0)</f>
        <v>0</v>
      </c>
      <c r="BG382" s="202">
        <f>IF(N382="zákl. prenesená",J382,0)</f>
        <v>0</v>
      </c>
      <c r="BH382" s="202">
        <f>IF(N382="zníž. prenesená",J382,0)</f>
        <v>0</v>
      </c>
      <c r="BI382" s="202">
        <f>IF(N382="nulová",J382,0)</f>
        <v>0</v>
      </c>
      <c r="BJ382" s="19" t="s">
        <v>90</v>
      </c>
      <c r="BK382" s="203">
        <f>ROUND(I382*H382,3)</f>
        <v>0</v>
      </c>
      <c r="BL382" s="19" t="s">
        <v>212</v>
      </c>
      <c r="BM382" s="201" t="s">
        <v>488</v>
      </c>
    </row>
    <row r="383" s="2" customFormat="1" ht="24.15" customHeight="1">
      <c r="A383" s="38"/>
      <c r="B383" s="189"/>
      <c r="C383" s="190" t="s">
        <v>489</v>
      </c>
      <c r="D383" s="190" t="s">
        <v>171</v>
      </c>
      <c r="E383" s="191" t="s">
        <v>490</v>
      </c>
      <c r="F383" s="192" t="s">
        <v>491</v>
      </c>
      <c r="G383" s="193" t="s">
        <v>174</v>
      </c>
      <c r="H383" s="194">
        <v>75.799999999999997</v>
      </c>
      <c r="I383" s="195"/>
      <c r="J383" s="194">
        <f>ROUND(I383*H383,3)</f>
        <v>0</v>
      </c>
      <c r="K383" s="196"/>
      <c r="L383" s="39"/>
      <c r="M383" s="197" t="s">
        <v>1</v>
      </c>
      <c r="N383" s="198" t="s">
        <v>44</v>
      </c>
      <c r="O383" s="82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01" t="s">
        <v>212</v>
      </c>
      <c r="AT383" s="201" t="s">
        <v>171</v>
      </c>
      <c r="AU383" s="201" t="s">
        <v>90</v>
      </c>
      <c r="AY383" s="19" t="s">
        <v>168</v>
      </c>
      <c r="BE383" s="202">
        <f>IF(N383="základná",J383,0)</f>
        <v>0</v>
      </c>
      <c r="BF383" s="202">
        <f>IF(N383="znížená",J383,0)</f>
        <v>0</v>
      </c>
      <c r="BG383" s="202">
        <f>IF(N383="zákl. prenesená",J383,0)</f>
        <v>0</v>
      </c>
      <c r="BH383" s="202">
        <f>IF(N383="zníž. prenesená",J383,0)</f>
        <v>0</v>
      </c>
      <c r="BI383" s="202">
        <f>IF(N383="nulová",J383,0)</f>
        <v>0</v>
      </c>
      <c r="BJ383" s="19" t="s">
        <v>90</v>
      </c>
      <c r="BK383" s="203">
        <f>ROUND(I383*H383,3)</f>
        <v>0</v>
      </c>
      <c r="BL383" s="19" t="s">
        <v>212</v>
      </c>
      <c r="BM383" s="201" t="s">
        <v>492</v>
      </c>
    </row>
    <row r="384" s="13" customFormat="1">
      <c r="A384" s="13"/>
      <c r="B384" s="204"/>
      <c r="C384" s="13"/>
      <c r="D384" s="205" t="s">
        <v>175</v>
      </c>
      <c r="E384" s="206" t="s">
        <v>1</v>
      </c>
      <c r="F384" s="207" t="s">
        <v>493</v>
      </c>
      <c r="G384" s="13"/>
      <c r="H384" s="208">
        <v>21.600000000000001</v>
      </c>
      <c r="I384" s="209"/>
      <c r="J384" s="13"/>
      <c r="K384" s="13"/>
      <c r="L384" s="204"/>
      <c r="M384" s="210"/>
      <c r="N384" s="211"/>
      <c r="O384" s="211"/>
      <c r="P384" s="211"/>
      <c r="Q384" s="211"/>
      <c r="R384" s="211"/>
      <c r="S384" s="211"/>
      <c r="T384" s="21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6" t="s">
        <v>175</v>
      </c>
      <c r="AU384" s="206" t="s">
        <v>90</v>
      </c>
      <c r="AV384" s="13" t="s">
        <v>90</v>
      </c>
      <c r="AW384" s="13" t="s">
        <v>33</v>
      </c>
      <c r="AX384" s="13" t="s">
        <v>78</v>
      </c>
      <c r="AY384" s="206" t="s">
        <v>168</v>
      </c>
    </row>
    <row r="385" s="13" customFormat="1">
      <c r="A385" s="13"/>
      <c r="B385" s="204"/>
      <c r="C385" s="13"/>
      <c r="D385" s="205" t="s">
        <v>175</v>
      </c>
      <c r="E385" s="206" t="s">
        <v>1</v>
      </c>
      <c r="F385" s="207" t="s">
        <v>494</v>
      </c>
      <c r="G385" s="13"/>
      <c r="H385" s="208">
        <v>24.300000000000001</v>
      </c>
      <c r="I385" s="209"/>
      <c r="J385" s="13"/>
      <c r="K385" s="13"/>
      <c r="L385" s="204"/>
      <c r="M385" s="210"/>
      <c r="N385" s="211"/>
      <c r="O385" s="211"/>
      <c r="P385" s="211"/>
      <c r="Q385" s="211"/>
      <c r="R385" s="211"/>
      <c r="S385" s="211"/>
      <c r="T385" s="21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06" t="s">
        <v>175</v>
      </c>
      <c r="AU385" s="206" t="s">
        <v>90</v>
      </c>
      <c r="AV385" s="13" t="s">
        <v>90</v>
      </c>
      <c r="AW385" s="13" t="s">
        <v>33</v>
      </c>
      <c r="AX385" s="13" t="s">
        <v>78</v>
      </c>
      <c r="AY385" s="206" t="s">
        <v>168</v>
      </c>
    </row>
    <row r="386" s="13" customFormat="1">
      <c r="A386" s="13"/>
      <c r="B386" s="204"/>
      <c r="C386" s="13"/>
      <c r="D386" s="205" t="s">
        <v>175</v>
      </c>
      <c r="E386" s="206" t="s">
        <v>1</v>
      </c>
      <c r="F386" s="207" t="s">
        <v>495</v>
      </c>
      <c r="G386" s="13"/>
      <c r="H386" s="208">
        <v>21.5</v>
      </c>
      <c r="I386" s="209"/>
      <c r="J386" s="13"/>
      <c r="K386" s="13"/>
      <c r="L386" s="204"/>
      <c r="M386" s="210"/>
      <c r="N386" s="211"/>
      <c r="O386" s="211"/>
      <c r="P386" s="211"/>
      <c r="Q386" s="211"/>
      <c r="R386" s="211"/>
      <c r="S386" s="211"/>
      <c r="T386" s="21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06" t="s">
        <v>175</v>
      </c>
      <c r="AU386" s="206" t="s">
        <v>90</v>
      </c>
      <c r="AV386" s="13" t="s">
        <v>90</v>
      </c>
      <c r="AW386" s="13" t="s">
        <v>33</v>
      </c>
      <c r="AX386" s="13" t="s">
        <v>78</v>
      </c>
      <c r="AY386" s="206" t="s">
        <v>168</v>
      </c>
    </row>
    <row r="387" s="13" customFormat="1">
      <c r="A387" s="13"/>
      <c r="B387" s="204"/>
      <c r="C387" s="13"/>
      <c r="D387" s="205" t="s">
        <v>175</v>
      </c>
      <c r="E387" s="206" t="s">
        <v>1</v>
      </c>
      <c r="F387" s="207" t="s">
        <v>496</v>
      </c>
      <c r="G387" s="13"/>
      <c r="H387" s="208">
        <v>8.4000000000000004</v>
      </c>
      <c r="I387" s="209"/>
      <c r="J387" s="13"/>
      <c r="K387" s="13"/>
      <c r="L387" s="204"/>
      <c r="M387" s="210"/>
      <c r="N387" s="211"/>
      <c r="O387" s="211"/>
      <c r="P387" s="211"/>
      <c r="Q387" s="211"/>
      <c r="R387" s="211"/>
      <c r="S387" s="211"/>
      <c r="T387" s="21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06" t="s">
        <v>175</v>
      </c>
      <c r="AU387" s="206" t="s">
        <v>90</v>
      </c>
      <c r="AV387" s="13" t="s">
        <v>90</v>
      </c>
      <c r="AW387" s="13" t="s">
        <v>33</v>
      </c>
      <c r="AX387" s="13" t="s">
        <v>78</v>
      </c>
      <c r="AY387" s="206" t="s">
        <v>168</v>
      </c>
    </row>
    <row r="388" s="14" customFormat="1">
      <c r="A388" s="14"/>
      <c r="B388" s="213"/>
      <c r="C388" s="14"/>
      <c r="D388" s="205" t="s">
        <v>175</v>
      </c>
      <c r="E388" s="214" t="s">
        <v>1</v>
      </c>
      <c r="F388" s="215" t="s">
        <v>180</v>
      </c>
      <c r="G388" s="14"/>
      <c r="H388" s="216">
        <v>75.800000000000011</v>
      </c>
      <c r="I388" s="217"/>
      <c r="J388" s="14"/>
      <c r="K388" s="14"/>
      <c r="L388" s="213"/>
      <c r="M388" s="218"/>
      <c r="N388" s="219"/>
      <c r="O388" s="219"/>
      <c r="P388" s="219"/>
      <c r="Q388" s="219"/>
      <c r="R388" s="219"/>
      <c r="S388" s="219"/>
      <c r="T388" s="22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14" t="s">
        <v>175</v>
      </c>
      <c r="AU388" s="214" t="s">
        <v>90</v>
      </c>
      <c r="AV388" s="14" t="s">
        <v>111</v>
      </c>
      <c r="AW388" s="14" t="s">
        <v>33</v>
      </c>
      <c r="AX388" s="14" t="s">
        <v>85</v>
      </c>
      <c r="AY388" s="214" t="s">
        <v>168</v>
      </c>
    </row>
    <row r="389" s="2" customFormat="1" ht="16.5" customHeight="1">
      <c r="A389" s="38"/>
      <c r="B389" s="189"/>
      <c r="C389" s="236" t="s">
        <v>354</v>
      </c>
      <c r="D389" s="236" t="s">
        <v>357</v>
      </c>
      <c r="E389" s="237" t="s">
        <v>497</v>
      </c>
      <c r="F389" s="238" t="s">
        <v>498</v>
      </c>
      <c r="G389" s="239" t="s">
        <v>458</v>
      </c>
      <c r="H389" s="240">
        <v>0.027</v>
      </c>
      <c r="I389" s="241"/>
      <c r="J389" s="240">
        <f>ROUND(I389*H389,3)</f>
        <v>0</v>
      </c>
      <c r="K389" s="242"/>
      <c r="L389" s="243"/>
      <c r="M389" s="244" t="s">
        <v>1</v>
      </c>
      <c r="N389" s="245" t="s">
        <v>44</v>
      </c>
      <c r="O389" s="82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01" t="s">
        <v>259</v>
      </c>
      <c r="AT389" s="201" t="s">
        <v>357</v>
      </c>
      <c r="AU389" s="201" t="s">
        <v>90</v>
      </c>
      <c r="AY389" s="19" t="s">
        <v>168</v>
      </c>
      <c r="BE389" s="202">
        <f>IF(N389="základná",J389,0)</f>
        <v>0</v>
      </c>
      <c r="BF389" s="202">
        <f>IF(N389="znížená",J389,0)</f>
        <v>0</v>
      </c>
      <c r="BG389" s="202">
        <f>IF(N389="zákl. prenesená",J389,0)</f>
        <v>0</v>
      </c>
      <c r="BH389" s="202">
        <f>IF(N389="zníž. prenesená",J389,0)</f>
        <v>0</v>
      </c>
      <c r="BI389" s="202">
        <f>IF(N389="nulová",J389,0)</f>
        <v>0</v>
      </c>
      <c r="BJ389" s="19" t="s">
        <v>90</v>
      </c>
      <c r="BK389" s="203">
        <f>ROUND(I389*H389,3)</f>
        <v>0</v>
      </c>
      <c r="BL389" s="19" t="s">
        <v>212</v>
      </c>
      <c r="BM389" s="201" t="s">
        <v>499</v>
      </c>
    </row>
    <row r="390" s="13" customFormat="1">
      <c r="A390" s="13"/>
      <c r="B390" s="204"/>
      <c r="C390" s="13"/>
      <c r="D390" s="205" t="s">
        <v>175</v>
      </c>
      <c r="E390" s="206" t="s">
        <v>1</v>
      </c>
      <c r="F390" s="207" t="s">
        <v>500</v>
      </c>
      <c r="G390" s="13"/>
      <c r="H390" s="208">
        <v>0.027</v>
      </c>
      <c r="I390" s="209"/>
      <c r="J390" s="13"/>
      <c r="K390" s="13"/>
      <c r="L390" s="204"/>
      <c r="M390" s="210"/>
      <c r="N390" s="211"/>
      <c r="O390" s="211"/>
      <c r="P390" s="211"/>
      <c r="Q390" s="211"/>
      <c r="R390" s="211"/>
      <c r="S390" s="211"/>
      <c r="T390" s="21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06" t="s">
        <v>175</v>
      </c>
      <c r="AU390" s="206" t="s">
        <v>90</v>
      </c>
      <c r="AV390" s="13" t="s">
        <v>90</v>
      </c>
      <c r="AW390" s="13" t="s">
        <v>33</v>
      </c>
      <c r="AX390" s="13" t="s">
        <v>78</v>
      </c>
      <c r="AY390" s="206" t="s">
        <v>168</v>
      </c>
    </row>
    <row r="391" s="14" customFormat="1">
      <c r="A391" s="14"/>
      <c r="B391" s="213"/>
      <c r="C391" s="14"/>
      <c r="D391" s="205" t="s">
        <v>175</v>
      </c>
      <c r="E391" s="214" t="s">
        <v>1</v>
      </c>
      <c r="F391" s="215" t="s">
        <v>180</v>
      </c>
      <c r="G391" s="14"/>
      <c r="H391" s="216">
        <v>0.027</v>
      </c>
      <c r="I391" s="217"/>
      <c r="J391" s="14"/>
      <c r="K391" s="14"/>
      <c r="L391" s="213"/>
      <c r="M391" s="218"/>
      <c r="N391" s="219"/>
      <c r="O391" s="219"/>
      <c r="P391" s="219"/>
      <c r="Q391" s="219"/>
      <c r="R391" s="219"/>
      <c r="S391" s="219"/>
      <c r="T391" s="22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14" t="s">
        <v>175</v>
      </c>
      <c r="AU391" s="214" t="s">
        <v>90</v>
      </c>
      <c r="AV391" s="14" t="s">
        <v>111</v>
      </c>
      <c r="AW391" s="14" t="s">
        <v>33</v>
      </c>
      <c r="AX391" s="14" t="s">
        <v>85</v>
      </c>
      <c r="AY391" s="214" t="s">
        <v>168</v>
      </c>
    </row>
    <row r="392" s="2" customFormat="1" ht="37.8" customHeight="1">
      <c r="A392" s="38"/>
      <c r="B392" s="189"/>
      <c r="C392" s="190" t="s">
        <v>501</v>
      </c>
      <c r="D392" s="190" t="s">
        <v>171</v>
      </c>
      <c r="E392" s="191" t="s">
        <v>502</v>
      </c>
      <c r="F392" s="192" t="s">
        <v>503</v>
      </c>
      <c r="G392" s="193" t="s">
        <v>174</v>
      </c>
      <c r="H392" s="194">
        <v>10.9</v>
      </c>
      <c r="I392" s="195"/>
      <c r="J392" s="194">
        <f>ROUND(I392*H392,3)</f>
        <v>0</v>
      </c>
      <c r="K392" s="196"/>
      <c r="L392" s="39"/>
      <c r="M392" s="197" t="s">
        <v>1</v>
      </c>
      <c r="N392" s="198" t="s">
        <v>44</v>
      </c>
      <c r="O392" s="82"/>
      <c r="P392" s="199">
        <f>O392*H392</f>
        <v>0</v>
      </c>
      <c r="Q392" s="199">
        <v>0</v>
      </c>
      <c r="R392" s="199">
        <f>Q392*H392</f>
        <v>0</v>
      </c>
      <c r="S392" s="199">
        <v>0</v>
      </c>
      <c r="T392" s="20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01" t="s">
        <v>212</v>
      </c>
      <c r="AT392" s="201" t="s">
        <v>171</v>
      </c>
      <c r="AU392" s="201" t="s">
        <v>90</v>
      </c>
      <c r="AY392" s="19" t="s">
        <v>168</v>
      </c>
      <c r="BE392" s="202">
        <f>IF(N392="základná",J392,0)</f>
        <v>0</v>
      </c>
      <c r="BF392" s="202">
        <f>IF(N392="znížená",J392,0)</f>
        <v>0</v>
      </c>
      <c r="BG392" s="202">
        <f>IF(N392="zákl. prenesená",J392,0)</f>
        <v>0</v>
      </c>
      <c r="BH392" s="202">
        <f>IF(N392="zníž. prenesená",J392,0)</f>
        <v>0</v>
      </c>
      <c r="BI392" s="202">
        <f>IF(N392="nulová",J392,0)</f>
        <v>0</v>
      </c>
      <c r="BJ392" s="19" t="s">
        <v>90</v>
      </c>
      <c r="BK392" s="203">
        <f>ROUND(I392*H392,3)</f>
        <v>0</v>
      </c>
      <c r="BL392" s="19" t="s">
        <v>212</v>
      </c>
      <c r="BM392" s="201" t="s">
        <v>504</v>
      </c>
    </row>
    <row r="393" s="2" customFormat="1" ht="16.5" customHeight="1">
      <c r="A393" s="38"/>
      <c r="B393" s="189"/>
      <c r="C393" s="190" t="s">
        <v>360</v>
      </c>
      <c r="D393" s="190" t="s">
        <v>171</v>
      </c>
      <c r="E393" s="191" t="s">
        <v>505</v>
      </c>
      <c r="F393" s="192" t="s">
        <v>506</v>
      </c>
      <c r="G393" s="193" t="s">
        <v>324</v>
      </c>
      <c r="H393" s="194">
        <v>49.200000000000003</v>
      </c>
      <c r="I393" s="195"/>
      <c r="J393" s="194">
        <f>ROUND(I393*H393,3)</f>
        <v>0</v>
      </c>
      <c r="K393" s="196"/>
      <c r="L393" s="39"/>
      <c r="M393" s="197" t="s">
        <v>1</v>
      </c>
      <c r="N393" s="198" t="s">
        <v>44</v>
      </c>
      <c r="O393" s="82"/>
      <c r="P393" s="199">
        <f>O393*H393</f>
        <v>0</v>
      </c>
      <c r="Q393" s="199">
        <v>0</v>
      </c>
      <c r="R393" s="199">
        <f>Q393*H393</f>
        <v>0</v>
      </c>
      <c r="S393" s="199">
        <v>0</v>
      </c>
      <c r="T393" s="20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01" t="s">
        <v>212</v>
      </c>
      <c r="AT393" s="201" t="s">
        <v>171</v>
      </c>
      <c r="AU393" s="201" t="s">
        <v>90</v>
      </c>
      <c r="AY393" s="19" t="s">
        <v>168</v>
      </c>
      <c r="BE393" s="202">
        <f>IF(N393="základná",J393,0)</f>
        <v>0</v>
      </c>
      <c r="BF393" s="202">
        <f>IF(N393="znížená",J393,0)</f>
        <v>0</v>
      </c>
      <c r="BG393" s="202">
        <f>IF(N393="zákl. prenesená",J393,0)</f>
        <v>0</v>
      </c>
      <c r="BH393" s="202">
        <f>IF(N393="zníž. prenesená",J393,0)</f>
        <v>0</v>
      </c>
      <c r="BI393" s="202">
        <f>IF(N393="nulová",J393,0)</f>
        <v>0</v>
      </c>
      <c r="BJ393" s="19" t="s">
        <v>90</v>
      </c>
      <c r="BK393" s="203">
        <f>ROUND(I393*H393,3)</f>
        <v>0</v>
      </c>
      <c r="BL393" s="19" t="s">
        <v>212</v>
      </c>
      <c r="BM393" s="201" t="s">
        <v>507</v>
      </c>
    </row>
    <row r="394" s="15" customFormat="1">
      <c r="A394" s="15"/>
      <c r="B394" s="221"/>
      <c r="C394" s="15"/>
      <c r="D394" s="205" t="s">
        <v>175</v>
      </c>
      <c r="E394" s="222" t="s">
        <v>1</v>
      </c>
      <c r="F394" s="223" t="s">
        <v>508</v>
      </c>
      <c r="G394" s="15"/>
      <c r="H394" s="222" t="s">
        <v>1</v>
      </c>
      <c r="I394" s="224"/>
      <c r="J394" s="15"/>
      <c r="K394" s="15"/>
      <c r="L394" s="221"/>
      <c r="M394" s="225"/>
      <c r="N394" s="226"/>
      <c r="O394" s="226"/>
      <c r="P394" s="226"/>
      <c r="Q394" s="226"/>
      <c r="R394" s="226"/>
      <c r="S394" s="226"/>
      <c r="T394" s="227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22" t="s">
        <v>175</v>
      </c>
      <c r="AU394" s="222" t="s">
        <v>90</v>
      </c>
      <c r="AV394" s="15" t="s">
        <v>85</v>
      </c>
      <c r="AW394" s="15" t="s">
        <v>33</v>
      </c>
      <c r="AX394" s="15" t="s">
        <v>78</v>
      </c>
      <c r="AY394" s="222" t="s">
        <v>168</v>
      </c>
    </row>
    <row r="395" s="13" customFormat="1">
      <c r="A395" s="13"/>
      <c r="B395" s="204"/>
      <c r="C395" s="13"/>
      <c r="D395" s="205" t="s">
        <v>175</v>
      </c>
      <c r="E395" s="206" t="s">
        <v>1</v>
      </c>
      <c r="F395" s="207" t="s">
        <v>509</v>
      </c>
      <c r="G395" s="13"/>
      <c r="H395" s="208">
        <v>49.200000000000003</v>
      </c>
      <c r="I395" s="209"/>
      <c r="J395" s="13"/>
      <c r="K395" s="13"/>
      <c r="L395" s="204"/>
      <c r="M395" s="210"/>
      <c r="N395" s="211"/>
      <c r="O395" s="211"/>
      <c r="P395" s="211"/>
      <c r="Q395" s="211"/>
      <c r="R395" s="211"/>
      <c r="S395" s="211"/>
      <c r="T395" s="21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06" t="s">
        <v>175</v>
      </c>
      <c r="AU395" s="206" t="s">
        <v>90</v>
      </c>
      <c r="AV395" s="13" t="s">
        <v>90</v>
      </c>
      <c r="AW395" s="13" t="s">
        <v>33</v>
      </c>
      <c r="AX395" s="13" t="s">
        <v>78</v>
      </c>
      <c r="AY395" s="206" t="s">
        <v>168</v>
      </c>
    </row>
    <row r="396" s="14" customFormat="1">
      <c r="A396" s="14"/>
      <c r="B396" s="213"/>
      <c r="C396" s="14"/>
      <c r="D396" s="205" t="s">
        <v>175</v>
      </c>
      <c r="E396" s="214" t="s">
        <v>1</v>
      </c>
      <c r="F396" s="215" t="s">
        <v>180</v>
      </c>
      <c r="G396" s="14"/>
      <c r="H396" s="216">
        <v>49.200000000000003</v>
      </c>
      <c r="I396" s="217"/>
      <c r="J396" s="14"/>
      <c r="K396" s="14"/>
      <c r="L396" s="213"/>
      <c r="M396" s="218"/>
      <c r="N396" s="219"/>
      <c r="O396" s="219"/>
      <c r="P396" s="219"/>
      <c r="Q396" s="219"/>
      <c r="R396" s="219"/>
      <c r="S396" s="219"/>
      <c r="T396" s="22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14" t="s">
        <v>175</v>
      </c>
      <c r="AU396" s="214" t="s">
        <v>90</v>
      </c>
      <c r="AV396" s="14" t="s">
        <v>111</v>
      </c>
      <c r="AW396" s="14" t="s">
        <v>33</v>
      </c>
      <c r="AX396" s="14" t="s">
        <v>85</v>
      </c>
      <c r="AY396" s="214" t="s">
        <v>168</v>
      </c>
    </row>
    <row r="397" s="2" customFormat="1" ht="37.8" customHeight="1">
      <c r="A397" s="38"/>
      <c r="B397" s="189"/>
      <c r="C397" s="190" t="s">
        <v>510</v>
      </c>
      <c r="D397" s="190" t="s">
        <v>171</v>
      </c>
      <c r="E397" s="191" t="s">
        <v>511</v>
      </c>
      <c r="F397" s="192" t="s">
        <v>512</v>
      </c>
      <c r="G397" s="193" t="s">
        <v>174</v>
      </c>
      <c r="H397" s="194">
        <v>10.9</v>
      </c>
      <c r="I397" s="195"/>
      <c r="J397" s="194">
        <f>ROUND(I397*H397,3)</f>
        <v>0</v>
      </c>
      <c r="K397" s="196"/>
      <c r="L397" s="39"/>
      <c r="M397" s="197" t="s">
        <v>1</v>
      </c>
      <c r="N397" s="198" t="s">
        <v>44</v>
      </c>
      <c r="O397" s="82"/>
      <c r="P397" s="199">
        <f>O397*H397</f>
        <v>0</v>
      </c>
      <c r="Q397" s="199">
        <v>0</v>
      </c>
      <c r="R397" s="199">
        <f>Q397*H397</f>
        <v>0</v>
      </c>
      <c r="S397" s="199">
        <v>0</v>
      </c>
      <c r="T397" s="20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01" t="s">
        <v>212</v>
      </c>
      <c r="AT397" s="201" t="s">
        <v>171</v>
      </c>
      <c r="AU397" s="201" t="s">
        <v>90</v>
      </c>
      <c r="AY397" s="19" t="s">
        <v>168</v>
      </c>
      <c r="BE397" s="202">
        <f>IF(N397="základná",J397,0)</f>
        <v>0</v>
      </c>
      <c r="BF397" s="202">
        <f>IF(N397="znížená",J397,0)</f>
        <v>0</v>
      </c>
      <c r="BG397" s="202">
        <f>IF(N397="zákl. prenesená",J397,0)</f>
        <v>0</v>
      </c>
      <c r="BH397" s="202">
        <f>IF(N397="zníž. prenesená",J397,0)</f>
        <v>0</v>
      </c>
      <c r="BI397" s="202">
        <f>IF(N397="nulová",J397,0)</f>
        <v>0</v>
      </c>
      <c r="BJ397" s="19" t="s">
        <v>90</v>
      </c>
      <c r="BK397" s="203">
        <f>ROUND(I397*H397,3)</f>
        <v>0</v>
      </c>
      <c r="BL397" s="19" t="s">
        <v>212</v>
      </c>
      <c r="BM397" s="201" t="s">
        <v>513</v>
      </c>
    </row>
    <row r="398" s="2" customFormat="1" ht="16.5" customHeight="1">
      <c r="A398" s="38"/>
      <c r="B398" s="189"/>
      <c r="C398" s="236" t="s">
        <v>364</v>
      </c>
      <c r="D398" s="236" t="s">
        <v>357</v>
      </c>
      <c r="E398" s="237" t="s">
        <v>514</v>
      </c>
      <c r="F398" s="238" t="s">
        <v>515</v>
      </c>
      <c r="G398" s="239" t="s">
        <v>174</v>
      </c>
      <c r="H398" s="240">
        <v>13.08</v>
      </c>
      <c r="I398" s="241"/>
      <c r="J398" s="240">
        <f>ROUND(I398*H398,3)</f>
        <v>0</v>
      </c>
      <c r="K398" s="242"/>
      <c r="L398" s="243"/>
      <c r="M398" s="244" t="s">
        <v>1</v>
      </c>
      <c r="N398" s="245" t="s">
        <v>44</v>
      </c>
      <c r="O398" s="82"/>
      <c r="P398" s="199">
        <f>O398*H398</f>
        <v>0</v>
      </c>
      <c r="Q398" s="199">
        <v>0</v>
      </c>
      <c r="R398" s="199">
        <f>Q398*H398</f>
        <v>0</v>
      </c>
      <c r="S398" s="199">
        <v>0</v>
      </c>
      <c r="T398" s="200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01" t="s">
        <v>259</v>
      </c>
      <c r="AT398" s="201" t="s">
        <v>357</v>
      </c>
      <c r="AU398" s="201" t="s">
        <v>90</v>
      </c>
      <c r="AY398" s="19" t="s">
        <v>168</v>
      </c>
      <c r="BE398" s="202">
        <f>IF(N398="základná",J398,0)</f>
        <v>0</v>
      </c>
      <c r="BF398" s="202">
        <f>IF(N398="znížená",J398,0)</f>
        <v>0</v>
      </c>
      <c r="BG398" s="202">
        <f>IF(N398="zákl. prenesená",J398,0)</f>
        <v>0</v>
      </c>
      <c r="BH398" s="202">
        <f>IF(N398="zníž. prenesená",J398,0)</f>
        <v>0</v>
      </c>
      <c r="BI398" s="202">
        <f>IF(N398="nulová",J398,0)</f>
        <v>0</v>
      </c>
      <c r="BJ398" s="19" t="s">
        <v>90</v>
      </c>
      <c r="BK398" s="203">
        <f>ROUND(I398*H398,3)</f>
        <v>0</v>
      </c>
      <c r="BL398" s="19" t="s">
        <v>212</v>
      </c>
      <c r="BM398" s="201" t="s">
        <v>516</v>
      </c>
    </row>
    <row r="399" s="15" customFormat="1">
      <c r="A399" s="15"/>
      <c r="B399" s="221"/>
      <c r="C399" s="15"/>
      <c r="D399" s="205" t="s">
        <v>175</v>
      </c>
      <c r="E399" s="222" t="s">
        <v>1</v>
      </c>
      <c r="F399" s="223" t="s">
        <v>517</v>
      </c>
      <c r="G399" s="15"/>
      <c r="H399" s="222" t="s">
        <v>1</v>
      </c>
      <c r="I399" s="224"/>
      <c r="J399" s="15"/>
      <c r="K399" s="15"/>
      <c r="L399" s="221"/>
      <c r="M399" s="225"/>
      <c r="N399" s="226"/>
      <c r="O399" s="226"/>
      <c r="P399" s="226"/>
      <c r="Q399" s="226"/>
      <c r="R399" s="226"/>
      <c r="S399" s="226"/>
      <c r="T399" s="227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22" t="s">
        <v>175</v>
      </c>
      <c r="AU399" s="222" t="s">
        <v>90</v>
      </c>
      <c r="AV399" s="15" t="s">
        <v>85</v>
      </c>
      <c r="AW399" s="15" t="s">
        <v>33</v>
      </c>
      <c r="AX399" s="15" t="s">
        <v>78</v>
      </c>
      <c r="AY399" s="222" t="s">
        <v>168</v>
      </c>
    </row>
    <row r="400" s="13" customFormat="1">
      <c r="A400" s="13"/>
      <c r="B400" s="204"/>
      <c r="C400" s="13"/>
      <c r="D400" s="205" t="s">
        <v>175</v>
      </c>
      <c r="E400" s="206" t="s">
        <v>1</v>
      </c>
      <c r="F400" s="207" t="s">
        <v>518</v>
      </c>
      <c r="G400" s="13"/>
      <c r="H400" s="208">
        <v>13.08</v>
      </c>
      <c r="I400" s="209"/>
      <c r="J400" s="13"/>
      <c r="K400" s="13"/>
      <c r="L400" s="204"/>
      <c r="M400" s="210"/>
      <c r="N400" s="211"/>
      <c r="O400" s="211"/>
      <c r="P400" s="211"/>
      <c r="Q400" s="211"/>
      <c r="R400" s="211"/>
      <c r="S400" s="211"/>
      <c r="T400" s="21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06" t="s">
        <v>175</v>
      </c>
      <c r="AU400" s="206" t="s">
        <v>90</v>
      </c>
      <c r="AV400" s="13" t="s">
        <v>90</v>
      </c>
      <c r="AW400" s="13" t="s">
        <v>33</v>
      </c>
      <c r="AX400" s="13" t="s">
        <v>78</v>
      </c>
      <c r="AY400" s="206" t="s">
        <v>168</v>
      </c>
    </row>
    <row r="401" s="14" customFormat="1">
      <c r="A401" s="14"/>
      <c r="B401" s="213"/>
      <c r="C401" s="14"/>
      <c r="D401" s="205" t="s">
        <v>175</v>
      </c>
      <c r="E401" s="214" t="s">
        <v>1</v>
      </c>
      <c r="F401" s="215" t="s">
        <v>180</v>
      </c>
      <c r="G401" s="14"/>
      <c r="H401" s="216">
        <v>13.08</v>
      </c>
      <c r="I401" s="217"/>
      <c r="J401" s="14"/>
      <c r="K401" s="14"/>
      <c r="L401" s="213"/>
      <c r="M401" s="218"/>
      <c r="N401" s="219"/>
      <c r="O401" s="219"/>
      <c r="P401" s="219"/>
      <c r="Q401" s="219"/>
      <c r="R401" s="219"/>
      <c r="S401" s="219"/>
      <c r="T401" s="22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14" t="s">
        <v>175</v>
      </c>
      <c r="AU401" s="214" t="s">
        <v>90</v>
      </c>
      <c r="AV401" s="14" t="s">
        <v>111</v>
      </c>
      <c r="AW401" s="14" t="s">
        <v>33</v>
      </c>
      <c r="AX401" s="14" t="s">
        <v>85</v>
      </c>
      <c r="AY401" s="214" t="s">
        <v>168</v>
      </c>
    </row>
    <row r="402" s="2" customFormat="1" ht="33" customHeight="1">
      <c r="A402" s="38"/>
      <c r="B402" s="189"/>
      <c r="C402" s="190" t="s">
        <v>519</v>
      </c>
      <c r="D402" s="190" t="s">
        <v>171</v>
      </c>
      <c r="E402" s="191" t="s">
        <v>520</v>
      </c>
      <c r="F402" s="192" t="s">
        <v>521</v>
      </c>
      <c r="G402" s="193" t="s">
        <v>324</v>
      </c>
      <c r="H402" s="194">
        <v>58.5</v>
      </c>
      <c r="I402" s="195"/>
      <c r="J402" s="194">
        <f>ROUND(I402*H402,3)</f>
        <v>0</v>
      </c>
      <c r="K402" s="196"/>
      <c r="L402" s="39"/>
      <c r="M402" s="197" t="s">
        <v>1</v>
      </c>
      <c r="N402" s="198" t="s">
        <v>44</v>
      </c>
      <c r="O402" s="82"/>
      <c r="P402" s="199">
        <f>O402*H402</f>
        <v>0</v>
      </c>
      <c r="Q402" s="199">
        <v>0</v>
      </c>
      <c r="R402" s="199">
        <f>Q402*H402</f>
        <v>0</v>
      </c>
      <c r="S402" s="199">
        <v>0</v>
      </c>
      <c r="T402" s="200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01" t="s">
        <v>212</v>
      </c>
      <c r="AT402" s="201" t="s">
        <v>171</v>
      </c>
      <c r="AU402" s="201" t="s">
        <v>90</v>
      </c>
      <c r="AY402" s="19" t="s">
        <v>168</v>
      </c>
      <c r="BE402" s="202">
        <f>IF(N402="základná",J402,0)</f>
        <v>0</v>
      </c>
      <c r="BF402" s="202">
        <f>IF(N402="znížená",J402,0)</f>
        <v>0</v>
      </c>
      <c r="BG402" s="202">
        <f>IF(N402="zákl. prenesená",J402,0)</f>
        <v>0</v>
      </c>
      <c r="BH402" s="202">
        <f>IF(N402="zníž. prenesená",J402,0)</f>
        <v>0</v>
      </c>
      <c r="BI402" s="202">
        <f>IF(N402="nulová",J402,0)</f>
        <v>0</v>
      </c>
      <c r="BJ402" s="19" t="s">
        <v>90</v>
      </c>
      <c r="BK402" s="203">
        <f>ROUND(I402*H402,3)</f>
        <v>0</v>
      </c>
      <c r="BL402" s="19" t="s">
        <v>212</v>
      </c>
      <c r="BM402" s="201" t="s">
        <v>522</v>
      </c>
    </row>
    <row r="403" s="13" customFormat="1">
      <c r="A403" s="13"/>
      <c r="B403" s="204"/>
      <c r="C403" s="13"/>
      <c r="D403" s="205" t="s">
        <v>175</v>
      </c>
      <c r="E403" s="206" t="s">
        <v>1</v>
      </c>
      <c r="F403" s="207" t="s">
        <v>523</v>
      </c>
      <c r="G403" s="13"/>
      <c r="H403" s="208">
        <v>16.5</v>
      </c>
      <c r="I403" s="209"/>
      <c r="J403" s="13"/>
      <c r="K403" s="13"/>
      <c r="L403" s="204"/>
      <c r="M403" s="210"/>
      <c r="N403" s="211"/>
      <c r="O403" s="211"/>
      <c r="P403" s="211"/>
      <c r="Q403" s="211"/>
      <c r="R403" s="211"/>
      <c r="S403" s="211"/>
      <c r="T403" s="21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06" t="s">
        <v>175</v>
      </c>
      <c r="AU403" s="206" t="s">
        <v>90</v>
      </c>
      <c r="AV403" s="13" t="s">
        <v>90</v>
      </c>
      <c r="AW403" s="13" t="s">
        <v>33</v>
      </c>
      <c r="AX403" s="13" t="s">
        <v>78</v>
      </c>
      <c r="AY403" s="206" t="s">
        <v>168</v>
      </c>
    </row>
    <row r="404" s="13" customFormat="1">
      <c r="A404" s="13"/>
      <c r="B404" s="204"/>
      <c r="C404" s="13"/>
      <c r="D404" s="205" t="s">
        <v>175</v>
      </c>
      <c r="E404" s="206" t="s">
        <v>1</v>
      </c>
      <c r="F404" s="207" t="s">
        <v>524</v>
      </c>
      <c r="G404" s="13"/>
      <c r="H404" s="208">
        <v>18.699999999999999</v>
      </c>
      <c r="I404" s="209"/>
      <c r="J404" s="13"/>
      <c r="K404" s="13"/>
      <c r="L404" s="204"/>
      <c r="M404" s="210"/>
      <c r="N404" s="211"/>
      <c r="O404" s="211"/>
      <c r="P404" s="211"/>
      <c r="Q404" s="211"/>
      <c r="R404" s="211"/>
      <c r="S404" s="211"/>
      <c r="T404" s="21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06" t="s">
        <v>175</v>
      </c>
      <c r="AU404" s="206" t="s">
        <v>90</v>
      </c>
      <c r="AV404" s="13" t="s">
        <v>90</v>
      </c>
      <c r="AW404" s="13" t="s">
        <v>33</v>
      </c>
      <c r="AX404" s="13" t="s">
        <v>78</v>
      </c>
      <c r="AY404" s="206" t="s">
        <v>168</v>
      </c>
    </row>
    <row r="405" s="13" customFormat="1">
      <c r="A405" s="13"/>
      <c r="B405" s="204"/>
      <c r="C405" s="13"/>
      <c r="D405" s="205" t="s">
        <v>175</v>
      </c>
      <c r="E405" s="206" t="s">
        <v>1</v>
      </c>
      <c r="F405" s="207" t="s">
        <v>525</v>
      </c>
      <c r="G405" s="13"/>
      <c r="H405" s="208">
        <v>16.5</v>
      </c>
      <c r="I405" s="209"/>
      <c r="J405" s="13"/>
      <c r="K405" s="13"/>
      <c r="L405" s="204"/>
      <c r="M405" s="210"/>
      <c r="N405" s="211"/>
      <c r="O405" s="211"/>
      <c r="P405" s="211"/>
      <c r="Q405" s="211"/>
      <c r="R405" s="211"/>
      <c r="S405" s="211"/>
      <c r="T405" s="21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06" t="s">
        <v>175</v>
      </c>
      <c r="AU405" s="206" t="s">
        <v>90</v>
      </c>
      <c r="AV405" s="13" t="s">
        <v>90</v>
      </c>
      <c r="AW405" s="13" t="s">
        <v>33</v>
      </c>
      <c r="AX405" s="13" t="s">
        <v>78</v>
      </c>
      <c r="AY405" s="206" t="s">
        <v>168</v>
      </c>
    </row>
    <row r="406" s="13" customFormat="1">
      <c r="A406" s="13"/>
      <c r="B406" s="204"/>
      <c r="C406" s="13"/>
      <c r="D406" s="205" t="s">
        <v>175</v>
      </c>
      <c r="E406" s="206" t="s">
        <v>1</v>
      </c>
      <c r="F406" s="207" t="s">
        <v>526</v>
      </c>
      <c r="G406" s="13"/>
      <c r="H406" s="208">
        <v>6.7999999999999998</v>
      </c>
      <c r="I406" s="209"/>
      <c r="J406" s="13"/>
      <c r="K406" s="13"/>
      <c r="L406" s="204"/>
      <c r="M406" s="210"/>
      <c r="N406" s="211"/>
      <c r="O406" s="211"/>
      <c r="P406" s="211"/>
      <c r="Q406" s="211"/>
      <c r="R406" s="211"/>
      <c r="S406" s="211"/>
      <c r="T406" s="21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06" t="s">
        <v>175</v>
      </c>
      <c r="AU406" s="206" t="s">
        <v>90</v>
      </c>
      <c r="AV406" s="13" t="s">
        <v>90</v>
      </c>
      <c r="AW406" s="13" t="s">
        <v>33</v>
      </c>
      <c r="AX406" s="13" t="s">
        <v>78</v>
      </c>
      <c r="AY406" s="206" t="s">
        <v>168</v>
      </c>
    </row>
    <row r="407" s="14" customFormat="1">
      <c r="A407" s="14"/>
      <c r="B407" s="213"/>
      <c r="C407" s="14"/>
      <c r="D407" s="205" t="s">
        <v>175</v>
      </c>
      <c r="E407" s="214" t="s">
        <v>1</v>
      </c>
      <c r="F407" s="215" t="s">
        <v>180</v>
      </c>
      <c r="G407" s="14"/>
      <c r="H407" s="216">
        <v>58.5</v>
      </c>
      <c r="I407" s="217"/>
      <c r="J407" s="14"/>
      <c r="K407" s="14"/>
      <c r="L407" s="213"/>
      <c r="M407" s="218"/>
      <c r="N407" s="219"/>
      <c r="O407" s="219"/>
      <c r="P407" s="219"/>
      <c r="Q407" s="219"/>
      <c r="R407" s="219"/>
      <c r="S407" s="219"/>
      <c r="T407" s="22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14" t="s">
        <v>175</v>
      </c>
      <c r="AU407" s="214" t="s">
        <v>90</v>
      </c>
      <c r="AV407" s="14" t="s">
        <v>111</v>
      </c>
      <c r="AW407" s="14" t="s">
        <v>33</v>
      </c>
      <c r="AX407" s="14" t="s">
        <v>85</v>
      </c>
      <c r="AY407" s="214" t="s">
        <v>168</v>
      </c>
    </row>
    <row r="408" s="2" customFormat="1" ht="16.5" customHeight="1">
      <c r="A408" s="38"/>
      <c r="B408" s="189"/>
      <c r="C408" s="236" t="s">
        <v>367</v>
      </c>
      <c r="D408" s="236" t="s">
        <v>357</v>
      </c>
      <c r="E408" s="237" t="s">
        <v>527</v>
      </c>
      <c r="F408" s="238" t="s">
        <v>528</v>
      </c>
      <c r="G408" s="239" t="s">
        <v>458</v>
      </c>
      <c r="H408" s="240">
        <v>0.045999999999999999</v>
      </c>
      <c r="I408" s="241"/>
      <c r="J408" s="240">
        <f>ROUND(I408*H408,3)</f>
        <v>0</v>
      </c>
      <c r="K408" s="242"/>
      <c r="L408" s="243"/>
      <c r="M408" s="244" t="s">
        <v>1</v>
      </c>
      <c r="N408" s="245" t="s">
        <v>44</v>
      </c>
      <c r="O408" s="82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01" t="s">
        <v>259</v>
      </c>
      <c r="AT408" s="201" t="s">
        <v>357</v>
      </c>
      <c r="AU408" s="201" t="s">
        <v>90</v>
      </c>
      <c r="AY408" s="19" t="s">
        <v>168</v>
      </c>
      <c r="BE408" s="202">
        <f>IF(N408="základná",J408,0)</f>
        <v>0</v>
      </c>
      <c r="BF408" s="202">
        <f>IF(N408="znížená",J408,0)</f>
        <v>0</v>
      </c>
      <c r="BG408" s="202">
        <f>IF(N408="zákl. prenesená",J408,0)</f>
        <v>0</v>
      </c>
      <c r="BH408" s="202">
        <f>IF(N408="zníž. prenesená",J408,0)</f>
        <v>0</v>
      </c>
      <c r="BI408" s="202">
        <f>IF(N408="nulová",J408,0)</f>
        <v>0</v>
      </c>
      <c r="BJ408" s="19" t="s">
        <v>90</v>
      </c>
      <c r="BK408" s="203">
        <f>ROUND(I408*H408,3)</f>
        <v>0</v>
      </c>
      <c r="BL408" s="19" t="s">
        <v>212</v>
      </c>
      <c r="BM408" s="201" t="s">
        <v>529</v>
      </c>
    </row>
    <row r="409" s="13" customFormat="1">
      <c r="A409" s="13"/>
      <c r="B409" s="204"/>
      <c r="C409" s="13"/>
      <c r="D409" s="205" t="s">
        <v>175</v>
      </c>
      <c r="E409" s="206" t="s">
        <v>1</v>
      </c>
      <c r="F409" s="207" t="s">
        <v>530</v>
      </c>
      <c r="G409" s="13"/>
      <c r="H409" s="208">
        <v>0.045999999999999999</v>
      </c>
      <c r="I409" s="209"/>
      <c r="J409" s="13"/>
      <c r="K409" s="13"/>
      <c r="L409" s="204"/>
      <c r="M409" s="210"/>
      <c r="N409" s="211"/>
      <c r="O409" s="211"/>
      <c r="P409" s="211"/>
      <c r="Q409" s="211"/>
      <c r="R409" s="211"/>
      <c r="S409" s="211"/>
      <c r="T409" s="21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6" t="s">
        <v>175</v>
      </c>
      <c r="AU409" s="206" t="s">
        <v>90</v>
      </c>
      <c r="AV409" s="13" t="s">
        <v>90</v>
      </c>
      <c r="AW409" s="13" t="s">
        <v>33</v>
      </c>
      <c r="AX409" s="13" t="s">
        <v>78</v>
      </c>
      <c r="AY409" s="206" t="s">
        <v>168</v>
      </c>
    </row>
    <row r="410" s="14" customFormat="1">
      <c r="A410" s="14"/>
      <c r="B410" s="213"/>
      <c r="C410" s="14"/>
      <c r="D410" s="205" t="s">
        <v>175</v>
      </c>
      <c r="E410" s="214" t="s">
        <v>1</v>
      </c>
      <c r="F410" s="215" t="s">
        <v>180</v>
      </c>
      <c r="G410" s="14"/>
      <c r="H410" s="216">
        <v>0.045999999999999999</v>
      </c>
      <c r="I410" s="217"/>
      <c r="J410" s="14"/>
      <c r="K410" s="14"/>
      <c r="L410" s="213"/>
      <c r="M410" s="218"/>
      <c r="N410" s="219"/>
      <c r="O410" s="219"/>
      <c r="P410" s="219"/>
      <c r="Q410" s="219"/>
      <c r="R410" s="219"/>
      <c r="S410" s="219"/>
      <c r="T410" s="22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14" t="s">
        <v>175</v>
      </c>
      <c r="AU410" s="214" t="s">
        <v>90</v>
      </c>
      <c r="AV410" s="14" t="s">
        <v>111</v>
      </c>
      <c r="AW410" s="14" t="s">
        <v>33</v>
      </c>
      <c r="AX410" s="14" t="s">
        <v>85</v>
      </c>
      <c r="AY410" s="214" t="s">
        <v>168</v>
      </c>
    </row>
    <row r="411" s="2" customFormat="1" ht="33" customHeight="1">
      <c r="A411" s="38"/>
      <c r="B411" s="189"/>
      <c r="C411" s="236" t="s">
        <v>531</v>
      </c>
      <c r="D411" s="236" t="s">
        <v>357</v>
      </c>
      <c r="E411" s="237" t="s">
        <v>532</v>
      </c>
      <c r="F411" s="238" t="s">
        <v>533</v>
      </c>
      <c r="G411" s="239" t="s">
        <v>324</v>
      </c>
      <c r="H411" s="240">
        <v>61.424999999999997</v>
      </c>
      <c r="I411" s="241"/>
      <c r="J411" s="240">
        <f>ROUND(I411*H411,3)</f>
        <v>0</v>
      </c>
      <c r="K411" s="242"/>
      <c r="L411" s="243"/>
      <c r="M411" s="244" t="s">
        <v>1</v>
      </c>
      <c r="N411" s="245" t="s">
        <v>44</v>
      </c>
      <c r="O411" s="82"/>
      <c r="P411" s="199">
        <f>O411*H411</f>
        <v>0</v>
      </c>
      <c r="Q411" s="199">
        <v>0</v>
      </c>
      <c r="R411" s="199">
        <f>Q411*H411</f>
        <v>0</v>
      </c>
      <c r="S411" s="199">
        <v>0</v>
      </c>
      <c r="T411" s="200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01" t="s">
        <v>259</v>
      </c>
      <c r="AT411" s="201" t="s">
        <v>357</v>
      </c>
      <c r="AU411" s="201" t="s">
        <v>90</v>
      </c>
      <c r="AY411" s="19" t="s">
        <v>168</v>
      </c>
      <c r="BE411" s="202">
        <f>IF(N411="základná",J411,0)</f>
        <v>0</v>
      </c>
      <c r="BF411" s="202">
        <f>IF(N411="znížená",J411,0)</f>
        <v>0</v>
      </c>
      <c r="BG411" s="202">
        <f>IF(N411="zákl. prenesená",J411,0)</f>
        <v>0</v>
      </c>
      <c r="BH411" s="202">
        <f>IF(N411="zníž. prenesená",J411,0)</f>
        <v>0</v>
      </c>
      <c r="BI411" s="202">
        <f>IF(N411="nulová",J411,0)</f>
        <v>0</v>
      </c>
      <c r="BJ411" s="19" t="s">
        <v>90</v>
      </c>
      <c r="BK411" s="203">
        <f>ROUND(I411*H411,3)</f>
        <v>0</v>
      </c>
      <c r="BL411" s="19" t="s">
        <v>212</v>
      </c>
      <c r="BM411" s="201" t="s">
        <v>534</v>
      </c>
    </row>
    <row r="412" s="13" customFormat="1">
      <c r="A412" s="13"/>
      <c r="B412" s="204"/>
      <c r="C412" s="13"/>
      <c r="D412" s="205" t="s">
        <v>175</v>
      </c>
      <c r="E412" s="206" t="s">
        <v>1</v>
      </c>
      <c r="F412" s="207" t="s">
        <v>535</v>
      </c>
      <c r="G412" s="13"/>
      <c r="H412" s="208">
        <v>61.424999999999997</v>
      </c>
      <c r="I412" s="209"/>
      <c r="J412" s="13"/>
      <c r="K412" s="13"/>
      <c r="L412" s="204"/>
      <c r="M412" s="210"/>
      <c r="N412" s="211"/>
      <c r="O412" s="211"/>
      <c r="P412" s="211"/>
      <c r="Q412" s="211"/>
      <c r="R412" s="211"/>
      <c r="S412" s="211"/>
      <c r="T412" s="21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06" t="s">
        <v>175</v>
      </c>
      <c r="AU412" s="206" t="s">
        <v>90</v>
      </c>
      <c r="AV412" s="13" t="s">
        <v>90</v>
      </c>
      <c r="AW412" s="13" t="s">
        <v>33</v>
      </c>
      <c r="AX412" s="13" t="s">
        <v>78</v>
      </c>
      <c r="AY412" s="206" t="s">
        <v>168</v>
      </c>
    </row>
    <row r="413" s="14" customFormat="1">
      <c r="A413" s="14"/>
      <c r="B413" s="213"/>
      <c r="C413" s="14"/>
      <c r="D413" s="205" t="s">
        <v>175</v>
      </c>
      <c r="E413" s="214" t="s">
        <v>1</v>
      </c>
      <c r="F413" s="215" t="s">
        <v>180</v>
      </c>
      <c r="G413" s="14"/>
      <c r="H413" s="216">
        <v>61.424999999999997</v>
      </c>
      <c r="I413" s="217"/>
      <c r="J413" s="14"/>
      <c r="K413" s="14"/>
      <c r="L413" s="213"/>
      <c r="M413" s="218"/>
      <c r="N413" s="219"/>
      <c r="O413" s="219"/>
      <c r="P413" s="219"/>
      <c r="Q413" s="219"/>
      <c r="R413" s="219"/>
      <c r="S413" s="219"/>
      <c r="T413" s="22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14" t="s">
        <v>175</v>
      </c>
      <c r="AU413" s="214" t="s">
        <v>90</v>
      </c>
      <c r="AV413" s="14" t="s">
        <v>111</v>
      </c>
      <c r="AW413" s="14" t="s">
        <v>33</v>
      </c>
      <c r="AX413" s="14" t="s">
        <v>85</v>
      </c>
      <c r="AY413" s="214" t="s">
        <v>168</v>
      </c>
    </row>
    <row r="414" s="2" customFormat="1" ht="24.15" customHeight="1">
      <c r="A414" s="38"/>
      <c r="B414" s="189"/>
      <c r="C414" s="190" t="s">
        <v>371</v>
      </c>
      <c r="D414" s="190" t="s">
        <v>171</v>
      </c>
      <c r="E414" s="191" t="s">
        <v>536</v>
      </c>
      <c r="F414" s="192" t="s">
        <v>537</v>
      </c>
      <c r="G414" s="193" t="s">
        <v>538</v>
      </c>
      <c r="H414" s="195"/>
      <c r="I414" s="195"/>
      <c r="J414" s="194">
        <f>ROUND(I414*H414,3)</f>
        <v>0</v>
      </c>
      <c r="K414" s="196"/>
      <c r="L414" s="39"/>
      <c r="M414" s="197" t="s">
        <v>1</v>
      </c>
      <c r="N414" s="198" t="s">
        <v>44</v>
      </c>
      <c r="O414" s="82"/>
      <c r="P414" s="199">
        <f>O414*H414</f>
        <v>0</v>
      </c>
      <c r="Q414" s="199">
        <v>0</v>
      </c>
      <c r="R414" s="199">
        <f>Q414*H414</f>
        <v>0</v>
      </c>
      <c r="S414" s="199">
        <v>0</v>
      </c>
      <c r="T414" s="20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01" t="s">
        <v>212</v>
      </c>
      <c r="AT414" s="201" t="s">
        <v>171</v>
      </c>
      <c r="AU414" s="201" t="s">
        <v>90</v>
      </c>
      <c r="AY414" s="19" t="s">
        <v>168</v>
      </c>
      <c r="BE414" s="202">
        <f>IF(N414="základná",J414,0)</f>
        <v>0</v>
      </c>
      <c r="BF414" s="202">
        <f>IF(N414="znížená",J414,0)</f>
        <v>0</v>
      </c>
      <c r="BG414" s="202">
        <f>IF(N414="zákl. prenesená",J414,0)</f>
        <v>0</v>
      </c>
      <c r="BH414" s="202">
        <f>IF(N414="zníž. prenesená",J414,0)</f>
        <v>0</v>
      </c>
      <c r="BI414" s="202">
        <f>IF(N414="nulová",J414,0)</f>
        <v>0</v>
      </c>
      <c r="BJ414" s="19" t="s">
        <v>90</v>
      </c>
      <c r="BK414" s="203">
        <f>ROUND(I414*H414,3)</f>
        <v>0</v>
      </c>
      <c r="BL414" s="19" t="s">
        <v>212</v>
      </c>
      <c r="BM414" s="201" t="s">
        <v>539</v>
      </c>
    </row>
    <row r="415" s="12" customFormat="1" ht="22.8" customHeight="1">
      <c r="A415" s="12"/>
      <c r="B415" s="176"/>
      <c r="C415" s="12"/>
      <c r="D415" s="177" t="s">
        <v>77</v>
      </c>
      <c r="E415" s="187" t="s">
        <v>540</v>
      </c>
      <c r="F415" s="187" t="s">
        <v>541</v>
      </c>
      <c r="G415" s="12"/>
      <c r="H415" s="12"/>
      <c r="I415" s="179"/>
      <c r="J415" s="188">
        <f>BK415</f>
        <v>0</v>
      </c>
      <c r="K415" s="12"/>
      <c r="L415" s="176"/>
      <c r="M415" s="181"/>
      <c r="N415" s="182"/>
      <c r="O415" s="182"/>
      <c r="P415" s="183">
        <f>SUM(P416:P428)</f>
        <v>0</v>
      </c>
      <c r="Q415" s="182"/>
      <c r="R415" s="183">
        <f>SUM(R416:R428)</f>
        <v>0</v>
      </c>
      <c r="S415" s="182"/>
      <c r="T415" s="184">
        <f>SUM(T416:T428)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177" t="s">
        <v>90</v>
      </c>
      <c r="AT415" s="185" t="s">
        <v>77</v>
      </c>
      <c r="AU415" s="185" t="s">
        <v>85</v>
      </c>
      <c r="AY415" s="177" t="s">
        <v>168</v>
      </c>
      <c r="BK415" s="186">
        <f>SUM(BK416:BK428)</f>
        <v>0</v>
      </c>
    </row>
    <row r="416" s="2" customFormat="1" ht="24.15" customHeight="1">
      <c r="A416" s="38"/>
      <c r="B416" s="189"/>
      <c r="C416" s="190" t="s">
        <v>542</v>
      </c>
      <c r="D416" s="190" t="s">
        <v>171</v>
      </c>
      <c r="E416" s="191" t="s">
        <v>543</v>
      </c>
      <c r="F416" s="192" t="s">
        <v>544</v>
      </c>
      <c r="G416" s="193" t="s">
        <v>174</v>
      </c>
      <c r="H416" s="194">
        <v>10.9</v>
      </c>
      <c r="I416" s="195"/>
      <c r="J416" s="194">
        <f>ROUND(I416*H416,3)</f>
        <v>0</v>
      </c>
      <c r="K416" s="196"/>
      <c r="L416" s="39"/>
      <c r="M416" s="197" t="s">
        <v>1</v>
      </c>
      <c r="N416" s="198" t="s">
        <v>44</v>
      </c>
      <c r="O416" s="82"/>
      <c r="P416" s="199">
        <f>O416*H416</f>
        <v>0</v>
      </c>
      <c r="Q416" s="199">
        <v>0</v>
      </c>
      <c r="R416" s="199">
        <f>Q416*H416</f>
        <v>0</v>
      </c>
      <c r="S416" s="199">
        <v>0</v>
      </c>
      <c r="T416" s="20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01" t="s">
        <v>212</v>
      </c>
      <c r="AT416" s="201" t="s">
        <v>171</v>
      </c>
      <c r="AU416" s="201" t="s">
        <v>90</v>
      </c>
      <c r="AY416" s="19" t="s">
        <v>168</v>
      </c>
      <c r="BE416" s="202">
        <f>IF(N416="základná",J416,0)</f>
        <v>0</v>
      </c>
      <c r="BF416" s="202">
        <f>IF(N416="znížená",J416,0)</f>
        <v>0</v>
      </c>
      <c r="BG416" s="202">
        <f>IF(N416="zákl. prenesená",J416,0)</f>
        <v>0</v>
      </c>
      <c r="BH416" s="202">
        <f>IF(N416="zníž. prenesená",J416,0)</f>
        <v>0</v>
      </c>
      <c r="BI416" s="202">
        <f>IF(N416="nulová",J416,0)</f>
        <v>0</v>
      </c>
      <c r="BJ416" s="19" t="s">
        <v>90</v>
      </c>
      <c r="BK416" s="203">
        <f>ROUND(I416*H416,3)</f>
        <v>0</v>
      </c>
      <c r="BL416" s="19" t="s">
        <v>212</v>
      </c>
      <c r="BM416" s="201" t="s">
        <v>545</v>
      </c>
    </row>
    <row r="417" s="15" customFormat="1">
      <c r="A417" s="15"/>
      <c r="B417" s="221"/>
      <c r="C417" s="15"/>
      <c r="D417" s="205" t="s">
        <v>175</v>
      </c>
      <c r="E417" s="222" t="s">
        <v>1</v>
      </c>
      <c r="F417" s="223" t="s">
        <v>508</v>
      </c>
      <c r="G417" s="15"/>
      <c r="H417" s="222" t="s">
        <v>1</v>
      </c>
      <c r="I417" s="224"/>
      <c r="J417" s="15"/>
      <c r="K417" s="15"/>
      <c r="L417" s="221"/>
      <c r="M417" s="225"/>
      <c r="N417" s="226"/>
      <c r="O417" s="226"/>
      <c r="P417" s="226"/>
      <c r="Q417" s="226"/>
      <c r="R417" s="226"/>
      <c r="S417" s="226"/>
      <c r="T417" s="227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22" t="s">
        <v>175</v>
      </c>
      <c r="AU417" s="222" t="s">
        <v>90</v>
      </c>
      <c r="AV417" s="15" t="s">
        <v>85</v>
      </c>
      <c r="AW417" s="15" t="s">
        <v>33</v>
      </c>
      <c r="AX417" s="15" t="s">
        <v>78</v>
      </c>
      <c r="AY417" s="222" t="s">
        <v>168</v>
      </c>
    </row>
    <row r="418" s="13" customFormat="1">
      <c r="A418" s="13"/>
      <c r="B418" s="204"/>
      <c r="C418" s="13"/>
      <c r="D418" s="205" t="s">
        <v>175</v>
      </c>
      <c r="E418" s="206" t="s">
        <v>1</v>
      </c>
      <c r="F418" s="207" t="s">
        <v>546</v>
      </c>
      <c r="G418" s="13"/>
      <c r="H418" s="208">
        <v>4.2999999999999998</v>
      </c>
      <c r="I418" s="209"/>
      <c r="J418" s="13"/>
      <c r="K418" s="13"/>
      <c r="L418" s="204"/>
      <c r="M418" s="210"/>
      <c r="N418" s="211"/>
      <c r="O418" s="211"/>
      <c r="P418" s="211"/>
      <c r="Q418" s="211"/>
      <c r="R418" s="211"/>
      <c r="S418" s="211"/>
      <c r="T418" s="21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06" t="s">
        <v>175</v>
      </c>
      <c r="AU418" s="206" t="s">
        <v>90</v>
      </c>
      <c r="AV418" s="13" t="s">
        <v>90</v>
      </c>
      <c r="AW418" s="13" t="s">
        <v>33</v>
      </c>
      <c r="AX418" s="13" t="s">
        <v>78</v>
      </c>
      <c r="AY418" s="206" t="s">
        <v>168</v>
      </c>
    </row>
    <row r="419" s="13" customFormat="1">
      <c r="A419" s="13"/>
      <c r="B419" s="204"/>
      <c r="C419" s="13"/>
      <c r="D419" s="205" t="s">
        <v>175</v>
      </c>
      <c r="E419" s="206" t="s">
        <v>1</v>
      </c>
      <c r="F419" s="207" t="s">
        <v>547</v>
      </c>
      <c r="G419" s="13"/>
      <c r="H419" s="208">
        <v>3</v>
      </c>
      <c r="I419" s="209"/>
      <c r="J419" s="13"/>
      <c r="K419" s="13"/>
      <c r="L419" s="204"/>
      <c r="M419" s="210"/>
      <c r="N419" s="211"/>
      <c r="O419" s="211"/>
      <c r="P419" s="211"/>
      <c r="Q419" s="211"/>
      <c r="R419" s="211"/>
      <c r="S419" s="211"/>
      <c r="T419" s="21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06" t="s">
        <v>175</v>
      </c>
      <c r="AU419" s="206" t="s">
        <v>90</v>
      </c>
      <c r="AV419" s="13" t="s">
        <v>90</v>
      </c>
      <c r="AW419" s="13" t="s">
        <v>33</v>
      </c>
      <c r="AX419" s="13" t="s">
        <v>78</v>
      </c>
      <c r="AY419" s="206" t="s">
        <v>168</v>
      </c>
    </row>
    <row r="420" s="13" customFormat="1">
      <c r="A420" s="13"/>
      <c r="B420" s="204"/>
      <c r="C420" s="13"/>
      <c r="D420" s="205" t="s">
        <v>175</v>
      </c>
      <c r="E420" s="206" t="s">
        <v>1</v>
      </c>
      <c r="F420" s="207" t="s">
        <v>548</v>
      </c>
      <c r="G420" s="13"/>
      <c r="H420" s="208">
        <v>2.6000000000000001</v>
      </c>
      <c r="I420" s="209"/>
      <c r="J420" s="13"/>
      <c r="K420" s="13"/>
      <c r="L420" s="204"/>
      <c r="M420" s="210"/>
      <c r="N420" s="211"/>
      <c r="O420" s="211"/>
      <c r="P420" s="211"/>
      <c r="Q420" s="211"/>
      <c r="R420" s="211"/>
      <c r="S420" s="211"/>
      <c r="T420" s="21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06" t="s">
        <v>175</v>
      </c>
      <c r="AU420" s="206" t="s">
        <v>90</v>
      </c>
      <c r="AV420" s="13" t="s">
        <v>90</v>
      </c>
      <c r="AW420" s="13" t="s">
        <v>33</v>
      </c>
      <c r="AX420" s="13" t="s">
        <v>78</v>
      </c>
      <c r="AY420" s="206" t="s">
        <v>168</v>
      </c>
    </row>
    <row r="421" s="13" customFormat="1">
      <c r="A421" s="13"/>
      <c r="B421" s="204"/>
      <c r="C421" s="13"/>
      <c r="D421" s="205" t="s">
        <v>175</v>
      </c>
      <c r="E421" s="206" t="s">
        <v>1</v>
      </c>
      <c r="F421" s="207" t="s">
        <v>549</v>
      </c>
      <c r="G421" s="13"/>
      <c r="H421" s="208">
        <v>1</v>
      </c>
      <c r="I421" s="209"/>
      <c r="J421" s="13"/>
      <c r="K421" s="13"/>
      <c r="L421" s="204"/>
      <c r="M421" s="210"/>
      <c r="N421" s="211"/>
      <c r="O421" s="211"/>
      <c r="P421" s="211"/>
      <c r="Q421" s="211"/>
      <c r="R421" s="211"/>
      <c r="S421" s="211"/>
      <c r="T421" s="21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06" t="s">
        <v>175</v>
      </c>
      <c r="AU421" s="206" t="s">
        <v>90</v>
      </c>
      <c r="AV421" s="13" t="s">
        <v>90</v>
      </c>
      <c r="AW421" s="13" t="s">
        <v>33</v>
      </c>
      <c r="AX421" s="13" t="s">
        <v>78</v>
      </c>
      <c r="AY421" s="206" t="s">
        <v>168</v>
      </c>
    </row>
    <row r="422" s="16" customFormat="1">
      <c r="A422" s="16"/>
      <c r="B422" s="228"/>
      <c r="C422" s="16"/>
      <c r="D422" s="205" t="s">
        <v>175</v>
      </c>
      <c r="E422" s="229" t="s">
        <v>1</v>
      </c>
      <c r="F422" s="230" t="s">
        <v>240</v>
      </c>
      <c r="G422" s="16"/>
      <c r="H422" s="231">
        <v>10.9</v>
      </c>
      <c r="I422" s="232"/>
      <c r="J422" s="16"/>
      <c r="K422" s="16"/>
      <c r="L422" s="228"/>
      <c r="M422" s="233"/>
      <c r="N422" s="234"/>
      <c r="O422" s="234"/>
      <c r="P422" s="234"/>
      <c r="Q422" s="234"/>
      <c r="R422" s="234"/>
      <c r="S422" s="234"/>
      <c r="T422" s="235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29" t="s">
        <v>175</v>
      </c>
      <c r="AU422" s="229" t="s">
        <v>90</v>
      </c>
      <c r="AV422" s="16" t="s">
        <v>95</v>
      </c>
      <c r="AW422" s="16" t="s">
        <v>33</v>
      </c>
      <c r="AX422" s="16" t="s">
        <v>78</v>
      </c>
      <c r="AY422" s="229" t="s">
        <v>168</v>
      </c>
    </row>
    <row r="423" s="14" customFormat="1">
      <c r="A423" s="14"/>
      <c r="B423" s="213"/>
      <c r="C423" s="14"/>
      <c r="D423" s="205" t="s">
        <v>175</v>
      </c>
      <c r="E423" s="214" t="s">
        <v>1</v>
      </c>
      <c r="F423" s="215" t="s">
        <v>180</v>
      </c>
      <c r="G423" s="14"/>
      <c r="H423" s="216">
        <v>10.9</v>
      </c>
      <c r="I423" s="217"/>
      <c r="J423" s="14"/>
      <c r="K423" s="14"/>
      <c r="L423" s="213"/>
      <c r="M423" s="218"/>
      <c r="N423" s="219"/>
      <c r="O423" s="219"/>
      <c r="P423" s="219"/>
      <c r="Q423" s="219"/>
      <c r="R423" s="219"/>
      <c r="S423" s="219"/>
      <c r="T423" s="22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14" t="s">
        <v>175</v>
      </c>
      <c r="AU423" s="214" t="s">
        <v>90</v>
      </c>
      <c r="AV423" s="14" t="s">
        <v>111</v>
      </c>
      <c r="AW423" s="14" t="s">
        <v>33</v>
      </c>
      <c r="AX423" s="14" t="s">
        <v>85</v>
      </c>
      <c r="AY423" s="214" t="s">
        <v>168</v>
      </c>
    </row>
    <row r="424" s="2" customFormat="1" ht="24.15" customHeight="1">
      <c r="A424" s="38"/>
      <c r="B424" s="189"/>
      <c r="C424" s="236" t="s">
        <v>374</v>
      </c>
      <c r="D424" s="236" t="s">
        <v>357</v>
      </c>
      <c r="E424" s="237" t="s">
        <v>550</v>
      </c>
      <c r="F424" s="238" t="s">
        <v>551</v>
      </c>
      <c r="G424" s="239" t="s">
        <v>174</v>
      </c>
      <c r="H424" s="240">
        <v>11.118</v>
      </c>
      <c r="I424" s="241"/>
      <c r="J424" s="240">
        <f>ROUND(I424*H424,3)</f>
        <v>0</v>
      </c>
      <c r="K424" s="242"/>
      <c r="L424" s="243"/>
      <c r="M424" s="244" t="s">
        <v>1</v>
      </c>
      <c r="N424" s="245" t="s">
        <v>44</v>
      </c>
      <c r="O424" s="82"/>
      <c r="P424" s="199">
        <f>O424*H424</f>
        <v>0</v>
      </c>
      <c r="Q424" s="199">
        <v>0</v>
      </c>
      <c r="R424" s="199">
        <f>Q424*H424</f>
        <v>0</v>
      </c>
      <c r="S424" s="199">
        <v>0</v>
      </c>
      <c r="T424" s="200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01" t="s">
        <v>259</v>
      </c>
      <c r="AT424" s="201" t="s">
        <v>357</v>
      </c>
      <c r="AU424" s="201" t="s">
        <v>90</v>
      </c>
      <c r="AY424" s="19" t="s">
        <v>168</v>
      </c>
      <c r="BE424" s="202">
        <f>IF(N424="základná",J424,0)</f>
        <v>0</v>
      </c>
      <c r="BF424" s="202">
        <f>IF(N424="znížená",J424,0)</f>
        <v>0</v>
      </c>
      <c r="BG424" s="202">
        <f>IF(N424="zákl. prenesená",J424,0)</f>
        <v>0</v>
      </c>
      <c r="BH424" s="202">
        <f>IF(N424="zníž. prenesená",J424,0)</f>
        <v>0</v>
      </c>
      <c r="BI424" s="202">
        <f>IF(N424="nulová",J424,0)</f>
        <v>0</v>
      </c>
      <c r="BJ424" s="19" t="s">
        <v>90</v>
      </c>
      <c r="BK424" s="203">
        <f>ROUND(I424*H424,3)</f>
        <v>0</v>
      </c>
      <c r="BL424" s="19" t="s">
        <v>212</v>
      </c>
      <c r="BM424" s="201" t="s">
        <v>552</v>
      </c>
    </row>
    <row r="425" s="15" customFormat="1">
      <c r="A425" s="15"/>
      <c r="B425" s="221"/>
      <c r="C425" s="15"/>
      <c r="D425" s="205" t="s">
        <v>175</v>
      </c>
      <c r="E425" s="222" t="s">
        <v>1</v>
      </c>
      <c r="F425" s="223" t="s">
        <v>517</v>
      </c>
      <c r="G425" s="15"/>
      <c r="H425" s="222" t="s">
        <v>1</v>
      </c>
      <c r="I425" s="224"/>
      <c r="J425" s="15"/>
      <c r="K425" s="15"/>
      <c r="L425" s="221"/>
      <c r="M425" s="225"/>
      <c r="N425" s="226"/>
      <c r="O425" s="226"/>
      <c r="P425" s="226"/>
      <c r="Q425" s="226"/>
      <c r="R425" s="226"/>
      <c r="S425" s="226"/>
      <c r="T425" s="227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22" t="s">
        <v>175</v>
      </c>
      <c r="AU425" s="222" t="s">
        <v>90</v>
      </c>
      <c r="AV425" s="15" t="s">
        <v>85</v>
      </c>
      <c r="AW425" s="15" t="s">
        <v>33</v>
      </c>
      <c r="AX425" s="15" t="s">
        <v>78</v>
      </c>
      <c r="AY425" s="222" t="s">
        <v>168</v>
      </c>
    </row>
    <row r="426" s="13" customFormat="1">
      <c r="A426" s="13"/>
      <c r="B426" s="204"/>
      <c r="C426" s="13"/>
      <c r="D426" s="205" t="s">
        <v>175</v>
      </c>
      <c r="E426" s="206" t="s">
        <v>1</v>
      </c>
      <c r="F426" s="207" t="s">
        <v>553</v>
      </c>
      <c r="G426" s="13"/>
      <c r="H426" s="208">
        <v>11.118</v>
      </c>
      <c r="I426" s="209"/>
      <c r="J426" s="13"/>
      <c r="K426" s="13"/>
      <c r="L426" s="204"/>
      <c r="M426" s="210"/>
      <c r="N426" s="211"/>
      <c r="O426" s="211"/>
      <c r="P426" s="211"/>
      <c r="Q426" s="211"/>
      <c r="R426" s="211"/>
      <c r="S426" s="211"/>
      <c r="T426" s="21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06" t="s">
        <v>175</v>
      </c>
      <c r="AU426" s="206" t="s">
        <v>90</v>
      </c>
      <c r="AV426" s="13" t="s">
        <v>90</v>
      </c>
      <c r="AW426" s="13" t="s">
        <v>33</v>
      </c>
      <c r="AX426" s="13" t="s">
        <v>78</v>
      </c>
      <c r="AY426" s="206" t="s">
        <v>168</v>
      </c>
    </row>
    <row r="427" s="14" customFormat="1">
      <c r="A427" s="14"/>
      <c r="B427" s="213"/>
      <c r="C427" s="14"/>
      <c r="D427" s="205" t="s">
        <v>175</v>
      </c>
      <c r="E427" s="214" t="s">
        <v>1</v>
      </c>
      <c r="F427" s="215" t="s">
        <v>180</v>
      </c>
      <c r="G427" s="14"/>
      <c r="H427" s="216">
        <v>11.118</v>
      </c>
      <c r="I427" s="217"/>
      <c r="J427" s="14"/>
      <c r="K427" s="14"/>
      <c r="L427" s="213"/>
      <c r="M427" s="218"/>
      <c r="N427" s="219"/>
      <c r="O427" s="219"/>
      <c r="P427" s="219"/>
      <c r="Q427" s="219"/>
      <c r="R427" s="219"/>
      <c r="S427" s="219"/>
      <c r="T427" s="22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14" t="s">
        <v>175</v>
      </c>
      <c r="AU427" s="214" t="s">
        <v>90</v>
      </c>
      <c r="AV427" s="14" t="s">
        <v>111</v>
      </c>
      <c r="AW427" s="14" t="s">
        <v>33</v>
      </c>
      <c r="AX427" s="14" t="s">
        <v>85</v>
      </c>
      <c r="AY427" s="214" t="s">
        <v>168</v>
      </c>
    </row>
    <row r="428" s="2" customFormat="1" ht="24.15" customHeight="1">
      <c r="A428" s="38"/>
      <c r="B428" s="189"/>
      <c r="C428" s="190" t="s">
        <v>554</v>
      </c>
      <c r="D428" s="190" t="s">
        <v>171</v>
      </c>
      <c r="E428" s="191" t="s">
        <v>555</v>
      </c>
      <c r="F428" s="192" t="s">
        <v>556</v>
      </c>
      <c r="G428" s="193" t="s">
        <v>538</v>
      </c>
      <c r="H428" s="195"/>
      <c r="I428" s="195"/>
      <c r="J428" s="194">
        <f>ROUND(I428*H428,3)</f>
        <v>0</v>
      </c>
      <c r="K428" s="196"/>
      <c r="L428" s="39"/>
      <c r="M428" s="197" t="s">
        <v>1</v>
      </c>
      <c r="N428" s="198" t="s">
        <v>44</v>
      </c>
      <c r="O428" s="82"/>
      <c r="P428" s="199">
        <f>O428*H428</f>
        <v>0</v>
      </c>
      <c r="Q428" s="199">
        <v>0</v>
      </c>
      <c r="R428" s="199">
        <f>Q428*H428</f>
        <v>0</v>
      </c>
      <c r="S428" s="199">
        <v>0</v>
      </c>
      <c r="T428" s="20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01" t="s">
        <v>212</v>
      </c>
      <c r="AT428" s="201" t="s">
        <v>171</v>
      </c>
      <c r="AU428" s="201" t="s">
        <v>90</v>
      </c>
      <c r="AY428" s="19" t="s">
        <v>168</v>
      </c>
      <c r="BE428" s="202">
        <f>IF(N428="základná",J428,0)</f>
        <v>0</v>
      </c>
      <c r="BF428" s="202">
        <f>IF(N428="znížená",J428,0)</f>
        <v>0</v>
      </c>
      <c r="BG428" s="202">
        <f>IF(N428="zákl. prenesená",J428,0)</f>
        <v>0</v>
      </c>
      <c r="BH428" s="202">
        <f>IF(N428="zníž. prenesená",J428,0)</f>
        <v>0</v>
      </c>
      <c r="BI428" s="202">
        <f>IF(N428="nulová",J428,0)</f>
        <v>0</v>
      </c>
      <c r="BJ428" s="19" t="s">
        <v>90</v>
      </c>
      <c r="BK428" s="203">
        <f>ROUND(I428*H428,3)</f>
        <v>0</v>
      </c>
      <c r="BL428" s="19" t="s">
        <v>212</v>
      </c>
      <c r="BM428" s="201" t="s">
        <v>557</v>
      </c>
    </row>
    <row r="429" s="12" customFormat="1" ht="25.92" customHeight="1">
      <c r="A429" s="12"/>
      <c r="B429" s="176"/>
      <c r="C429" s="12"/>
      <c r="D429" s="177" t="s">
        <v>77</v>
      </c>
      <c r="E429" s="178" t="s">
        <v>357</v>
      </c>
      <c r="F429" s="178" t="s">
        <v>558</v>
      </c>
      <c r="G429" s="12"/>
      <c r="H429" s="12"/>
      <c r="I429" s="179"/>
      <c r="J429" s="180">
        <f>BK429</f>
        <v>0</v>
      </c>
      <c r="K429" s="12"/>
      <c r="L429" s="176"/>
      <c r="M429" s="181"/>
      <c r="N429" s="182"/>
      <c r="O429" s="182"/>
      <c r="P429" s="183">
        <f>P430</f>
        <v>0</v>
      </c>
      <c r="Q429" s="182"/>
      <c r="R429" s="183">
        <f>R430</f>
        <v>0</v>
      </c>
      <c r="S429" s="182"/>
      <c r="T429" s="184">
        <f>T430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177" t="s">
        <v>95</v>
      </c>
      <c r="AT429" s="185" t="s">
        <v>77</v>
      </c>
      <c r="AU429" s="185" t="s">
        <v>78</v>
      </c>
      <c r="AY429" s="177" t="s">
        <v>168</v>
      </c>
      <c r="BK429" s="186">
        <f>BK430</f>
        <v>0</v>
      </c>
    </row>
    <row r="430" s="12" customFormat="1" ht="22.8" customHeight="1">
      <c r="A430" s="12"/>
      <c r="B430" s="176"/>
      <c r="C430" s="12"/>
      <c r="D430" s="177" t="s">
        <v>77</v>
      </c>
      <c r="E430" s="187" t="s">
        <v>559</v>
      </c>
      <c r="F430" s="187" t="s">
        <v>560</v>
      </c>
      <c r="G430" s="12"/>
      <c r="H430" s="12"/>
      <c r="I430" s="179"/>
      <c r="J430" s="188">
        <f>BK430</f>
        <v>0</v>
      </c>
      <c r="K430" s="12"/>
      <c r="L430" s="176"/>
      <c r="M430" s="181"/>
      <c r="N430" s="182"/>
      <c r="O430" s="182"/>
      <c r="P430" s="183">
        <f>SUM(P431:P434)</f>
        <v>0</v>
      </c>
      <c r="Q430" s="182"/>
      <c r="R430" s="183">
        <f>SUM(R431:R434)</f>
        <v>0</v>
      </c>
      <c r="S430" s="182"/>
      <c r="T430" s="184">
        <f>SUM(T431:T434)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177" t="s">
        <v>95</v>
      </c>
      <c r="AT430" s="185" t="s">
        <v>77</v>
      </c>
      <c r="AU430" s="185" t="s">
        <v>85</v>
      </c>
      <c r="AY430" s="177" t="s">
        <v>168</v>
      </c>
      <c r="BK430" s="186">
        <f>SUM(BK431:BK434)</f>
        <v>0</v>
      </c>
    </row>
    <row r="431" s="2" customFormat="1" ht="24.15" customHeight="1">
      <c r="A431" s="38"/>
      <c r="B431" s="189"/>
      <c r="C431" s="190" t="s">
        <v>378</v>
      </c>
      <c r="D431" s="190" t="s">
        <v>171</v>
      </c>
      <c r="E431" s="191" t="s">
        <v>561</v>
      </c>
      <c r="F431" s="192" t="s">
        <v>562</v>
      </c>
      <c r="G431" s="193" t="s">
        <v>353</v>
      </c>
      <c r="H431" s="194">
        <v>4</v>
      </c>
      <c r="I431" s="195"/>
      <c r="J431" s="194">
        <f>ROUND(I431*H431,3)</f>
        <v>0</v>
      </c>
      <c r="K431" s="196"/>
      <c r="L431" s="39"/>
      <c r="M431" s="197" t="s">
        <v>1</v>
      </c>
      <c r="N431" s="198" t="s">
        <v>44</v>
      </c>
      <c r="O431" s="82"/>
      <c r="P431" s="199">
        <f>O431*H431</f>
        <v>0</v>
      </c>
      <c r="Q431" s="199">
        <v>0</v>
      </c>
      <c r="R431" s="199">
        <f>Q431*H431</f>
        <v>0</v>
      </c>
      <c r="S431" s="199">
        <v>0</v>
      </c>
      <c r="T431" s="200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01" t="s">
        <v>360</v>
      </c>
      <c r="AT431" s="201" t="s">
        <v>171</v>
      </c>
      <c r="AU431" s="201" t="s">
        <v>90</v>
      </c>
      <c r="AY431" s="19" t="s">
        <v>168</v>
      </c>
      <c r="BE431" s="202">
        <f>IF(N431="základná",J431,0)</f>
        <v>0</v>
      </c>
      <c r="BF431" s="202">
        <f>IF(N431="znížená",J431,0)</f>
        <v>0</v>
      </c>
      <c r="BG431" s="202">
        <f>IF(N431="zákl. prenesená",J431,0)</f>
        <v>0</v>
      </c>
      <c r="BH431" s="202">
        <f>IF(N431="zníž. prenesená",J431,0)</f>
        <v>0</v>
      </c>
      <c r="BI431" s="202">
        <f>IF(N431="nulová",J431,0)</f>
        <v>0</v>
      </c>
      <c r="BJ431" s="19" t="s">
        <v>90</v>
      </c>
      <c r="BK431" s="203">
        <f>ROUND(I431*H431,3)</f>
        <v>0</v>
      </c>
      <c r="BL431" s="19" t="s">
        <v>360</v>
      </c>
      <c r="BM431" s="201" t="s">
        <v>563</v>
      </c>
    </row>
    <row r="432" s="13" customFormat="1">
      <c r="A432" s="13"/>
      <c r="B432" s="204"/>
      <c r="C432" s="13"/>
      <c r="D432" s="205" t="s">
        <v>175</v>
      </c>
      <c r="E432" s="206" t="s">
        <v>1</v>
      </c>
      <c r="F432" s="207" t="s">
        <v>564</v>
      </c>
      <c r="G432" s="13"/>
      <c r="H432" s="208">
        <v>4</v>
      </c>
      <c r="I432" s="209"/>
      <c r="J432" s="13"/>
      <c r="K432" s="13"/>
      <c r="L432" s="204"/>
      <c r="M432" s="210"/>
      <c r="N432" s="211"/>
      <c r="O432" s="211"/>
      <c r="P432" s="211"/>
      <c r="Q432" s="211"/>
      <c r="R432" s="211"/>
      <c r="S432" s="211"/>
      <c r="T432" s="21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06" t="s">
        <v>175</v>
      </c>
      <c r="AU432" s="206" t="s">
        <v>90</v>
      </c>
      <c r="AV432" s="13" t="s">
        <v>90</v>
      </c>
      <c r="AW432" s="13" t="s">
        <v>33</v>
      </c>
      <c r="AX432" s="13" t="s">
        <v>78</v>
      </c>
      <c r="AY432" s="206" t="s">
        <v>168</v>
      </c>
    </row>
    <row r="433" s="14" customFormat="1">
      <c r="A433" s="14"/>
      <c r="B433" s="213"/>
      <c r="C433" s="14"/>
      <c r="D433" s="205" t="s">
        <v>175</v>
      </c>
      <c r="E433" s="214" t="s">
        <v>1</v>
      </c>
      <c r="F433" s="215" t="s">
        <v>180</v>
      </c>
      <c r="G433" s="14"/>
      <c r="H433" s="216">
        <v>4</v>
      </c>
      <c r="I433" s="217"/>
      <c r="J433" s="14"/>
      <c r="K433" s="14"/>
      <c r="L433" s="213"/>
      <c r="M433" s="218"/>
      <c r="N433" s="219"/>
      <c r="O433" s="219"/>
      <c r="P433" s="219"/>
      <c r="Q433" s="219"/>
      <c r="R433" s="219"/>
      <c r="S433" s="219"/>
      <c r="T433" s="22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14" t="s">
        <v>175</v>
      </c>
      <c r="AU433" s="214" t="s">
        <v>90</v>
      </c>
      <c r="AV433" s="14" t="s">
        <v>111</v>
      </c>
      <c r="AW433" s="14" t="s">
        <v>33</v>
      </c>
      <c r="AX433" s="14" t="s">
        <v>85</v>
      </c>
      <c r="AY433" s="214" t="s">
        <v>168</v>
      </c>
    </row>
    <row r="434" s="2" customFormat="1" ht="24.15" customHeight="1">
      <c r="A434" s="38"/>
      <c r="B434" s="189"/>
      <c r="C434" s="236" t="s">
        <v>565</v>
      </c>
      <c r="D434" s="236" t="s">
        <v>357</v>
      </c>
      <c r="E434" s="237" t="s">
        <v>566</v>
      </c>
      <c r="F434" s="238" t="s">
        <v>567</v>
      </c>
      <c r="G434" s="239" t="s">
        <v>353</v>
      </c>
      <c r="H434" s="240">
        <v>4</v>
      </c>
      <c r="I434" s="241"/>
      <c r="J434" s="240">
        <f>ROUND(I434*H434,3)</f>
        <v>0</v>
      </c>
      <c r="K434" s="242"/>
      <c r="L434" s="243"/>
      <c r="M434" s="244" t="s">
        <v>1</v>
      </c>
      <c r="N434" s="245" t="s">
        <v>44</v>
      </c>
      <c r="O434" s="82"/>
      <c r="P434" s="199">
        <f>O434*H434</f>
        <v>0</v>
      </c>
      <c r="Q434" s="199">
        <v>0</v>
      </c>
      <c r="R434" s="199">
        <f>Q434*H434</f>
        <v>0</v>
      </c>
      <c r="S434" s="199">
        <v>0</v>
      </c>
      <c r="T434" s="20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01" t="s">
        <v>568</v>
      </c>
      <c r="AT434" s="201" t="s">
        <v>357</v>
      </c>
      <c r="AU434" s="201" t="s">
        <v>90</v>
      </c>
      <c r="AY434" s="19" t="s">
        <v>168</v>
      </c>
      <c r="BE434" s="202">
        <f>IF(N434="základná",J434,0)</f>
        <v>0</v>
      </c>
      <c r="BF434" s="202">
        <f>IF(N434="znížená",J434,0)</f>
        <v>0</v>
      </c>
      <c r="BG434" s="202">
        <f>IF(N434="zákl. prenesená",J434,0)</f>
        <v>0</v>
      </c>
      <c r="BH434" s="202">
        <f>IF(N434="zníž. prenesená",J434,0)</f>
        <v>0</v>
      </c>
      <c r="BI434" s="202">
        <f>IF(N434="nulová",J434,0)</f>
        <v>0</v>
      </c>
      <c r="BJ434" s="19" t="s">
        <v>90</v>
      </c>
      <c r="BK434" s="203">
        <f>ROUND(I434*H434,3)</f>
        <v>0</v>
      </c>
      <c r="BL434" s="19" t="s">
        <v>360</v>
      </c>
      <c r="BM434" s="201" t="s">
        <v>569</v>
      </c>
    </row>
    <row r="435" s="12" customFormat="1" ht="25.92" customHeight="1">
      <c r="A435" s="12"/>
      <c r="B435" s="176"/>
      <c r="C435" s="12"/>
      <c r="D435" s="177" t="s">
        <v>77</v>
      </c>
      <c r="E435" s="178" t="s">
        <v>106</v>
      </c>
      <c r="F435" s="178" t="s">
        <v>107</v>
      </c>
      <c r="G435" s="12"/>
      <c r="H435" s="12"/>
      <c r="I435" s="179"/>
      <c r="J435" s="180">
        <f>BK435</f>
        <v>0</v>
      </c>
      <c r="K435" s="12"/>
      <c r="L435" s="176"/>
      <c r="M435" s="181"/>
      <c r="N435" s="182"/>
      <c r="O435" s="182"/>
      <c r="P435" s="183">
        <f>SUM(P436:P442)</f>
        <v>0</v>
      </c>
      <c r="Q435" s="182"/>
      <c r="R435" s="183">
        <f>SUM(R436:R442)</f>
        <v>0</v>
      </c>
      <c r="S435" s="182"/>
      <c r="T435" s="184">
        <f>SUM(T436:T442)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177" t="s">
        <v>111</v>
      </c>
      <c r="AT435" s="185" t="s">
        <v>77</v>
      </c>
      <c r="AU435" s="185" t="s">
        <v>78</v>
      </c>
      <c r="AY435" s="177" t="s">
        <v>168</v>
      </c>
      <c r="BK435" s="186">
        <f>SUM(BK436:BK442)</f>
        <v>0</v>
      </c>
    </row>
    <row r="436" s="2" customFormat="1" ht="16.5" customHeight="1">
      <c r="A436" s="38"/>
      <c r="B436" s="189"/>
      <c r="C436" s="190" t="s">
        <v>381</v>
      </c>
      <c r="D436" s="190" t="s">
        <v>171</v>
      </c>
      <c r="E436" s="191" t="s">
        <v>570</v>
      </c>
      <c r="F436" s="192" t="s">
        <v>571</v>
      </c>
      <c r="G436" s="193" t="s">
        <v>572</v>
      </c>
      <c r="H436" s="194">
        <v>1</v>
      </c>
      <c r="I436" s="195"/>
      <c r="J436" s="194">
        <f>ROUND(I436*H436,3)</f>
        <v>0</v>
      </c>
      <c r="K436" s="196"/>
      <c r="L436" s="39"/>
      <c r="M436" s="197" t="s">
        <v>1</v>
      </c>
      <c r="N436" s="198" t="s">
        <v>44</v>
      </c>
      <c r="O436" s="82"/>
      <c r="P436" s="199">
        <f>O436*H436</f>
        <v>0</v>
      </c>
      <c r="Q436" s="199">
        <v>0</v>
      </c>
      <c r="R436" s="199">
        <f>Q436*H436</f>
        <v>0</v>
      </c>
      <c r="S436" s="199">
        <v>0</v>
      </c>
      <c r="T436" s="200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01" t="s">
        <v>573</v>
      </c>
      <c r="AT436" s="201" t="s">
        <v>171</v>
      </c>
      <c r="AU436" s="201" t="s">
        <v>85</v>
      </c>
      <c r="AY436" s="19" t="s">
        <v>168</v>
      </c>
      <c r="BE436" s="202">
        <f>IF(N436="základná",J436,0)</f>
        <v>0</v>
      </c>
      <c r="BF436" s="202">
        <f>IF(N436="znížená",J436,0)</f>
        <v>0</v>
      </c>
      <c r="BG436" s="202">
        <f>IF(N436="zákl. prenesená",J436,0)</f>
        <v>0</v>
      </c>
      <c r="BH436" s="202">
        <f>IF(N436="zníž. prenesená",J436,0)</f>
        <v>0</v>
      </c>
      <c r="BI436" s="202">
        <f>IF(N436="nulová",J436,0)</f>
        <v>0</v>
      </c>
      <c r="BJ436" s="19" t="s">
        <v>90</v>
      </c>
      <c r="BK436" s="203">
        <f>ROUND(I436*H436,3)</f>
        <v>0</v>
      </c>
      <c r="BL436" s="19" t="s">
        <v>573</v>
      </c>
      <c r="BM436" s="201" t="s">
        <v>574</v>
      </c>
    </row>
    <row r="437" s="2" customFormat="1" ht="16.5" customHeight="1">
      <c r="A437" s="38"/>
      <c r="B437" s="189"/>
      <c r="C437" s="190" t="s">
        <v>575</v>
      </c>
      <c r="D437" s="190" t="s">
        <v>171</v>
      </c>
      <c r="E437" s="191" t="s">
        <v>576</v>
      </c>
      <c r="F437" s="192" t="s">
        <v>577</v>
      </c>
      <c r="G437" s="193" t="s">
        <v>572</v>
      </c>
      <c r="H437" s="194">
        <v>1</v>
      </c>
      <c r="I437" s="195"/>
      <c r="J437" s="194">
        <f>ROUND(I437*H437,3)</f>
        <v>0</v>
      </c>
      <c r="K437" s="196"/>
      <c r="L437" s="39"/>
      <c r="M437" s="197" t="s">
        <v>1</v>
      </c>
      <c r="N437" s="198" t="s">
        <v>44</v>
      </c>
      <c r="O437" s="82"/>
      <c r="P437" s="199">
        <f>O437*H437</f>
        <v>0</v>
      </c>
      <c r="Q437" s="199">
        <v>0</v>
      </c>
      <c r="R437" s="199">
        <f>Q437*H437</f>
        <v>0</v>
      </c>
      <c r="S437" s="199">
        <v>0</v>
      </c>
      <c r="T437" s="20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01" t="s">
        <v>573</v>
      </c>
      <c r="AT437" s="201" t="s">
        <v>171</v>
      </c>
      <c r="AU437" s="201" t="s">
        <v>85</v>
      </c>
      <c r="AY437" s="19" t="s">
        <v>168</v>
      </c>
      <c r="BE437" s="202">
        <f>IF(N437="základná",J437,0)</f>
        <v>0</v>
      </c>
      <c r="BF437" s="202">
        <f>IF(N437="znížená",J437,0)</f>
        <v>0</v>
      </c>
      <c r="BG437" s="202">
        <f>IF(N437="zákl. prenesená",J437,0)</f>
        <v>0</v>
      </c>
      <c r="BH437" s="202">
        <f>IF(N437="zníž. prenesená",J437,0)</f>
        <v>0</v>
      </c>
      <c r="BI437" s="202">
        <f>IF(N437="nulová",J437,0)</f>
        <v>0</v>
      </c>
      <c r="BJ437" s="19" t="s">
        <v>90</v>
      </c>
      <c r="BK437" s="203">
        <f>ROUND(I437*H437,3)</f>
        <v>0</v>
      </c>
      <c r="BL437" s="19" t="s">
        <v>573</v>
      </c>
      <c r="BM437" s="201" t="s">
        <v>578</v>
      </c>
    </row>
    <row r="438" s="13" customFormat="1">
      <c r="A438" s="13"/>
      <c r="B438" s="204"/>
      <c r="C438" s="13"/>
      <c r="D438" s="205" t="s">
        <v>175</v>
      </c>
      <c r="E438" s="206" t="s">
        <v>1</v>
      </c>
      <c r="F438" s="207" t="s">
        <v>85</v>
      </c>
      <c r="G438" s="13"/>
      <c r="H438" s="208">
        <v>1</v>
      </c>
      <c r="I438" s="209"/>
      <c r="J438" s="13"/>
      <c r="K438" s="13"/>
      <c r="L438" s="204"/>
      <c r="M438" s="210"/>
      <c r="N438" s="211"/>
      <c r="O438" s="211"/>
      <c r="P438" s="211"/>
      <c r="Q438" s="211"/>
      <c r="R438" s="211"/>
      <c r="S438" s="211"/>
      <c r="T438" s="21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06" t="s">
        <v>175</v>
      </c>
      <c r="AU438" s="206" t="s">
        <v>85</v>
      </c>
      <c r="AV438" s="13" t="s">
        <v>90</v>
      </c>
      <c r="AW438" s="13" t="s">
        <v>33</v>
      </c>
      <c r="AX438" s="13" t="s">
        <v>78</v>
      </c>
      <c r="AY438" s="206" t="s">
        <v>168</v>
      </c>
    </row>
    <row r="439" s="14" customFormat="1">
      <c r="A439" s="14"/>
      <c r="B439" s="213"/>
      <c r="C439" s="14"/>
      <c r="D439" s="205" t="s">
        <v>175</v>
      </c>
      <c r="E439" s="214" t="s">
        <v>1</v>
      </c>
      <c r="F439" s="215" t="s">
        <v>180</v>
      </c>
      <c r="G439" s="14"/>
      <c r="H439" s="216">
        <v>1</v>
      </c>
      <c r="I439" s="217"/>
      <c r="J439" s="14"/>
      <c r="K439" s="14"/>
      <c r="L439" s="213"/>
      <c r="M439" s="218"/>
      <c r="N439" s="219"/>
      <c r="O439" s="219"/>
      <c r="P439" s="219"/>
      <c r="Q439" s="219"/>
      <c r="R439" s="219"/>
      <c r="S439" s="219"/>
      <c r="T439" s="22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14" t="s">
        <v>175</v>
      </c>
      <c r="AU439" s="214" t="s">
        <v>85</v>
      </c>
      <c r="AV439" s="14" t="s">
        <v>111</v>
      </c>
      <c r="AW439" s="14" t="s">
        <v>33</v>
      </c>
      <c r="AX439" s="14" t="s">
        <v>85</v>
      </c>
      <c r="AY439" s="214" t="s">
        <v>168</v>
      </c>
    </row>
    <row r="440" s="2" customFormat="1" ht="24.15" customHeight="1">
      <c r="A440" s="38"/>
      <c r="B440" s="189"/>
      <c r="C440" s="190" t="s">
        <v>385</v>
      </c>
      <c r="D440" s="190" t="s">
        <v>171</v>
      </c>
      <c r="E440" s="191" t="s">
        <v>579</v>
      </c>
      <c r="F440" s="192" t="s">
        <v>580</v>
      </c>
      <c r="G440" s="193" t="s">
        <v>572</v>
      </c>
      <c r="H440" s="194">
        <v>1</v>
      </c>
      <c r="I440" s="195"/>
      <c r="J440" s="194">
        <f>ROUND(I440*H440,3)</f>
        <v>0</v>
      </c>
      <c r="K440" s="196"/>
      <c r="L440" s="39"/>
      <c r="M440" s="197" t="s">
        <v>1</v>
      </c>
      <c r="N440" s="198" t="s">
        <v>44</v>
      </c>
      <c r="O440" s="82"/>
      <c r="P440" s="199">
        <f>O440*H440</f>
        <v>0</v>
      </c>
      <c r="Q440" s="199">
        <v>0</v>
      </c>
      <c r="R440" s="199">
        <f>Q440*H440</f>
        <v>0</v>
      </c>
      <c r="S440" s="199">
        <v>0</v>
      </c>
      <c r="T440" s="200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01" t="s">
        <v>573</v>
      </c>
      <c r="AT440" s="201" t="s">
        <v>171</v>
      </c>
      <c r="AU440" s="201" t="s">
        <v>85</v>
      </c>
      <c r="AY440" s="19" t="s">
        <v>168</v>
      </c>
      <c r="BE440" s="202">
        <f>IF(N440="základná",J440,0)</f>
        <v>0</v>
      </c>
      <c r="BF440" s="202">
        <f>IF(N440="znížená",J440,0)</f>
        <v>0</v>
      </c>
      <c r="BG440" s="202">
        <f>IF(N440="zákl. prenesená",J440,0)</f>
        <v>0</v>
      </c>
      <c r="BH440" s="202">
        <f>IF(N440="zníž. prenesená",J440,0)</f>
        <v>0</v>
      </c>
      <c r="BI440" s="202">
        <f>IF(N440="nulová",J440,0)</f>
        <v>0</v>
      </c>
      <c r="BJ440" s="19" t="s">
        <v>90</v>
      </c>
      <c r="BK440" s="203">
        <f>ROUND(I440*H440,3)</f>
        <v>0</v>
      </c>
      <c r="BL440" s="19" t="s">
        <v>573</v>
      </c>
      <c r="BM440" s="201" t="s">
        <v>581</v>
      </c>
    </row>
    <row r="441" s="13" customFormat="1">
      <c r="A441" s="13"/>
      <c r="B441" s="204"/>
      <c r="C441" s="13"/>
      <c r="D441" s="205" t="s">
        <v>175</v>
      </c>
      <c r="E441" s="206" t="s">
        <v>1</v>
      </c>
      <c r="F441" s="207" t="s">
        <v>85</v>
      </c>
      <c r="G441" s="13"/>
      <c r="H441" s="208">
        <v>1</v>
      </c>
      <c r="I441" s="209"/>
      <c r="J441" s="13"/>
      <c r="K441" s="13"/>
      <c r="L441" s="204"/>
      <c r="M441" s="210"/>
      <c r="N441" s="211"/>
      <c r="O441" s="211"/>
      <c r="P441" s="211"/>
      <c r="Q441" s="211"/>
      <c r="R441" s="211"/>
      <c r="S441" s="211"/>
      <c r="T441" s="21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06" t="s">
        <v>175</v>
      </c>
      <c r="AU441" s="206" t="s">
        <v>85</v>
      </c>
      <c r="AV441" s="13" t="s">
        <v>90</v>
      </c>
      <c r="AW441" s="13" t="s">
        <v>33</v>
      </c>
      <c r="AX441" s="13" t="s">
        <v>78</v>
      </c>
      <c r="AY441" s="206" t="s">
        <v>168</v>
      </c>
    </row>
    <row r="442" s="14" customFormat="1">
      <c r="A442" s="14"/>
      <c r="B442" s="213"/>
      <c r="C442" s="14"/>
      <c r="D442" s="205" t="s">
        <v>175</v>
      </c>
      <c r="E442" s="214" t="s">
        <v>1</v>
      </c>
      <c r="F442" s="215" t="s">
        <v>180</v>
      </c>
      <c r="G442" s="14"/>
      <c r="H442" s="216">
        <v>1</v>
      </c>
      <c r="I442" s="217"/>
      <c r="J442" s="14"/>
      <c r="K442" s="14"/>
      <c r="L442" s="213"/>
      <c r="M442" s="246"/>
      <c r="N442" s="247"/>
      <c r="O442" s="247"/>
      <c r="P442" s="247"/>
      <c r="Q442" s="247"/>
      <c r="R442" s="247"/>
      <c r="S442" s="247"/>
      <c r="T442" s="24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14" t="s">
        <v>175</v>
      </c>
      <c r="AU442" s="214" t="s">
        <v>85</v>
      </c>
      <c r="AV442" s="14" t="s">
        <v>111</v>
      </c>
      <c r="AW442" s="14" t="s">
        <v>33</v>
      </c>
      <c r="AX442" s="14" t="s">
        <v>85</v>
      </c>
      <c r="AY442" s="214" t="s">
        <v>168</v>
      </c>
    </row>
    <row r="443" s="2" customFormat="1" ht="6.96" customHeight="1">
      <c r="A443" s="38"/>
      <c r="B443" s="65"/>
      <c r="C443" s="66"/>
      <c r="D443" s="66"/>
      <c r="E443" s="66"/>
      <c r="F443" s="66"/>
      <c r="G443" s="66"/>
      <c r="H443" s="66"/>
      <c r="I443" s="66"/>
      <c r="J443" s="66"/>
      <c r="K443" s="66"/>
      <c r="L443" s="39"/>
      <c r="M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</row>
  </sheetData>
  <autoFilter ref="C133:K44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0:H120"/>
    <mergeCell ref="E124:H124"/>
    <mergeCell ref="E122:H122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136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137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582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ROUND(J132,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ROUND((SUM(BE132:BE191)),  2)</f>
        <v>0</v>
      </c>
      <c r="G37" s="142"/>
      <c r="H37" s="142"/>
      <c r="I37" s="143">
        <v>0.20000000000000001</v>
      </c>
      <c r="J37" s="141">
        <f>ROUND(((SUM(BE132:BE191))*I37),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ROUND((SUM(BF132:BF191)),  2)</f>
        <v>0</v>
      </c>
      <c r="G38" s="142"/>
      <c r="H38" s="142"/>
      <c r="I38" s="143">
        <v>0.20000000000000001</v>
      </c>
      <c r="J38" s="141">
        <f>ROUND(((SUM(BF132:BF191))*I38),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ROUND((SUM(BG132:BG191)),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ROUND((SUM(BH132:BH191)),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ROUND((SUM(BI132:BI191)),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136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137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E1.1.b) 01.1 - Strop pod nevykurovaným priestorom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J132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144</v>
      </c>
      <c r="E101" s="159"/>
      <c r="F101" s="159"/>
      <c r="G101" s="159"/>
      <c r="H101" s="159"/>
      <c r="I101" s="159"/>
      <c r="J101" s="160">
        <f>J133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145</v>
      </c>
      <c r="E102" s="163"/>
      <c r="F102" s="163"/>
      <c r="G102" s="163"/>
      <c r="H102" s="163"/>
      <c r="I102" s="163"/>
      <c r="J102" s="164">
        <f>J134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146</v>
      </c>
      <c r="E103" s="163"/>
      <c r="F103" s="163"/>
      <c r="G103" s="163"/>
      <c r="H103" s="163"/>
      <c r="I103" s="163"/>
      <c r="J103" s="164">
        <f>J139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147</v>
      </c>
      <c r="E104" s="163"/>
      <c r="F104" s="163"/>
      <c r="G104" s="163"/>
      <c r="H104" s="163"/>
      <c r="I104" s="163"/>
      <c r="J104" s="164">
        <f>J151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7"/>
      <c r="C105" s="9"/>
      <c r="D105" s="158" t="s">
        <v>148</v>
      </c>
      <c r="E105" s="159"/>
      <c r="F105" s="159"/>
      <c r="G105" s="159"/>
      <c r="H105" s="159"/>
      <c r="I105" s="159"/>
      <c r="J105" s="160">
        <f>J153</f>
        <v>0</v>
      </c>
      <c r="K105" s="9"/>
      <c r="L105" s="15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61"/>
      <c r="C106" s="10"/>
      <c r="D106" s="162" t="s">
        <v>150</v>
      </c>
      <c r="E106" s="163"/>
      <c r="F106" s="163"/>
      <c r="G106" s="163"/>
      <c r="H106" s="163"/>
      <c r="I106" s="163"/>
      <c r="J106" s="164">
        <f>J154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1"/>
      <c r="C107" s="10"/>
      <c r="D107" s="162" t="s">
        <v>583</v>
      </c>
      <c r="E107" s="163"/>
      <c r="F107" s="163"/>
      <c r="G107" s="163"/>
      <c r="H107" s="163"/>
      <c r="I107" s="163"/>
      <c r="J107" s="164">
        <f>J171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1"/>
      <c r="C108" s="10"/>
      <c r="D108" s="162" t="s">
        <v>584</v>
      </c>
      <c r="E108" s="163"/>
      <c r="F108" s="163"/>
      <c r="G108" s="163"/>
      <c r="H108" s="163"/>
      <c r="I108" s="163"/>
      <c r="J108" s="164">
        <f>J187</f>
        <v>0</v>
      </c>
      <c r="K108" s="10"/>
      <c r="L108" s="16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154</v>
      </c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</v>
      </c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135" t="str">
        <f>E7</f>
        <v>Bratislava II OO PZ, Mojmírova 20- rekonštrukcia objektu</v>
      </c>
      <c r="F118" s="32"/>
      <c r="G118" s="32"/>
      <c r="H118" s="32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2"/>
      <c r="C119" s="32" t="s">
        <v>133</v>
      </c>
      <c r="L119" s="22"/>
    </row>
    <row r="120" s="1" customFormat="1" ht="16.5" customHeight="1">
      <c r="B120" s="22"/>
      <c r="E120" s="135" t="s">
        <v>134</v>
      </c>
      <c r="F120" s="1"/>
      <c r="G120" s="1"/>
      <c r="H120" s="1"/>
      <c r="L120" s="22"/>
    </row>
    <row r="121" s="1" customFormat="1" ht="12" customHeight="1">
      <c r="B121" s="22"/>
      <c r="C121" s="32" t="s">
        <v>135</v>
      </c>
      <c r="L121" s="22"/>
    </row>
    <row r="122" s="2" customFormat="1" ht="16.5" customHeight="1">
      <c r="A122" s="38"/>
      <c r="B122" s="39"/>
      <c r="C122" s="38"/>
      <c r="D122" s="38"/>
      <c r="E122" s="136" t="s">
        <v>136</v>
      </c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137</v>
      </c>
      <c r="D123" s="38"/>
      <c r="E123" s="38"/>
      <c r="F123" s="38"/>
      <c r="G123" s="38"/>
      <c r="H123" s="38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38"/>
      <c r="D124" s="38"/>
      <c r="E124" s="72" t="str">
        <f>E13</f>
        <v>E1.1.b) 01.1 - Strop pod nevykurovaným priestorom</v>
      </c>
      <c r="F124" s="38"/>
      <c r="G124" s="38"/>
      <c r="H124" s="38"/>
      <c r="I124" s="38"/>
      <c r="J124" s="38"/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18</v>
      </c>
      <c r="D126" s="38"/>
      <c r="E126" s="38"/>
      <c r="F126" s="27" t="str">
        <f>F16</f>
        <v>Bratislava II - mestská časť Ružinov, Mojmírova 20</v>
      </c>
      <c r="G126" s="38"/>
      <c r="H126" s="38"/>
      <c r="I126" s="32" t="s">
        <v>20</v>
      </c>
      <c r="J126" s="74" t="str">
        <f>IF(J16="","",J16)</f>
        <v>8. 2. 2023</v>
      </c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40.05" customHeight="1">
      <c r="A128" s="38"/>
      <c r="B128" s="39"/>
      <c r="C128" s="32" t="s">
        <v>22</v>
      </c>
      <c r="D128" s="38"/>
      <c r="E128" s="38"/>
      <c r="F128" s="27" t="str">
        <f>E19</f>
        <v>MV SR,Pribinova 2,812 72 Bratislava 2</v>
      </c>
      <c r="G128" s="38"/>
      <c r="H128" s="38"/>
      <c r="I128" s="32" t="s">
        <v>29</v>
      </c>
      <c r="J128" s="36" t="str">
        <f>E25</f>
        <v>A+D Projekta s.r.o., Pod Orešinou 226/2 Nitra</v>
      </c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38"/>
      <c r="E129" s="38"/>
      <c r="F129" s="27" t="str">
        <f>IF(E22="","",E22)</f>
        <v>Vyplň údaj</v>
      </c>
      <c r="G129" s="38"/>
      <c r="H129" s="38"/>
      <c r="I129" s="32" t="s">
        <v>35</v>
      </c>
      <c r="J129" s="36" t="str">
        <f>E28</f>
        <v>Arteco s.r.o.</v>
      </c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65"/>
      <c r="B131" s="166"/>
      <c r="C131" s="167" t="s">
        <v>155</v>
      </c>
      <c r="D131" s="168" t="s">
        <v>63</v>
      </c>
      <c r="E131" s="168" t="s">
        <v>59</v>
      </c>
      <c r="F131" s="168" t="s">
        <v>60</v>
      </c>
      <c r="G131" s="168" t="s">
        <v>156</v>
      </c>
      <c r="H131" s="168" t="s">
        <v>157</v>
      </c>
      <c r="I131" s="168" t="s">
        <v>158</v>
      </c>
      <c r="J131" s="169" t="s">
        <v>141</v>
      </c>
      <c r="K131" s="170" t="s">
        <v>159</v>
      </c>
      <c r="L131" s="171"/>
      <c r="M131" s="91" t="s">
        <v>1</v>
      </c>
      <c r="N131" s="92" t="s">
        <v>42</v>
      </c>
      <c r="O131" s="92" t="s">
        <v>160</v>
      </c>
      <c r="P131" s="92" t="s">
        <v>161</v>
      </c>
      <c r="Q131" s="92" t="s">
        <v>162</v>
      </c>
      <c r="R131" s="92" t="s">
        <v>163</v>
      </c>
      <c r="S131" s="92" t="s">
        <v>164</v>
      </c>
      <c r="T131" s="93" t="s">
        <v>165</v>
      </c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</row>
    <row r="132" s="2" customFormat="1" ht="22.8" customHeight="1">
      <c r="A132" s="38"/>
      <c r="B132" s="39"/>
      <c r="C132" s="98" t="s">
        <v>142</v>
      </c>
      <c r="D132" s="38"/>
      <c r="E132" s="38"/>
      <c r="F132" s="38"/>
      <c r="G132" s="38"/>
      <c r="H132" s="38"/>
      <c r="I132" s="38"/>
      <c r="J132" s="172">
        <f>BK132</f>
        <v>0</v>
      </c>
      <c r="K132" s="38"/>
      <c r="L132" s="39"/>
      <c r="M132" s="94"/>
      <c r="N132" s="78"/>
      <c r="O132" s="95"/>
      <c r="P132" s="173">
        <f>P133+P153</f>
        <v>0</v>
      </c>
      <c r="Q132" s="95"/>
      <c r="R132" s="173">
        <f>R133+R153</f>
        <v>0</v>
      </c>
      <c r="S132" s="95"/>
      <c r="T132" s="174">
        <f>T133+T153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77</v>
      </c>
      <c r="AU132" s="19" t="s">
        <v>143</v>
      </c>
      <c r="BK132" s="175">
        <f>BK133+BK153</f>
        <v>0</v>
      </c>
    </row>
    <row r="133" s="12" customFormat="1" ht="25.92" customHeight="1">
      <c r="A133" s="12"/>
      <c r="B133" s="176"/>
      <c r="C133" s="12"/>
      <c r="D133" s="177" t="s">
        <v>77</v>
      </c>
      <c r="E133" s="178" t="s">
        <v>166</v>
      </c>
      <c r="F133" s="178" t="s">
        <v>167</v>
      </c>
      <c r="G133" s="12"/>
      <c r="H133" s="12"/>
      <c r="I133" s="179"/>
      <c r="J133" s="180">
        <f>BK133</f>
        <v>0</v>
      </c>
      <c r="K133" s="12"/>
      <c r="L133" s="176"/>
      <c r="M133" s="181"/>
      <c r="N133" s="182"/>
      <c r="O133" s="182"/>
      <c r="P133" s="183">
        <f>P134+P139+P151</f>
        <v>0</v>
      </c>
      <c r="Q133" s="182"/>
      <c r="R133" s="183">
        <f>R134+R139+R151</f>
        <v>0</v>
      </c>
      <c r="S133" s="182"/>
      <c r="T133" s="184">
        <f>T134+T139+T151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7" t="s">
        <v>85</v>
      </c>
      <c r="AT133" s="185" t="s">
        <v>77</v>
      </c>
      <c r="AU133" s="185" t="s">
        <v>78</v>
      </c>
      <c r="AY133" s="177" t="s">
        <v>168</v>
      </c>
      <c r="BK133" s="186">
        <f>BK134+BK139+BK151</f>
        <v>0</v>
      </c>
    </row>
    <row r="134" s="12" customFormat="1" ht="22.8" customHeight="1">
      <c r="A134" s="12"/>
      <c r="B134" s="176"/>
      <c r="C134" s="12"/>
      <c r="D134" s="177" t="s">
        <v>77</v>
      </c>
      <c r="E134" s="187" t="s">
        <v>169</v>
      </c>
      <c r="F134" s="187" t="s">
        <v>170</v>
      </c>
      <c r="G134" s="12"/>
      <c r="H134" s="12"/>
      <c r="I134" s="179"/>
      <c r="J134" s="188">
        <f>BK134</f>
        <v>0</v>
      </c>
      <c r="K134" s="12"/>
      <c r="L134" s="176"/>
      <c r="M134" s="181"/>
      <c r="N134" s="182"/>
      <c r="O134" s="182"/>
      <c r="P134" s="183">
        <f>SUM(P135:P138)</f>
        <v>0</v>
      </c>
      <c r="Q134" s="182"/>
      <c r="R134" s="183">
        <f>SUM(R135:R138)</f>
        <v>0</v>
      </c>
      <c r="S134" s="182"/>
      <c r="T134" s="184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7" t="s">
        <v>85</v>
      </c>
      <c r="AT134" s="185" t="s">
        <v>77</v>
      </c>
      <c r="AU134" s="185" t="s">
        <v>85</v>
      </c>
      <c r="AY134" s="177" t="s">
        <v>168</v>
      </c>
      <c r="BK134" s="186">
        <f>SUM(BK135:BK138)</f>
        <v>0</v>
      </c>
    </row>
    <row r="135" s="2" customFormat="1" ht="33" customHeight="1">
      <c r="A135" s="38"/>
      <c r="B135" s="189"/>
      <c r="C135" s="190" t="s">
        <v>85</v>
      </c>
      <c r="D135" s="190" t="s">
        <v>171</v>
      </c>
      <c r="E135" s="191" t="s">
        <v>585</v>
      </c>
      <c r="F135" s="192" t="s">
        <v>586</v>
      </c>
      <c r="G135" s="193" t="s">
        <v>174</v>
      </c>
      <c r="H135" s="194">
        <v>226.40000000000001</v>
      </c>
      <c r="I135" s="195"/>
      <c r="J135" s="194">
        <f>ROUND(I135*H135,3)</f>
        <v>0</v>
      </c>
      <c r="K135" s="196"/>
      <c r="L135" s="39"/>
      <c r="M135" s="197" t="s">
        <v>1</v>
      </c>
      <c r="N135" s="198" t="s">
        <v>44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1" t="s">
        <v>111</v>
      </c>
      <c r="AT135" s="201" t="s">
        <v>171</v>
      </c>
      <c r="AU135" s="201" t="s">
        <v>90</v>
      </c>
      <c r="AY135" s="19" t="s">
        <v>168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9" t="s">
        <v>90</v>
      </c>
      <c r="BK135" s="203">
        <f>ROUND(I135*H135,3)</f>
        <v>0</v>
      </c>
      <c r="BL135" s="19" t="s">
        <v>111</v>
      </c>
      <c r="BM135" s="201" t="s">
        <v>90</v>
      </c>
    </row>
    <row r="136" s="13" customFormat="1">
      <c r="A136" s="13"/>
      <c r="B136" s="204"/>
      <c r="C136" s="13"/>
      <c r="D136" s="205" t="s">
        <v>175</v>
      </c>
      <c r="E136" s="206" t="s">
        <v>1</v>
      </c>
      <c r="F136" s="207" t="s">
        <v>587</v>
      </c>
      <c r="G136" s="13"/>
      <c r="H136" s="208">
        <v>180.90000000000001</v>
      </c>
      <c r="I136" s="209"/>
      <c r="J136" s="13"/>
      <c r="K136" s="13"/>
      <c r="L136" s="204"/>
      <c r="M136" s="210"/>
      <c r="N136" s="211"/>
      <c r="O136" s="211"/>
      <c r="P136" s="211"/>
      <c r="Q136" s="211"/>
      <c r="R136" s="211"/>
      <c r="S136" s="211"/>
      <c r="T136" s="21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6" t="s">
        <v>175</v>
      </c>
      <c r="AU136" s="206" t="s">
        <v>90</v>
      </c>
      <c r="AV136" s="13" t="s">
        <v>90</v>
      </c>
      <c r="AW136" s="13" t="s">
        <v>33</v>
      </c>
      <c r="AX136" s="13" t="s">
        <v>78</v>
      </c>
      <c r="AY136" s="206" t="s">
        <v>168</v>
      </c>
    </row>
    <row r="137" s="13" customFormat="1">
      <c r="A137" s="13"/>
      <c r="B137" s="204"/>
      <c r="C137" s="13"/>
      <c r="D137" s="205" t="s">
        <v>175</v>
      </c>
      <c r="E137" s="206" t="s">
        <v>1</v>
      </c>
      <c r="F137" s="207" t="s">
        <v>588</v>
      </c>
      <c r="G137" s="13"/>
      <c r="H137" s="208">
        <v>45.5</v>
      </c>
      <c r="I137" s="209"/>
      <c r="J137" s="13"/>
      <c r="K137" s="13"/>
      <c r="L137" s="204"/>
      <c r="M137" s="210"/>
      <c r="N137" s="211"/>
      <c r="O137" s="211"/>
      <c r="P137" s="211"/>
      <c r="Q137" s="211"/>
      <c r="R137" s="211"/>
      <c r="S137" s="211"/>
      <c r="T137" s="21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6" t="s">
        <v>175</v>
      </c>
      <c r="AU137" s="206" t="s">
        <v>90</v>
      </c>
      <c r="AV137" s="13" t="s">
        <v>90</v>
      </c>
      <c r="AW137" s="13" t="s">
        <v>33</v>
      </c>
      <c r="AX137" s="13" t="s">
        <v>78</v>
      </c>
      <c r="AY137" s="206" t="s">
        <v>168</v>
      </c>
    </row>
    <row r="138" s="14" customFormat="1">
      <c r="A138" s="14"/>
      <c r="B138" s="213"/>
      <c r="C138" s="14"/>
      <c r="D138" s="205" t="s">
        <v>175</v>
      </c>
      <c r="E138" s="214" t="s">
        <v>1</v>
      </c>
      <c r="F138" s="215" t="s">
        <v>180</v>
      </c>
      <c r="G138" s="14"/>
      <c r="H138" s="216">
        <v>226.40000000000001</v>
      </c>
      <c r="I138" s="217"/>
      <c r="J138" s="14"/>
      <c r="K138" s="14"/>
      <c r="L138" s="213"/>
      <c r="M138" s="218"/>
      <c r="N138" s="219"/>
      <c r="O138" s="219"/>
      <c r="P138" s="219"/>
      <c r="Q138" s="219"/>
      <c r="R138" s="219"/>
      <c r="S138" s="219"/>
      <c r="T138" s="22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14" t="s">
        <v>175</v>
      </c>
      <c r="AU138" s="214" t="s">
        <v>90</v>
      </c>
      <c r="AV138" s="14" t="s">
        <v>111</v>
      </c>
      <c r="AW138" s="14" t="s">
        <v>33</v>
      </c>
      <c r="AX138" s="14" t="s">
        <v>85</v>
      </c>
      <c r="AY138" s="214" t="s">
        <v>168</v>
      </c>
    </row>
    <row r="139" s="12" customFormat="1" ht="22.8" customHeight="1">
      <c r="A139" s="12"/>
      <c r="B139" s="176"/>
      <c r="C139" s="12"/>
      <c r="D139" s="177" t="s">
        <v>77</v>
      </c>
      <c r="E139" s="187" t="s">
        <v>213</v>
      </c>
      <c r="F139" s="187" t="s">
        <v>335</v>
      </c>
      <c r="G139" s="12"/>
      <c r="H139" s="12"/>
      <c r="I139" s="179"/>
      <c r="J139" s="188">
        <f>BK139</f>
        <v>0</v>
      </c>
      <c r="K139" s="12"/>
      <c r="L139" s="176"/>
      <c r="M139" s="181"/>
      <c r="N139" s="182"/>
      <c r="O139" s="182"/>
      <c r="P139" s="183">
        <f>SUM(P140:P150)</f>
        <v>0</v>
      </c>
      <c r="Q139" s="182"/>
      <c r="R139" s="183">
        <f>SUM(R140:R150)</f>
        <v>0</v>
      </c>
      <c r="S139" s="182"/>
      <c r="T139" s="184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7" t="s">
        <v>85</v>
      </c>
      <c r="AT139" s="185" t="s">
        <v>77</v>
      </c>
      <c r="AU139" s="185" t="s">
        <v>85</v>
      </c>
      <c r="AY139" s="177" t="s">
        <v>168</v>
      </c>
      <c r="BK139" s="186">
        <f>SUM(BK140:BK150)</f>
        <v>0</v>
      </c>
    </row>
    <row r="140" s="2" customFormat="1" ht="24.15" customHeight="1">
      <c r="A140" s="38"/>
      <c r="B140" s="189"/>
      <c r="C140" s="190" t="s">
        <v>90</v>
      </c>
      <c r="D140" s="190" t="s">
        <v>171</v>
      </c>
      <c r="E140" s="191" t="s">
        <v>589</v>
      </c>
      <c r="F140" s="192" t="s">
        <v>590</v>
      </c>
      <c r="G140" s="193" t="s">
        <v>174</v>
      </c>
      <c r="H140" s="194">
        <v>226.40000000000001</v>
      </c>
      <c r="I140" s="195"/>
      <c r="J140" s="194">
        <f>ROUND(I140*H140,3)</f>
        <v>0</v>
      </c>
      <c r="K140" s="196"/>
      <c r="L140" s="39"/>
      <c r="M140" s="197" t="s">
        <v>1</v>
      </c>
      <c r="N140" s="198" t="s">
        <v>44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1" t="s">
        <v>111</v>
      </c>
      <c r="AT140" s="201" t="s">
        <v>171</v>
      </c>
      <c r="AU140" s="201" t="s">
        <v>90</v>
      </c>
      <c r="AY140" s="19" t="s">
        <v>168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9" t="s">
        <v>90</v>
      </c>
      <c r="BK140" s="203">
        <f>ROUND(I140*H140,3)</f>
        <v>0</v>
      </c>
      <c r="BL140" s="19" t="s">
        <v>111</v>
      </c>
      <c r="BM140" s="201" t="s">
        <v>111</v>
      </c>
    </row>
    <row r="141" s="2" customFormat="1" ht="24.15" customHeight="1">
      <c r="A141" s="38"/>
      <c r="B141" s="189"/>
      <c r="C141" s="190" t="s">
        <v>95</v>
      </c>
      <c r="D141" s="190" t="s">
        <v>171</v>
      </c>
      <c r="E141" s="191" t="s">
        <v>456</v>
      </c>
      <c r="F141" s="192" t="s">
        <v>457</v>
      </c>
      <c r="G141" s="193" t="s">
        <v>458</v>
      </c>
      <c r="H141" s="194">
        <v>1.3580000000000001</v>
      </c>
      <c r="I141" s="195"/>
      <c r="J141" s="194">
        <f>ROUND(I141*H141,3)</f>
        <v>0</v>
      </c>
      <c r="K141" s="196"/>
      <c r="L141" s="39"/>
      <c r="M141" s="197" t="s">
        <v>1</v>
      </c>
      <c r="N141" s="198" t="s">
        <v>44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1" t="s">
        <v>111</v>
      </c>
      <c r="AT141" s="201" t="s">
        <v>171</v>
      </c>
      <c r="AU141" s="201" t="s">
        <v>90</v>
      </c>
      <c r="AY141" s="19" t="s">
        <v>168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9" t="s">
        <v>90</v>
      </c>
      <c r="BK141" s="203">
        <f>ROUND(I141*H141,3)</f>
        <v>0</v>
      </c>
      <c r="BL141" s="19" t="s">
        <v>111</v>
      </c>
      <c r="BM141" s="201" t="s">
        <v>169</v>
      </c>
    </row>
    <row r="142" s="2" customFormat="1" ht="21.75" customHeight="1">
      <c r="A142" s="38"/>
      <c r="B142" s="189"/>
      <c r="C142" s="190" t="s">
        <v>111</v>
      </c>
      <c r="D142" s="190" t="s">
        <v>171</v>
      </c>
      <c r="E142" s="191" t="s">
        <v>461</v>
      </c>
      <c r="F142" s="192" t="s">
        <v>462</v>
      </c>
      <c r="G142" s="193" t="s">
        <v>458</v>
      </c>
      <c r="H142" s="194">
        <v>1.3580000000000001</v>
      </c>
      <c r="I142" s="195"/>
      <c r="J142" s="194">
        <f>ROUND(I142*H142,3)</f>
        <v>0</v>
      </c>
      <c r="K142" s="196"/>
      <c r="L142" s="39"/>
      <c r="M142" s="197" t="s">
        <v>1</v>
      </c>
      <c r="N142" s="198" t="s">
        <v>44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1" t="s">
        <v>111</v>
      </c>
      <c r="AT142" s="201" t="s">
        <v>171</v>
      </c>
      <c r="AU142" s="201" t="s">
        <v>90</v>
      </c>
      <c r="AY142" s="19" t="s">
        <v>168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9" t="s">
        <v>90</v>
      </c>
      <c r="BK142" s="203">
        <f>ROUND(I142*H142,3)</f>
        <v>0</v>
      </c>
      <c r="BL142" s="19" t="s">
        <v>111</v>
      </c>
      <c r="BM142" s="201" t="s">
        <v>190</v>
      </c>
    </row>
    <row r="143" s="2" customFormat="1" ht="24.15" customHeight="1">
      <c r="A143" s="38"/>
      <c r="B143" s="189"/>
      <c r="C143" s="190" t="s">
        <v>195</v>
      </c>
      <c r="D143" s="190" t="s">
        <v>171</v>
      </c>
      <c r="E143" s="191" t="s">
        <v>464</v>
      </c>
      <c r="F143" s="192" t="s">
        <v>465</v>
      </c>
      <c r="G143" s="193" t="s">
        <v>458</v>
      </c>
      <c r="H143" s="194">
        <v>32.591999999999999</v>
      </c>
      <c r="I143" s="195"/>
      <c r="J143" s="194">
        <f>ROUND(I143*H143,3)</f>
        <v>0</v>
      </c>
      <c r="K143" s="196"/>
      <c r="L143" s="39"/>
      <c r="M143" s="197" t="s">
        <v>1</v>
      </c>
      <c r="N143" s="198" t="s">
        <v>44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1" t="s">
        <v>111</v>
      </c>
      <c r="AT143" s="201" t="s">
        <v>171</v>
      </c>
      <c r="AU143" s="201" t="s">
        <v>90</v>
      </c>
      <c r="AY143" s="19" t="s">
        <v>168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9" t="s">
        <v>90</v>
      </c>
      <c r="BK143" s="203">
        <f>ROUND(I143*H143,3)</f>
        <v>0</v>
      </c>
      <c r="BL143" s="19" t="s">
        <v>111</v>
      </c>
      <c r="BM143" s="201" t="s">
        <v>198</v>
      </c>
    </row>
    <row r="144" s="13" customFormat="1">
      <c r="A144" s="13"/>
      <c r="B144" s="204"/>
      <c r="C144" s="13"/>
      <c r="D144" s="205" t="s">
        <v>175</v>
      </c>
      <c r="E144" s="206" t="s">
        <v>1</v>
      </c>
      <c r="F144" s="207" t="s">
        <v>591</v>
      </c>
      <c r="G144" s="13"/>
      <c r="H144" s="208">
        <v>32.591999999999999</v>
      </c>
      <c r="I144" s="209"/>
      <c r="J144" s="13"/>
      <c r="K144" s="13"/>
      <c r="L144" s="204"/>
      <c r="M144" s="210"/>
      <c r="N144" s="211"/>
      <c r="O144" s="211"/>
      <c r="P144" s="211"/>
      <c r="Q144" s="211"/>
      <c r="R144" s="211"/>
      <c r="S144" s="211"/>
      <c r="T144" s="21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6" t="s">
        <v>175</v>
      </c>
      <c r="AU144" s="206" t="s">
        <v>90</v>
      </c>
      <c r="AV144" s="13" t="s">
        <v>90</v>
      </c>
      <c r="AW144" s="13" t="s">
        <v>33</v>
      </c>
      <c r="AX144" s="13" t="s">
        <v>78</v>
      </c>
      <c r="AY144" s="206" t="s">
        <v>168</v>
      </c>
    </row>
    <row r="145" s="14" customFormat="1">
      <c r="A145" s="14"/>
      <c r="B145" s="213"/>
      <c r="C145" s="14"/>
      <c r="D145" s="205" t="s">
        <v>175</v>
      </c>
      <c r="E145" s="214" t="s">
        <v>1</v>
      </c>
      <c r="F145" s="215" t="s">
        <v>180</v>
      </c>
      <c r="G145" s="14"/>
      <c r="H145" s="216">
        <v>32.591999999999999</v>
      </c>
      <c r="I145" s="217"/>
      <c r="J145" s="14"/>
      <c r="K145" s="14"/>
      <c r="L145" s="213"/>
      <c r="M145" s="218"/>
      <c r="N145" s="219"/>
      <c r="O145" s="219"/>
      <c r="P145" s="219"/>
      <c r="Q145" s="219"/>
      <c r="R145" s="219"/>
      <c r="S145" s="219"/>
      <c r="T145" s="22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14" t="s">
        <v>175</v>
      </c>
      <c r="AU145" s="214" t="s">
        <v>90</v>
      </c>
      <c r="AV145" s="14" t="s">
        <v>111</v>
      </c>
      <c r="AW145" s="14" t="s">
        <v>33</v>
      </c>
      <c r="AX145" s="14" t="s">
        <v>85</v>
      </c>
      <c r="AY145" s="214" t="s">
        <v>168</v>
      </c>
    </row>
    <row r="146" s="2" customFormat="1" ht="24.15" customHeight="1">
      <c r="A146" s="38"/>
      <c r="B146" s="189"/>
      <c r="C146" s="190" t="s">
        <v>169</v>
      </c>
      <c r="D146" s="190" t="s">
        <v>171</v>
      </c>
      <c r="E146" s="191" t="s">
        <v>592</v>
      </c>
      <c r="F146" s="192" t="s">
        <v>593</v>
      </c>
      <c r="G146" s="193" t="s">
        <v>458</v>
      </c>
      <c r="H146" s="194">
        <v>1.3580000000000001</v>
      </c>
      <c r="I146" s="195"/>
      <c r="J146" s="194">
        <f>ROUND(I146*H146,3)</f>
        <v>0</v>
      </c>
      <c r="K146" s="196"/>
      <c r="L146" s="39"/>
      <c r="M146" s="197" t="s">
        <v>1</v>
      </c>
      <c r="N146" s="198" t="s">
        <v>44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1" t="s">
        <v>111</v>
      </c>
      <c r="AT146" s="201" t="s">
        <v>171</v>
      </c>
      <c r="AU146" s="201" t="s">
        <v>90</v>
      </c>
      <c r="AY146" s="19" t="s">
        <v>168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9" t="s">
        <v>90</v>
      </c>
      <c r="BK146" s="203">
        <f>ROUND(I146*H146,3)</f>
        <v>0</v>
      </c>
      <c r="BL146" s="19" t="s">
        <v>111</v>
      </c>
      <c r="BM146" s="201" t="s">
        <v>205</v>
      </c>
    </row>
    <row r="147" s="2" customFormat="1" ht="24.15" customHeight="1">
      <c r="A147" s="38"/>
      <c r="B147" s="189"/>
      <c r="C147" s="190" t="s">
        <v>206</v>
      </c>
      <c r="D147" s="190" t="s">
        <v>171</v>
      </c>
      <c r="E147" s="191" t="s">
        <v>469</v>
      </c>
      <c r="F147" s="192" t="s">
        <v>470</v>
      </c>
      <c r="G147" s="193" t="s">
        <v>458</v>
      </c>
      <c r="H147" s="194">
        <v>5.4320000000000004</v>
      </c>
      <c r="I147" s="195"/>
      <c r="J147" s="194">
        <f>ROUND(I147*H147,3)</f>
        <v>0</v>
      </c>
      <c r="K147" s="196"/>
      <c r="L147" s="39"/>
      <c r="M147" s="197" t="s">
        <v>1</v>
      </c>
      <c r="N147" s="198" t="s">
        <v>44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1" t="s">
        <v>111</v>
      </c>
      <c r="AT147" s="201" t="s">
        <v>171</v>
      </c>
      <c r="AU147" s="201" t="s">
        <v>90</v>
      </c>
      <c r="AY147" s="19" t="s">
        <v>168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9" t="s">
        <v>90</v>
      </c>
      <c r="BK147" s="203">
        <f>ROUND(I147*H147,3)</f>
        <v>0</v>
      </c>
      <c r="BL147" s="19" t="s">
        <v>111</v>
      </c>
      <c r="BM147" s="201" t="s">
        <v>209</v>
      </c>
    </row>
    <row r="148" s="13" customFormat="1">
      <c r="A148" s="13"/>
      <c r="B148" s="204"/>
      <c r="C148" s="13"/>
      <c r="D148" s="205" t="s">
        <v>175</v>
      </c>
      <c r="E148" s="206" t="s">
        <v>1</v>
      </c>
      <c r="F148" s="207" t="s">
        <v>594</v>
      </c>
      <c r="G148" s="13"/>
      <c r="H148" s="208">
        <v>5.4320000000000004</v>
      </c>
      <c r="I148" s="209"/>
      <c r="J148" s="13"/>
      <c r="K148" s="13"/>
      <c r="L148" s="204"/>
      <c r="M148" s="210"/>
      <c r="N148" s="211"/>
      <c r="O148" s="211"/>
      <c r="P148" s="211"/>
      <c r="Q148" s="211"/>
      <c r="R148" s="211"/>
      <c r="S148" s="211"/>
      <c r="T148" s="21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6" t="s">
        <v>175</v>
      </c>
      <c r="AU148" s="206" t="s">
        <v>90</v>
      </c>
      <c r="AV148" s="13" t="s">
        <v>90</v>
      </c>
      <c r="AW148" s="13" t="s">
        <v>33</v>
      </c>
      <c r="AX148" s="13" t="s">
        <v>78</v>
      </c>
      <c r="AY148" s="206" t="s">
        <v>168</v>
      </c>
    </row>
    <row r="149" s="14" customFormat="1">
      <c r="A149" s="14"/>
      <c r="B149" s="213"/>
      <c r="C149" s="14"/>
      <c r="D149" s="205" t="s">
        <v>175</v>
      </c>
      <c r="E149" s="214" t="s">
        <v>1</v>
      </c>
      <c r="F149" s="215" t="s">
        <v>180</v>
      </c>
      <c r="G149" s="14"/>
      <c r="H149" s="216">
        <v>5.4320000000000004</v>
      </c>
      <c r="I149" s="217"/>
      <c r="J149" s="14"/>
      <c r="K149" s="14"/>
      <c r="L149" s="213"/>
      <c r="M149" s="218"/>
      <c r="N149" s="219"/>
      <c r="O149" s="219"/>
      <c r="P149" s="219"/>
      <c r="Q149" s="219"/>
      <c r="R149" s="219"/>
      <c r="S149" s="219"/>
      <c r="T149" s="22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14" t="s">
        <v>175</v>
      </c>
      <c r="AU149" s="214" t="s">
        <v>90</v>
      </c>
      <c r="AV149" s="14" t="s">
        <v>111</v>
      </c>
      <c r="AW149" s="14" t="s">
        <v>33</v>
      </c>
      <c r="AX149" s="14" t="s">
        <v>85</v>
      </c>
      <c r="AY149" s="214" t="s">
        <v>168</v>
      </c>
    </row>
    <row r="150" s="2" customFormat="1" ht="24.15" customHeight="1">
      <c r="A150" s="38"/>
      <c r="B150" s="189"/>
      <c r="C150" s="190" t="s">
        <v>190</v>
      </c>
      <c r="D150" s="190" t="s">
        <v>171</v>
      </c>
      <c r="E150" s="191" t="s">
        <v>473</v>
      </c>
      <c r="F150" s="192" t="s">
        <v>474</v>
      </c>
      <c r="G150" s="193" t="s">
        <v>458</v>
      </c>
      <c r="H150" s="194">
        <v>1.3580000000000001</v>
      </c>
      <c r="I150" s="195"/>
      <c r="J150" s="194">
        <f>ROUND(I150*H150,3)</f>
        <v>0</v>
      </c>
      <c r="K150" s="196"/>
      <c r="L150" s="39"/>
      <c r="M150" s="197" t="s">
        <v>1</v>
      </c>
      <c r="N150" s="198" t="s">
        <v>44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1" t="s">
        <v>111</v>
      </c>
      <c r="AT150" s="201" t="s">
        <v>171</v>
      </c>
      <c r="AU150" s="201" t="s">
        <v>90</v>
      </c>
      <c r="AY150" s="19" t="s">
        <v>168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9" t="s">
        <v>90</v>
      </c>
      <c r="BK150" s="203">
        <f>ROUND(I150*H150,3)</f>
        <v>0</v>
      </c>
      <c r="BL150" s="19" t="s">
        <v>111</v>
      </c>
      <c r="BM150" s="201" t="s">
        <v>212</v>
      </c>
    </row>
    <row r="151" s="12" customFormat="1" ht="22.8" customHeight="1">
      <c r="A151" s="12"/>
      <c r="B151" s="176"/>
      <c r="C151" s="12"/>
      <c r="D151" s="177" t="s">
        <v>77</v>
      </c>
      <c r="E151" s="187" t="s">
        <v>476</v>
      </c>
      <c r="F151" s="187" t="s">
        <v>477</v>
      </c>
      <c r="G151" s="12"/>
      <c r="H151" s="12"/>
      <c r="I151" s="179"/>
      <c r="J151" s="188">
        <f>BK151</f>
        <v>0</v>
      </c>
      <c r="K151" s="12"/>
      <c r="L151" s="176"/>
      <c r="M151" s="181"/>
      <c r="N151" s="182"/>
      <c r="O151" s="182"/>
      <c r="P151" s="183">
        <f>P152</f>
        <v>0</v>
      </c>
      <c r="Q151" s="182"/>
      <c r="R151" s="183">
        <f>R152</f>
        <v>0</v>
      </c>
      <c r="S151" s="182"/>
      <c r="T151" s="184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7" t="s">
        <v>85</v>
      </c>
      <c r="AT151" s="185" t="s">
        <v>77</v>
      </c>
      <c r="AU151" s="185" t="s">
        <v>85</v>
      </c>
      <c r="AY151" s="177" t="s">
        <v>168</v>
      </c>
      <c r="BK151" s="186">
        <f>BK152</f>
        <v>0</v>
      </c>
    </row>
    <row r="152" s="2" customFormat="1" ht="24.15" customHeight="1">
      <c r="A152" s="38"/>
      <c r="B152" s="189"/>
      <c r="C152" s="190" t="s">
        <v>213</v>
      </c>
      <c r="D152" s="190" t="s">
        <v>171</v>
      </c>
      <c r="E152" s="191" t="s">
        <v>479</v>
      </c>
      <c r="F152" s="192" t="s">
        <v>480</v>
      </c>
      <c r="G152" s="193" t="s">
        <v>458</v>
      </c>
      <c r="H152" s="194">
        <v>7.7000000000000002</v>
      </c>
      <c r="I152" s="195"/>
      <c r="J152" s="194">
        <f>ROUND(I152*H152,3)</f>
        <v>0</v>
      </c>
      <c r="K152" s="196"/>
      <c r="L152" s="39"/>
      <c r="M152" s="197" t="s">
        <v>1</v>
      </c>
      <c r="N152" s="198" t="s">
        <v>44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1" t="s">
        <v>111</v>
      </c>
      <c r="AT152" s="201" t="s">
        <v>171</v>
      </c>
      <c r="AU152" s="201" t="s">
        <v>90</v>
      </c>
      <c r="AY152" s="19" t="s">
        <v>168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9" t="s">
        <v>90</v>
      </c>
      <c r="BK152" s="203">
        <f>ROUND(I152*H152,3)</f>
        <v>0</v>
      </c>
      <c r="BL152" s="19" t="s">
        <v>111</v>
      </c>
      <c r="BM152" s="201" t="s">
        <v>216</v>
      </c>
    </row>
    <row r="153" s="12" customFormat="1" ht="25.92" customHeight="1">
      <c r="A153" s="12"/>
      <c r="B153" s="176"/>
      <c r="C153" s="12"/>
      <c r="D153" s="177" t="s">
        <v>77</v>
      </c>
      <c r="E153" s="178" t="s">
        <v>482</v>
      </c>
      <c r="F153" s="178" t="s">
        <v>483</v>
      </c>
      <c r="G153" s="12"/>
      <c r="H153" s="12"/>
      <c r="I153" s="179"/>
      <c r="J153" s="180">
        <f>BK153</f>
        <v>0</v>
      </c>
      <c r="K153" s="12"/>
      <c r="L153" s="176"/>
      <c r="M153" s="181"/>
      <c r="N153" s="182"/>
      <c r="O153" s="182"/>
      <c r="P153" s="183">
        <f>P154+P171+P187</f>
        <v>0</v>
      </c>
      <c r="Q153" s="182"/>
      <c r="R153" s="183">
        <f>R154+R171+R187</f>
        <v>0</v>
      </c>
      <c r="S153" s="182"/>
      <c r="T153" s="184">
        <f>T154+T171+T187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7" t="s">
        <v>90</v>
      </c>
      <c r="AT153" s="185" t="s">
        <v>77</v>
      </c>
      <c r="AU153" s="185" t="s">
        <v>78</v>
      </c>
      <c r="AY153" s="177" t="s">
        <v>168</v>
      </c>
      <c r="BK153" s="186">
        <f>BK154+BK171+BK187</f>
        <v>0</v>
      </c>
    </row>
    <row r="154" s="12" customFormat="1" ht="22.8" customHeight="1">
      <c r="A154" s="12"/>
      <c r="B154" s="176"/>
      <c r="C154" s="12"/>
      <c r="D154" s="177" t="s">
        <v>77</v>
      </c>
      <c r="E154" s="187" t="s">
        <v>540</v>
      </c>
      <c r="F154" s="187" t="s">
        <v>541</v>
      </c>
      <c r="G154" s="12"/>
      <c r="H154" s="12"/>
      <c r="I154" s="179"/>
      <c r="J154" s="188">
        <f>BK154</f>
        <v>0</v>
      </c>
      <c r="K154" s="12"/>
      <c r="L154" s="176"/>
      <c r="M154" s="181"/>
      <c r="N154" s="182"/>
      <c r="O154" s="182"/>
      <c r="P154" s="183">
        <f>SUM(P155:P170)</f>
        <v>0</v>
      </c>
      <c r="Q154" s="182"/>
      <c r="R154" s="183">
        <f>SUM(R155:R170)</f>
        <v>0</v>
      </c>
      <c r="S154" s="182"/>
      <c r="T154" s="184">
        <f>SUM(T155:T170)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7" t="s">
        <v>90</v>
      </c>
      <c r="AT154" s="185" t="s">
        <v>77</v>
      </c>
      <c r="AU154" s="185" t="s">
        <v>85</v>
      </c>
      <c r="AY154" s="177" t="s">
        <v>168</v>
      </c>
      <c r="BK154" s="186">
        <f>SUM(BK155:BK170)</f>
        <v>0</v>
      </c>
    </row>
    <row r="155" s="2" customFormat="1" ht="16.5" customHeight="1">
      <c r="A155" s="38"/>
      <c r="B155" s="189"/>
      <c r="C155" s="190" t="s">
        <v>198</v>
      </c>
      <c r="D155" s="190" t="s">
        <v>171</v>
      </c>
      <c r="E155" s="191" t="s">
        <v>595</v>
      </c>
      <c r="F155" s="192" t="s">
        <v>596</v>
      </c>
      <c r="G155" s="193" t="s">
        <v>174</v>
      </c>
      <c r="H155" s="194">
        <v>226.40000000000001</v>
      </c>
      <c r="I155" s="195"/>
      <c r="J155" s="194">
        <f>ROUND(I155*H155,3)</f>
        <v>0</v>
      </c>
      <c r="K155" s="196"/>
      <c r="L155" s="39"/>
      <c r="M155" s="197" t="s">
        <v>1</v>
      </c>
      <c r="N155" s="198" t="s">
        <v>44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1" t="s">
        <v>212</v>
      </c>
      <c r="AT155" s="201" t="s">
        <v>171</v>
      </c>
      <c r="AU155" s="201" t="s">
        <v>90</v>
      </c>
      <c r="AY155" s="19" t="s">
        <v>168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9" t="s">
        <v>90</v>
      </c>
      <c r="BK155" s="203">
        <f>ROUND(I155*H155,3)</f>
        <v>0</v>
      </c>
      <c r="BL155" s="19" t="s">
        <v>212</v>
      </c>
      <c r="BM155" s="201" t="s">
        <v>7</v>
      </c>
    </row>
    <row r="156" s="2" customFormat="1" ht="24.15" customHeight="1">
      <c r="A156" s="38"/>
      <c r="B156" s="189"/>
      <c r="C156" s="236" t="s">
        <v>219</v>
      </c>
      <c r="D156" s="236" t="s">
        <v>357</v>
      </c>
      <c r="E156" s="237" t="s">
        <v>597</v>
      </c>
      <c r="F156" s="238" t="s">
        <v>598</v>
      </c>
      <c r="G156" s="239" t="s">
        <v>174</v>
      </c>
      <c r="H156" s="240">
        <v>260.36000000000001</v>
      </c>
      <c r="I156" s="241"/>
      <c r="J156" s="240">
        <f>ROUND(I156*H156,3)</f>
        <v>0</v>
      </c>
      <c r="K156" s="242"/>
      <c r="L156" s="243"/>
      <c r="M156" s="244" t="s">
        <v>1</v>
      </c>
      <c r="N156" s="245" t="s">
        <v>44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1" t="s">
        <v>259</v>
      </c>
      <c r="AT156" s="201" t="s">
        <v>357</v>
      </c>
      <c r="AU156" s="201" t="s">
        <v>90</v>
      </c>
      <c r="AY156" s="19" t="s">
        <v>168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9" t="s">
        <v>90</v>
      </c>
      <c r="BK156" s="203">
        <f>ROUND(I156*H156,3)</f>
        <v>0</v>
      </c>
      <c r="BL156" s="19" t="s">
        <v>212</v>
      </c>
      <c r="BM156" s="201" t="s">
        <v>222</v>
      </c>
    </row>
    <row r="157" s="15" customFormat="1">
      <c r="A157" s="15"/>
      <c r="B157" s="221"/>
      <c r="C157" s="15"/>
      <c r="D157" s="205" t="s">
        <v>175</v>
      </c>
      <c r="E157" s="222" t="s">
        <v>1</v>
      </c>
      <c r="F157" s="223" t="s">
        <v>599</v>
      </c>
      <c r="G157" s="15"/>
      <c r="H157" s="222" t="s">
        <v>1</v>
      </c>
      <c r="I157" s="224"/>
      <c r="J157" s="15"/>
      <c r="K157" s="15"/>
      <c r="L157" s="221"/>
      <c r="M157" s="225"/>
      <c r="N157" s="226"/>
      <c r="O157" s="226"/>
      <c r="P157" s="226"/>
      <c r="Q157" s="226"/>
      <c r="R157" s="226"/>
      <c r="S157" s="226"/>
      <c r="T157" s="22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22" t="s">
        <v>175</v>
      </c>
      <c r="AU157" s="222" t="s">
        <v>90</v>
      </c>
      <c r="AV157" s="15" t="s">
        <v>85</v>
      </c>
      <c r="AW157" s="15" t="s">
        <v>33</v>
      </c>
      <c r="AX157" s="15" t="s">
        <v>78</v>
      </c>
      <c r="AY157" s="222" t="s">
        <v>168</v>
      </c>
    </row>
    <row r="158" s="13" customFormat="1">
      <c r="A158" s="13"/>
      <c r="B158" s="204"/>
      <c r="C158" s="13"/>
      <c r="D158" s="205" t="s">
        <v>175</v>
      </c>
      <c r="E158" s="206" t="s">
        <v>1</v>
      </c>
      <c r="F158" s="207" t="s">
        <v>600</v>
      </c>
      <c r="G158" s="13"/>
      <c r="H158" s="208">
        <v>260.36000000000001</v>
      </c>
      <c r="I158" s="209"/>
      <c r="J158" s="13"/>
      <c r="K158" s="13"/>
      <c r="L158" s="204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6" t="s">
        <v>175</v>
      </c>
      <c r="AU158" s="206" t="s">
        <v>90</v>
      </c>
      <c r="AV158" s="13" t="s">
        <v>90</v>
      </c>
      <c r="AW158" s="13" t="s">
        <v>33</v>
      </c>
      <c r="AX158" s="13" t="s">
        <v>78</v>
      </c>
      <c r="AY158" s="206" t="s">
        <v>168</v>
      </c>
    </row>
    <row r="159" s="14" customFormat="1">
      <c r="A159" s="14"/>
      <c r="B159" s="213"/>
      <c r="C159" s="14"/>
      <c r="D159" s="205" t="s">
        <v>175</v>
      </c>
      <c r="E159" s="214" t="s">
        <v>1</v>
      </c>
      <c r="F159" s="215" t="s">
        <v>180</v>
      </c>
      <c r="G159" s="14"/>
      <c r="H159" s="216">
        <v>260.36000000000001</v>
      </c>
      <c r="I159" s="217"/>
      <c r="J159" s="14"/>
      <c r="K159" s="14"/>
      <c r="L159" s="213"/>
      <c r="M159" s="218"/>
      <c r="N159" s="219"/>
      <c r="O159" s="219"/>
      <c r="P159" s="219"/>
      <c r="Q159" s="219"/>
      <c r="R159" s="219"/>
      <c r="S159" s="219"/>
      <c r="T159" s="22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4" t="s">
        <v>175</v>
      </c>
      <c r="AU159" s="214" t="s">
        <v>90</v>
      </c>
      <c r="AV159" s="14" t="s">
        <v>111</v>
      </c>
      <c r="AW159" s="14" t="s">
        <v>33</v>
      </c>
      <c r="AX159" s="14" t="s">
        <v>85</v>
      </c>
      <c r="AY159" s="214" t="s">
        <v>168</v>
      </c>
    </row>
    <row r="160" s="2" customFormat="1" ht="24.15" customHeight="1">
      <c r="A160" s="38"/>
      <c r="B160" s="189"/>
      <c r="C160" s="190" t="s">
        <v>205</v>
      </c>
      <c r="D160" s="190" t="s">
        <v>171</v>
      </c>
      <c r="E160" s="191" t="s">
        <v>601</v>
      </c>
      <c r="F160" s="192" t="s">
        <v>602</v>
      </c>
      <c r="G160" s="193" t="s">
        <v>174</v>
      </c>
      <c r="H160" s="194">
        <v>172.38900000000001</v>
      </c>
      <c r="I160" s="195"/>
      <c r="J160" s="194">
        <f>ROUND(I160*H160,3)</f>
        <v>0</v>
      </c>
      <c r="K160" s="196"/>
      <c r="L160" s="39"/>
      <c r="M160" s="197" t="s">
        <v>1</v>
      </c>
      <c r="N160" s="198" t="s">
        <v>44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1" t="s">
        <v>212</v>
      </c>
      <c r="AT160" s="201" t="s">
        <v>171</v>
      </c>
      <c r="AU160" s="201" t="s">
        <v>90</v>
      </c>
      <c r="AY160" s="19" t="s">
        <v>168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9" t="s">
        <v>90</v>
      </c>
      <c r="BK160" s="203">
        <f>ROUND(I160*H160,3)</f>
        <v>0</v>
      </c>
      <c r="BL160" s="19" t="s">
        <v>212</v>
      </c>
      <c r="BM160" s="201" t="s">
        <v>225</v>
      </c>
    </row>
    <row r="161" s="2" customFormat="1" ht="24.15" customHeight="1">
      <c r="A161" s="38"/>
      <c r="B161" s="189"/>
      <c r="C161" s="236" t="s">
        <v>231</v>
      </c>
      <c r="D161" s="236" t="s">
        <v>357</v>
      </c>
      <c r="E161" s="237" t="s">
        <v>603</v>
      </c>
      <c r="F161" s="238" t="s">
        <v>604</v>
      </c>
      <c r="G161" s="239" t="s">
        <v>174</v>
      </c>
      <c r="H161" s="240">
        <v>175.83699999999999</v>
      </c>
      <c r="I161" s="241"/>
      <c r="J161" s="240">
        <f>ROUND(I161*H161,3)</f>
        <v>0</v>
      </c>
      <c r="K161" s="242"/>
      <c r="L161" s="243"/>
      <c r="M161" s="244" t="s">
        <v>1</v>
      </c>
      <c r="N161" s="245" t="s">
        <v>44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1" t="s">
        <v>259</v>
      </c>
      <c r="AT161" s="201" t="s">
        <v>357</v>
      </c>
      <c r="AU161" s="201" t="s">
        <v>90</v>
      </c>
      <c r="AY161" s="19" t="s">
        <v>168</v>
      </c>
      <c r="BE161" s="202">
        <f>IF(N161="základná",J161,0)</f>
        <v>0</v>
      </c>
      <c r="BF161" s="202">
        <f>IF(N161="znížená",J161,0)</f>
        <v>0</v>
      </c>
      <c r="BG161" s="202">
        <f>IF(N161="zákl. prenesená",J161,0)</f>
        <v>0</v>
      </c>
      <c r="BH161" s="202">
        <f>IF(N161="zníž. prenesená",J161,0)</f>
        <v>0</v>
      </c>
      <c r="BI161" s="202">
        <f>IF(N161="nulová",J161,0)</f>
        <v>0</v>
      </c>
      <c r="BJ161" s="19" t="s">
        <v>90</v>
      </c>
      <c r="BK161" s="203">
        <f>ROUND(I161*H161,3)</f>
        <v>0</v>
      </c>
      <c r="BL161" s="19" t="s">
        <v>212</v>
      </c>
      <c r="BM161" s="201" t="s">
        <v>234</v>
      </c>
    </row>
    <row r="162" s="15" customFormat="1">
      <c r="A162" s="15"/>
      <c r="B162" s="221"/>
      <c r="C162" s="15"/>
      <c r="D162" s="205" t="s">
        <v>175</v>
      </c>
      <c r="E162" s="222" t="s">
        <v>1</v>
      </c>
      <c r="F162" s="223" t="s">
        <v>605</v>
      </c>
      <c r="G162" s="15"/>
      <c r="H162" s="222" t="s">
        <v>1</v>
      </c>
      <c r="I162" s="224"/>
      <c r="J162" s="15"/>
      <c r="K162" s="15"/>
      <c r="L162" s="221"/>
      <c r="M162" s="225"/>
      <c r="N162" s="226"/>
      <c r="O162" s="226"/>
      <c r="P162" s="226"/>
      <c r="Q162" s="226"/>
      <c r="R162" s="226"/>
      <c r="S162" s="226"/>
      <c r="T162" s="22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22" t="s">
        <v>175</v>
      </c>
      <c r="AU162" s="222" t="s">
        <v>90</v>
      </c>
      <c r="AV162" s="15" t="s">
        <v>85</v>
      </c>
      <c r="AW162" s="15" t="s">
        <v>33</v>
      </c>
      <c r="AX162" s="15" t="s">
        <v>78</v>
      </c>
      <c r="AY162" s="222" t="s">
        <v>168</v>
      </c>
    </row>
    <row r="163" s="13" customFormat="1">
      <c r="A163" s="13"/>
      <c r="B163" s="204"/>
      <c r="C163" s="13"/>
      <c r="D163" s="205" t="s">
        <v>175</v>
      </c>
      <c r="E163" s="206" t="s">
        <v>1</v>
      </c>
      <c r="F163" s="207" t="s">
        <v>606</v>
      </c>
      <c r="G163" s="13"/>
      <c r="H163" s="208">
        <v>175.83699999999999</v>
      </c>
      <c r="I163" s="209"/>
      <c r="J163" s="13"/>
      <c r="K163" s="13"/>
      <c r="L163" s="204"/>
      <c r="M163" s="210"/>
      <c r="N163" s="211"/>
      <c r="O163" s="211"/>
      <c r="P163" s="211"/>
      <c r="Q163" s="211"/>
      <c r="R163" s="211"/>
      <c r="S163" s="211"/>
      <c r="T163" s="21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6" t="s">
        <v>175</v>
      </c>
      <c r="AU163" s="206" t="s">
        <v>90</v>
      </c>
      <c r="AV163" s="13" t="s">
        <v>90</v>
      </c>
      <c r="AW163" s="13" t="s">
        <v>33</v>
      </c>
      <c r="AX163" s="13" t="s">
        <v>78</v>
      </c>
      <c r="AY163" s="206" t="s">
        <v>168</v>
      </c>
    </row>
    <row r="164" s="14" customFormat="1">
      <c r="A164" s="14"/>
      <c r="B164" s="213"/>
      <c r="C164" s="14"/>
      <c r="D164" s="205" t="s">
        <v>175</v>
      </c>
      <c r="E164" s="214" t="s">
        <v>1</v>
      </c>
      <c r="F164" s="215" t="s">
        <v>180</v>
      </c>
      <c r="G164" s="14"/>
      <c r="H164" s="216">
        <v>175.83699999999999</v>
      </c>
      <c r="I164" s="217"/>
      <c r="J164" s="14"/>
      <c r="K164" s="14"/>
      <c r="L164" s="213"/>
      <c r="M164" s="218"/>
      <c r="N164" s="219"/>
      <c r="O164" s="219"/>
      <c r="P164" s="219"/>
      <c r="Q164" s="219"/>
      <c r="R164" s="219"/>
      <c r="S164" s="219"/>
      <c r="T164" s="22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4" t="s">
        <v>175</v>
      </c>
      <c r="AU164" s="214" t="s">
        <v>90</v>
      </c>
      <c r="AV164" s="14" t="s">
        <v>111</v>
      </c>
      <c r="AW164" s="14" t="s">
        <v>33</v>
      </c>
      <c r="AX164" s="14" t="s">
        <v>85</v>
      </c>
      <c r="AY164" s="214" t="s">
        <v>168</v>
      </c>
    </row>
    <row r="165" s="2" customFormat="1" ht="24.15" customHeight="1">
      <c r="A165" s="38"/>
      <c r="B165" s="189"/>
      <c r="C165" s="190" t="s">
        <v>209</v>
      </c>
      <c r="D165" s="190" t="s">
        <v>171</v>
      </c>
      <c r="E165" s="191" t="s">
        <v>607</v>
      </c>
      <c r="F165" s="192" t="s">
        <v>608</v>
      </c>
      <c r="G165" s="193" t="s">
        <v>174</v>
      </c>
      <c r="H165" s="194">
        <v>226.40000000000001</v>
      </c>
      <c r="I165" s="195"/>
      <c r="J165" s="194">
        <f>ROUND(I165*H165,3)</f>
        <v>0</v>
      </c>
      <c r="K165" s="196"/>
      <c r="L165" s="39"/>
      <c r="M165" s="197" t="s">
        <v>1</v>
      </c>
      <c r="N165" s="198" t="s">
        <v>44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1" t="s">
        <v>212</v>
      </c>
      <c r="AT165" s="201" t="s">
        <v>171</v>
      </c>
      <c r="AU165" s="201" t="s">
        <v>90</v>
      </c>
      <c r="AY165" s="19" t="s">
        <v>168</v>
      </c>
      <c r="BE165" s="202">
        <f>IF(N165="základná",J165,0)</f>
        <v>0</v>
      </c>
      <c r="BF165" s="202">
        <f>IF(N165="znížená",J165,0)</f>
        <v>0</v>
      </c>
      <c r="BG165" s="202">
        <f>IF(N165="zákl. prenesená",J165,0)</f>
        <v>0</v>
      </c>
      <c r="BH165" s="202">
        <f>IF(N165="zníž. prenesená",J165,0)</f>
        <v>0</v>
      </c>
      <c r="BI165" s="202">
        <f>IF(N165="nulová",J165,0)</f>
        <v>0</v>
      </c>
      <c r="BJ165" s="19" t="s">
        <v>90</v>
      </c>
      <c r="BK165" s="203">
        <f>ROUND(I165*H165,3)</f>
        <v>0</v>
      </c>
      <c r="BL165" s="19" t="s">
        <v>212</v>
      </c>
      <c r="BM165" s="201" t="s">
        <v>243</v>
      </c>
    </row>
    <row r="166" s="2" customFormat="1" ht="24.15" customHeight="1">
      <c r="A166" s="38"/>
      <c r="B166" s="189"/>
      <c r="C166" s="236" t="s">
        <v>249</v>
      </c>
      <c r="D166" s="236" t="s">
        <v>357</v>
      </c>
      <c r="E166" s="237" t="s">
        <v>603</v>
      </c>
      <c r="F166" s="238" t="s">
        <v>604</v>
      </c>
      <c r="G166" s="239" t="s">
        <v>174</v>
      </c>
      <c r="H166" s="240">
        <v>461.85599999999999</v>
      </c>
      <c r="I166" s="241"/>
      <c r="J166" s="240">
        <f>ROUND(I166*H166,3)</f>
        <v>0</v>
      </c>
      <c r="K166" s="242"/>
      <c r="L166" s="243"/>
      <c r="M166" s="244" t="s">
        <v>1</v>
      </c>
      <c r="N166" s="245" t="s">
        <v>44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1" t="s">
        <v>259</v>
      </c>
      <c r="AT166" s="201" t="s">
        <v>357</v>
      </c>
      <c r="AU166" s="201" t="s">
        <v>90</v>
      </c>
      <c r="AY166" s="19" t="s">
        <v>168</v>
      </c>
      <c r="BE166" s="202">
        <f>IF(N166="základná",J166,0)</f>
        <v>0</v>
      </c>
      <c r="BF166" s="202">
        <f>IF(N166="znížená",J166,0)</f>
        <v>0</v>
      </c>
      <c r="BG166" s="202">
        <f>IF(N166="zákl. prenesená",J166,0)</f>
        <v>0</v>
      </c>
      <c r="BH166" s="202">
        <f>IF(N166="zníž. prenesená",J166,0)</f>
        <v>0</v>
      </c>
      <c r="BI166" s="202">
        <f>IF(N166="nulová",J166,0)</f>
        <v>0</v>
      </c>
      <c r="BJ166" s="19" t="s">
        <v>90</v>
      </c>
      <c r="BK166" s="203">
        <f>ROUND(I166*H166,3)</f>
        <v>0</v>
      </c>
      <c r="BL166" s="19" t="s">
        <v>212</v>
      </c>
      <c r="BM166" s="201" t="s">
        <v>252</v>
      </c>
    </row>
    <row r="167" s="15" customFormat="1">
      <c r="A167" s="15"/>
      <c r="B167" s="221"/>
      <c r="C167" s="15"/>
      <c r="D167" s="205" t="s">
        <v>175</v>
      </c>
      <c r="E167" s="222" t="s">
        <v>1</v>
      </c>
      <c r="F167" s="223" t="s">
        <v>609</v>
      </c>
      <c r="G167" s="15"/>
      <c r="H167" s="222" t="s">
        <v>1</v>
      </c>
      <c r="I167" s="224"/>
      <c r="J167" s="15"/>
      <c r="K167" s="15"/>
      <c r="L167" s="221"/>
      <c r="M167" s="225"/>
      <c r="N167" s="226"/>
      <c r="O167" s="226"/>
      <c r="P167" s="226"/>
      <c r="Q167" s="226"/>
      <c r="R167" s="226"/>
      <c r="S167" s="226"/>
      <c r="T167" s="22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22" t="s">
        <v>175</v>
      </c>
      <c r="AU167" s="222" t="s">
        <v>90</v>
      </c>
      <c r="AV167" s="15" t="s">
        <v>85</v>
      </c>
      <c r="AW167" s="15" t="s">
        <v>33</v>
      </c>
      <c r="AX167" s="15" t="s">
        <v>78</v>
      </c>
      <c r="AY167" s="222" t="s">
        <v>168</v>
      </c>
    </row>
    <row r="168" s="13" customFormat="1">
      <c r="A168" s="13"/>
      <c r="B168" s="204"/>
      <c r="C168" s="13"/>
      <c r="D168" s="205" t="s">
        <v>175</v>
      </c>
      <c r="E168" s="206" t="s">
        <v>1</v>
      </c>
      <c r="F168" s="207" t="s">
        <v>610</v>
      </c>
      <c r="G168" s="13"/>
      <c r="H168" s="208">
        <v>461.85599999999999</v>
      </c>
      <c r="I168" s="209"/>
      <c r="J168" s="13"/>
      <c r="K168" s="13"/>
      <c r="L168" s="204"/>
      <c r="M168" s="210"/>
      <c r="N168" s="211"/>
      <c r="O168" s="211"/>
      <c r="P168" s="211"/>
      <c r="Q168" s="211"/>
      <c r="R168" s="211"/>
      <c r="S168" s="211"/>
      <c r="T168" s="21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6" t="s">
        <v>175</v>
      </c>
      <c r="AU168" s="206" t="s">
        <v>90</v>
      </c>
      <c r="AV168" s="13" t="s">
        <v>90</v>
      </c>
      <c r="AW168" s="13" t="s">
        <v>33</v>
      </c>
      <c r="AX168" s="13" t="s">
        <v>78</v>
      </c>
      <c r="AY168" s="206" t="s">
        <v>168</v>
      </c>
    </row>
    <row r="169" s="14" customFormat="1">
      <c r="A169" s="14"/>
      <c r="B169" s="213"/>
      <c r="C169" s="14"/>
      <c r="D169" s="205" t="s">
        <v>175</v>
      </c>
      <c r="E169" s="214" t="s">
        <v>1</v>
      </c>
      <c r="F169" s="215" t="s">
        <v>180</v>
      </c>
      <c r="G169" s="14"/>
      <c r="H169" s="216">
        <v>461.85599999999999</v>
      </c>
      <c r="I169" s="217"/>
      <c r="J169" s="14"/>
      <c r="K169" s="14"/>
      <c r="L169" s="213"/>
      <c r="M169" s="218"/>
      <c r="N169" s="219"/>
      <c r="O169" s="219"/>
      <c r="P169" s="219"/>
      <c r="Q169" s="219"/>
      <c r="R169" s="219"/>
      <c r="S169" s="219"/>
      <c r="T169" s="22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4" t="s">
        <v>175</v>
      </c>
      <c r="AU169" s="214" t="s">
        <v>90</v>
      </c>
      <c r="AV169" s="14" t="s">
        <v>111</v>
      </c>
      <c r="AW169" s="14" t="s">
        <v>33</v>
      </c>
      <c r="AX169" s="14" t="s">
        <v>85</v>
      </c>
      <c r="AY169" s="214" t="s">
        <v>168</v>
      </c>
    </row>
    <row r="170" s="2" customFormat="1" ht="24.15" customHeight="1">
      <c r="A170" s="38"/>
      <c r="B170" s="189"/>
      <c r="C170" s="190" t="s">
        <v>212</v>
      </c>
      <c r="D170" s="190" t="s">
        <v>171</v>
      </c>
      <c r="E170" s="191" t="s">
        <v>555</v>
      </c>
      <c r="F170" s="192" t="s">
        <v>556</v>
      </c>
      <c r="G170" s="193" t="s">
        <v>538</v>
      </c>
      <c r="H170" s="195"/>
      <c r="I170" s="195"/>
      <c r="J170" s="194">
        <f>ROUND(I170*H170,3)</f>
        <v>0</v>
      </c>
      <c r="K170" s="196"/>
      <c r="L170" s="39"/>
      <c r="M170" s="197" t="s">
        <v>1</v>
      </c>
      <c r="N170" s="198" t="s">
        <v>44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1" t="s">
        <v>212</v>
      </c>
      <c r="AT170" s="201" t="s">
        <v>171</v>
      </c>
      <c r="AU170" s="201" t="s">
        <v>90</v>
      </c>
      <c r="AY170" s="19" t="s">
        <v>168</v>
      </c>
      <c r="BE170" s="202">
        <f>IF(N170="základná",J170,0)</f>
        <v>0</v>
      </c>
      <c r="BF170" s="202">
        <f>IF(N170="znížená",J170,0)</f>
        <v>0</v>
      </c>
      <c r="BG170" s="202">
        <f>IF(N170="zákl. prenesená",J170,0)</f>
        <v>0</v>
      </c>
      <c r="BH170" s="202">
        <f>IF(N170="zníž. prenesená",J170,0)</f>
        <v>0</v>
      </c>
      <c r="BI170" s="202">
        <f>IF(N170="nulová",J170,0)</f>
        <v>0</v>
      </c>
      <c r="BJ170" s="19" t="s">
        <v>90</v>
      </c>
      <c r="BK170" s="203">
        <f>ROUND(I170*H170,3)</f>
        <v>0</v>
      </c>
      <c r="BL170" s="19" t="s">
        <v>212</v>
      </c>
      <c r="BM170" s="201" t="s">
        <v>259</v>
      </c>
    </row>
    <row r="171" s="12" customFormat="1" ht="22.8" customHeight="1">
      <c r="A171" s="12"/>
      <c r="B171" s="176"/>
      <c r="C171" s="12"/>
      <c r="D171" s="177" t="s">
        <v>77</v>
      </c>
      <c r="E171" s="187" t="s">
        <v>611</v>
      </c>
      <c r="F171" s="187" t="s">
        <v>612</v>
      </c>
      <c r="G171" s="12"/>
      <c r="H171" s="12"/>
      <c r="I171" s="179"/>
      <c r="J171" s="188">
        <f>BK171</f>
        <v>0</v>
      </c>
      <c r="K171" s="12"/>
      <c r="L171" s="176"/>
      <c r="M171" s="181"/>
      <c r="N171" s="182"/>
      <c r="O171" s="182"/>
      <c r="P171" s="183">
        <f>SUM(P172:P186)</f>
        <v>0</v>
      </c>
      <c r="Q171" s="182"/>
      <c r="R171" s="183">
        <f>SUM(R172:R186)</f>
        <v>0</v>
      </c>
      <c r="S171" s="182"/>
      <c r="T171" s="184">
        <f>SUM(T172:T186)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7" t="s">
        <v>90</v>
      </c>
      <c r="AT171" s="185" t="s">
        <v>77</v>
      </c>
      <c r="AU171" s="185" t="s">
        <v>85</v>
      </c>
      <c r="AY171" s="177" t="s">
        <v>168</v>
      </c>
      <c r="BK171" s="186">
        <f>SUM(BK172:BK186)</f>
        <v>0</v>
      </c>
    </row>
    <row r="172" s="2" customFormat="1" ht="24.15" customHeight="1">
      <c r="A172" s="38"/>
      <c r="B172" s="189"/>
      <c r="C172" s="190" t="s">
        <v>265</v>
      </c>
      <c r="D172" s="190" t="s">
        <v>171</v>
      </c>
      <c r="E172" s="191" t="s">
        <v>613</v>
      </c>
      <c r="F172" s="192" t="s">
        <v>614</v>
      </c>
      <c r="G172" s="193" t="s">
        <v>324</v>
      </c>
      <c r="H172" s="194">
        <v>11.6</v>
      </c>
      <c r="I172" s="195"/>
      <c r="J172" s="194">
        <f>ROUND(I172*H172,3)</f>
        <v>0</v>
      </c>
      <c r="K172" s="196"/>
      <c r="L172" s="39"/>
      <c r="M172" s="197" t="s">
        <v>1</v>
      </c>
      <c r="N172" s="198" t="s">
        <v>44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1" t="s">
        <v>212</v>
      </c>
      <c r="AT172" s="201" t="s">
        <v>171</v>
      </c>
      <c r="AU172" s="201" t="s">
        <v>90</v>
      </c>
      <c r="AY172" s="19" t="s">
        <v>168</v>
      </c>
      <c r="BE172" s="202">
        <f>IF(N172="základná",J172,0)</f>
        <v>0</v>
      </c>
      <c r="BF172" s="202">
        <f>IF(N172="znížená",J172,0)</f>
        <v>0</v>
      </c>
      <c r="BG172" s="202">
        <f>IF(N172="zákl. prenesená",J172,0)</f>
        <v>0</v>
      </c>
      <c r="BH172" s="202">
        <f>IF(N172="zníž. prenesená",J172,0)</f>
        <v>0</v>
      </c>
      <c r="BI172" s="202">
        <f>IF(N172="nulová",J172,0)</f>
        <v>0</v>
      </c>
      <c r="BJ172" s="19" t="s">
        <v>90</v>
      </c>
      <c r="BK172" s="203">
        <f>ROUND(I172*H172,3)</f>
        <v>0</v>
      </c>
      <c r="BL172" s="19" t="s">
        <v>212</v>
      </c>
      <c r="BM172" s="201" t="s">
        <v>268</v>
      </c>
    </row>
    <row r="173" s="13" customFormat="1">
      <c r="A173" s="13"/>
      <c r="B173" s="204"/>
      <c r="C173" s="13"/>
      <c r="D173" s="205" t="s">
        <v>175</v>
      </c>
      <c r="E173" s="206" t="s">
        <v>1</v>
      </c>
      <c r="F173" s="207" t="s">
        <v>615</v>
      </c>
      <c r="G173" s="13"/>
      <c r="H173" s="208">
        <v>11.6</v>
      </c>
      <c r="I173" s="209"/>
      <c r="J173" s="13"/>
      <c r="K173" s="13"/>
      <c r="L173" s="204"/>
      <c r="M173" s="210"/>
      <c r="N173" s="211"/>
      <c r="O173" s="211"/>
      <c r="P173" s="211"/>
      <c r="Q173" s="211"/>
      <c r="R173" s="211"/>
      <c r="S173" s="211"/>
      <c r="T173" s="21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6" t="s">
        <v>175</v>
      </c>
      <c r="AU173" s="206" t="s">
        <v>90</v>
      </c>
      <c r="AV173" s="13" t="s">
        <v>90</v>
      </c>
      <c r="AW173" s="13" t="s">
        <v>33</v>
      </c>
      <c r="AX173" s="13" t="s">
        <v>78</v>
      </c>
      <c r="AY173" s="206" t="s">
        <v>168</v>
      </c>
    </row>
    <row r="174" s="14" customFormat="1">
      <c r="A174" s="14"/>
      <c r="B174" s="213"/>
      <c r="C174" s="14"/>
      <c r="D174" s="205" t="s">
        <v>175</v>
      </c>
      <c r="E174" s="214" t="s">
        <v>1</v>
      </c>
      <c r="F174" s="215" t="s">
        <v>180</v>
      </c>
      <c r="G174" s="14"/>
      <c r="H174" s="216">
        <v>11.6</v>
      </c>
      <c r="I174" s="217"/>
      <c r="J174" s="14"/>
      <c r="K174" s="14"/>
      <c r="L174" s="213"/>
      <c r="M174" s="218"/>
      <c r="N174" s="219"/>
      <c r="O174" s="219"/>
      <c r="P174" s="219"/>
      <c r="Q174" s="219"/>
      <c r="R174" s="219"/>
      <c r="S174" s="219"/>
      <c r="T174" s="22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14" t="s">
        <v>175</v>
      </c>
      <c r="AU174" s="214" t="s">
        <v>90</v>
      </c>
      <c r="AV174" s="14" t="s">
        <v>111</v>
      </c>
      <c r="AW174" s="14" t="s">
        <v>33</v>
      </c>
      <c r="AX174" s="14" t="s">
        <v>85</v>
      </c>
      <c r="AY174" s="214" t="s">
        <v>168</v>
      </c>
    </row>
    <row r="175" s="2" customFormat="1" ht="24.15" customHeight="1">
      <c r="A175" s="38"/>
      <c r="B175" s="189"/>
      <c r="C175" s="236" t="s">
        <v>216</v>
      </c>
      <c r="D175" s="236" t="s">
        <v>357</v>
      </c>
      <c r="E175" s="237" t="s">
        <v>616</v>
      </c>
      <c r="F175" s="238" t="s">
        <v>617</v>
      </c>
      <c r="G175" s="239" t="s">
        <v>618</v>
      </c>
      <c r="H175" s="240">
        <v>0.039</v>
      </c>
      <c r="I175" s="241"/>
      <c r="J175" s="240">
        <f>ROUND(I175*H175,3)</f>
        <v>0</v>
      </c>
      <c r="K175" s="242"/>
      <c r="L175" s="243"/>
      <c r="M175" s="244" t="s">
        <v>1</v>
      </c>
      <c r="N175" s="245" t="s">
        <v>44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1" t="s">
        <v>259</v>
      </c>
      <c r="AT175" s="201" t="s">
        <v>357</v>
      </c>
      <c r="AU175" s="201" t="s">
        <v>90</v>
      </c>
      <c r="AY175" s="19" t="s">
        <v>168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9" t="s">
        <v>90</v>
      </c>
      <c r="BK175" s="203">
        <f>ROUND(I175*H175,3)</f>
        <v>0</v>
      </c>
      <c r="BL175" s="19" t="s">
        <v>212</v>
      </c>
      <c r="BM175" s="201" t="s">
        <v>276</v>
      </c>
    </row>
    <row r="176" s="2" customFormat="1" ht="33" customHeight="1">
      <c r="A176" s="38"/>
      <c r="B176" s="189"/>
      <c r="C176" s="190" t="s">
        <v>282</v>
      </c>
      <c r="D176" s="190" t="s">
        <v>171</v>
      </c>
      <c r="E176" s="191" t="s">
        <v>619</v>
      </c>
      <c r="F176" s="192" t="s">
        <v>620</v>
      </c>
      <c r="G176" s="193" t="s">
        <v>324</v>
      </c>
      <c r="H176" s="194">
        <v>135</v>
      </c>
      <c r="I176" s="195"/>
      <c r="J176" s="194">
        <f>ROUND(I176*H176,3)</f>
        <v>0</v>
      </c>
      <c r="K176" s="196"/>
      <c r="L176" s="39"/>
      <c r="M176" s="197" t="s">
        <v>1</v>
      </c>
      <c r="N176" s="198" t="s">
        <v>44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1" t="s">
        <v>212</v>
      </c>
      <c r="AT176" s="201" t="s">
        <v>171</v>
      </c>
      <c r="AU176" s="201" t="s">
        <v>90</v>
      </c>
      <c r="AY176" s="19" t="s">
        <v>168</v>
      </c>
      <c r="BE176" s="202">
        <f>IF(N176="základná",J176,0)</f>
        <v>0</v>
      </c>
      <c r="BF176" s="202">
        <f>IF(N176="znížená",J176,0)</f>
        <v>0</v>
      </c>
      <c r="BG176" s="202">
        <f>IF(N176="zákl. prenesená",J176,0)</f>
        <v>0</v>
      </c>
      <c r="BH176" s="202">
        <f>IF(N176="zníž. prenesená",J176,0)</f>
        <v>0</v>
      </c>
      <c r="BI176" s="202">
        <f>IF(N176="nulová",J176,0)</f>
        <v>0</v>
      </c>
      <c r="BJ176" s="19" t="s">
        <v>90</v>
      </c>
      <c r="BK176" s="203">
        <f>ROUND(I176*H176,3)</f>
        <v>0</v>
      </c>
      <c r="BL176" s="19" t="s">
        <v>212</v>
      </c>
      <c r="BM176" s="201" t="s">
        <v>285</v>
      </c>
    </row>
    <row r="177" s="13" customFormat="1">
      <c r="A177" s="13"/>
      <c r="B177" s="204"/>
      <c r="C177" s="13"/>
      <c r="D177" s="205" t="s">
        <v>175</v>
      </c>
      <c r="E177" s="206" t="s">
        <v>1</v>
      </c>
      <c r="F177" s="207" t="s">
        <v>621</v>
      </c>
      <c r="G177" s="13"/>
      <c r="H177" s="208">
        <v>135</v>
      </c>
      <c r="I177" s="209"/>
      <c r="J177" s="13"/>
      <c r="K177" s="13"/>
      <c r="L177" s="204"/>
      <c r="M177" s="210"/>
      <c r="N177" s="211"/>
      <c r="O177" s="211"/>
      <c r="P177" s="211"/>
      <c r="Q177" s="211"/>
      <c r="R177" s="211"/>
      <c r="S177" s="211"/>
      <c r="T177" s="21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6" t="s">
        <v>175</v>
      </c>
      <c r="AU177" s="206" t="s">
        <v>90</v>
      </c>
      <c r="AV177" s="13" t="s">
        <v>90</v>
      </c>
      <c r="AW177" s="13" t="s">
        <v>33</v>
      </c>
      <c r="AX177" s="13" t="s">
        <v>78</v>
      </c>
      <c r="AY177" s="206" t="s">
        <v>168</v>
      </c>
    </row>
    <row r="178" s="14" customFormat="1">
      <c r="A178" s="14"/>
      <c r="B178" s="213"/>
      <c r="C178" s="14"/>
      <c r="D178" s="205" t="s">
        <v>175</v>
      </c>
      <c r="E178" s="214" t="s">
        <v>1</v>
      </c>
      <c r="F178" s="215" t="s">
        <v>180</v>
      </c>
      <c r="G178" s="14"/>
      <c r="H178" s="216">
        <v>135</v>
      </c>
      <c r="I178" s="217"/>
      <c r="J178" s="14"/>
      <c r="K178" s="14"/>
      <c r="L178" s="213"/>
      <c r="M178" s="218"/>
      <c r="N178" s="219"/>
      <c r="O178" s="219"/>
      <c r="P178" s="219"/>
      <c r="Q178" s="219"/>
      <c r="R178" s="219"/>
      <c r="S178" s="219"/>
      <c r="T178" s="22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14" t="s">
        <v>175</v>
      </c>
      <c r="AU178" s="214" t="s">
        <v>90</v>
      </c>
      <c r="AV178" s="14" t="s">
        <v>111</v>
      </c>
      <c r="AW178" s="14" t="s">
        <v>33</v>
      </c>
      <c r="AX178" s="14" t="s">
        <v>85</v>
      </c>
      <c r="AY178" s="214" t="s">
        <v>168</v>
      </c>
    </row>
    <row r="179" s="2" customFormat="1" ht="24.15" customHeight="1">
      <c r="A179" s="38"/>
      <c r="B179" s="189"/>
      <c r="C179" s="236" t="s">
        <v>7</v>
      </c>
      <c r="D179" s="236" t="s">
        <v>357</v>
      </c>
      <c r="E179" s="237" t="s">
        <v>622</v>
      </c>
      <c r="F179" s="238" t="s">
        <v>623</v>
      </c>
      <c r="G179" s="239" t="s">
        <v>618</v>
      </c>
      <c r="H179" s="240">
        <v>4.3739999999999997</v>
      </c>
      <c r="I179" s="241"/>
      <c r="J179" s="240">
        <f>ROUND(I179*H179,3)</f>
        <v>0</v>
      </c>
      <c r="K179" s="242"/>
      <c r="L179" s="243"/>
      <c r="M179" s="244" t="s">
        <v>1</v>
      </c>
      <c r="N179" s="245" t="s">
        <v>44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1" t="s">
        <v>259</v>
      </c>
      <c r="AT179" s="201" t="s">
        <v>357</v>
      </c>
      <c r="AU179" s="201" t="s">
        <v>90</v>
      </c>
      <c r="AY179" s="19" t="s">
        <v>168</v>
      </c>
      <c r="BE179" s="202">
        <f>IF(N179="základná",J179,0)</f>
        <v>0</v>
      </c>
      <c r="BF179" s="202">
        <f>IF(N179="znížená",J179,0)</f>
        <v>0</v>
      </c>
      <c r="BG179" s="202">
        <f>IF(N179="zákl. prenesená",J179,0)</f>
        <v>0</v>
      </c>
      <c r="BH179" s="202">
        <f>IF(N179="zníž. prenesená",J179,0)</f>
        <v>0</v>
      </c>
      <c r="BI179" s="202">
        <f>IF(N179="nulová",J179,0)</f>
        <v>0</v>
      </c>
      <c r="BJ179" s="19" t="s">
        <v>90</v>
      </c>
      <c r="BK179" s="203">
        <f>ROUND(I179*H179,3)</f>
        <v>0</v>
      </c>
      <c r="BL179" s="19" t="s">
        <v>212</v>
      </c>
      <c r="BM179" s="201" t="s">
        <v>292</v>
      </c>
    </row>
    <row r="180" s="2" customFormat="1" ht="24.15" customHeight="1">
      <c r="A180" s="38"/>
      <c r="B180" s="189"/>
      <c r="C180" s="190" t="s">
        <v>297</v>
      </c>
      <c r="D180" s="190" t="s">
        <v>171</v>
      </c>
      <c r="E180" s="191" t="s">
        <v>624</v>
      </c>
      <c r="F180" s="192" t="s">
        <v>625</v>
      </c>
      <c r="G180" s="193" t="s">
        <v>618</v>
      </c>
      <c r="H180" s="194">
        <v>4.4130000000000003</v>
      </c>
      <c r="I180" s="195"/>
      <c r="J180" s="194">
        <f>ROUND(I180*H180,3)</f>
        <v>0</v>
      </c>
      <c r="K180" s="196"/>
      <c r="L180" s="39"/>
      <c r="M180" s="197" t="s">
        <v>1</v>
      </c>
      <c r="N180" s="198" t="s">
        <v>44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1" t="s">
        <v>212</v>
      </c>
      <c r="AT180" s="201" t="s">
        <v>171</v>
      </c>
      <c r="AU180" s="201" t="s">
        <v>90</v>
      </c>
      <c r="AY180" s="19" t="s">
        <v>168</v>
      </c>
      <c r="BE180" s="202">
        <f>IF(N180="základná",J180,0)</f>
        <v>0</v>
      </c>
      <c r="BF180" s="202">
        <f>IF(N180="znížená",J180,0)</f>
        <v>0</v>
      </c>
      <c r="BG180" s="202">
        <f>IF(N180="zákl. prenesená",J180,0)</f>
        <v>0</v>
      </c>
      <c r="BH180" s="202">
        <f>IF(N180="zníž. prenesená",J180,0)</f>
        <v>0</v>
      </c>
      <c r="BI180" s="202">
        <f>IF(N180="nulová",J180,0)</f>
        <v>0</v>
      </c>
      <c r="BJ180" s="19" t="s">
        <v>90</v>
      </c>
      <c r="BK180" s="203">
        <f>ROUND(I180*H180,3)</f>
        <v>0</v>
      </c>
      <c r="BL180" s="19" t="s">
        <v>212</v>
      </c>
      <c r="BM180" s="201" t="s">
        <v>300</v>
      </c>
    </row>
    <row r="181" s="13" customFormat="1">
      <c r="A181" s="13"/>
      <c r="B181" s="204"/>
      <c r="C181" s="13"/>
      <c r="D181" s="205" t="s">
        <v>175</v>
      </c>
      <c r="E181" s="206" t="s">
        <v>1</v>
      </c>
      <c r="F181" s="207" t="s">
        <v>626</v>
      </c>
      <c r="G181" s="13"/>
      <c r="H181" s="208">
        <v>4.4130000000000003</v>
      </c>
      <c r="I181" s="209"/>
      <c r="J181" s="13"/>
      <c r="K181" s="13"/>
      <c r="L181" s="204"/>
      <c r="M181" s="210"/>
      <c r="N181" s="211"/>
      <c r="O181" s="211"/>
      <c r="P181" s="211"/>
      <c r="Q181" s="211"/>
      <c r="R181" s="211"/>
      <c r="S181" s="211"/>
      <c r="T181" s="21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6" t="s">
        <v>175</v>
      </c>
      <c r="AU181" s="206" t="s">
        <v>90</v>
      </c>
      <c r="AV181" s="13" t="s">
        <v>90</v>
      </c>
      <c r="AW181" s="13" t="s">
        <v>33</v>
      </c>
      <c r="AX181" s="13" t="s">
        <v>78</v>
      </c>
      <c r="AY181" s="206" t="s">
        <v>168</v>
      </c>
    </row>
    <row r="182" s="14" customFormat="1">
      <c r="A182" s="14"/>
      <c r="B182" s="213"/>
      <c r="C182" s="14"/>
      <c r="D182" s="205" t="s">
        <v>175</v>
      </c>
      <c r="E182" s="214" t="s">
        <v>1</v>
      </c>
      <c r="F182" s="215" t="s">
        <v>180</v>
      </c>
      <c r="G182" s="14"/>
      <c r="H182" s="216">
        <v>4.4130000000000003</v>
      </c>
      <c r="I182" s="217"/>
      <c r="J182" s="14"/>
      <c r="K182" s="14"/>
      <c r="L182" s="213"/>
      <c r="M182" s="218"/>
      <c r="N182" s="219"/>
      <c r="O182" s="219"/>
      <c r="P182" s="219"/>
      <c r="Q182" s="219"/>
      <c r="R182" s="219"/>
      <c r="S182" s="219"/>
      <c r="T182" s="22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14" t="s">
        <v>175</v>
      </c>
      <c r="AU182" s="214" t="s">
        <v>90</v>
      </c>
      <c r="AV182" s="14" t="s">
        <v>111</v>
      </c>
      <c r="AW182" s="14" t="s">
        <v>33</v>
      </c>
      <c r="AX182" s="14" t="s">
        <v>85</v>
      </c>
      <c r="AY182" s="214" t="s">
        <v>168</v>
      </c>
    </row>
    <row r="183" s="2" customFormat="1" ht="24.15" customHeight="1">
      <c r="A183" s="38"/>
      <c r="B183" s="189"/>
      <c r="C183" s="190" t="s">
        <v>222</v>
      </c>
      <c r="D183" s="190" t="s">
        <v>171</v>
      </c>
      <c r="E183" s="191" t="s">
        <v>627</v>
      </c>
      <c r="F183" s="192" t="s">
        <v>628</v>
      </c>
      <c r="G183" s="193" t="s">
        <v>174</v>
      </c>
      <c r="H183" s="194">
        <v>46.880000000000003</v>
      </c>
      <c r="I183" s="195"/>
      <c r="J183" s="194">
        <f>ROUND(I183*H183,3)</f>
        <v>0</v>
      </c>
      <c r="K183" s="196"/>
      <c r="L183" s="39"/>
      <c r="M183" s="197" t="s">
        <v>1</v>
      </c>
      <c r="N183" s="198" t="s">
        <v>44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1" t="s">
        <v>212</v>
      </c>
      <c r="AT183" s="201" t="s">
        <v>171</v>
      </c>
      <c r="AU183" s="201" t="s">
        <v>90</v>
      </c>
      <c r="AY183" s="19" t="s">
        <v>168</v>
      </c>
      <c r="BE183" s="202">
        <f>IF(N183="základná",J183,0)</f>
        <v>0</v>
      </c>
      <c r="BF183" s="202">
        <f>IF(N183="znížená",J183,0)</f>
        <v>0</v>
      </c>
      <c r="BG183" s="202">
        <f>IF(N183="zákl. prenesená",J183,0)</f>
        <v>0</v>
      </c>
      <c r="BH183" s="202">
        <f>IF(N183="zníž. prenesená",J183,0)</f>
        <v>0</v>
      </c>
      <c r="BI183" s="202">
        <f>IF(N183="nulová",J183,0)</f>
        <v>0</v>
      </c>
      <c r="BJ183" s="19" t="s">
        <v>90</v>
      </c>
      <c r="BK183" s="203">
        <f>ROUND(I183*H183,3)</f>
        <v>0</v>
      </c>
      <c r="BL183" s="19" t="s">
        <v>212</v>
      </c>
      <c r="BM183" s="201" t="s">
        <v>307</v>
      </c>
    </row>
    <row r="184" s="13" customFormat="1">
      <c r="A184" s="13"/>
      <c r="B184" s="204"/>
      <c r="C184" s="13"/>
      <c r="D184" s="205" t="s">
        <v>175</v>
      </c>
      <c r="E184" s="206" t="s">
        <v>1</v>
      </c>
      <c r="F184" s="207" t="s">
        <v>629</v>
      </c>
      <c r="G184" s="13"/>
      <c r="H184" s="208">
        <v>46.880000000000003</v>
      </c>
      <c r="I184" s="209"/>
      <c r="J184" s="13"/>
      <c r="K184" s="13"/>
      <c r="L184" s="204"/>
      <c r="M184" s="210"/>
      <c r="N184" s="211"/>
      <c r="O184" s="211"/>
      <c r="P184" s="211"/>
      <c r="Q184" s="211"/>
      <c r="R184" s="211"/>
      <c r="S184" s="211"/>
      <c r="T184" s="21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6" t="s">
        <v>175</v>
      </c>
      <c r="AU184" s="206" t="s">
        <v>90</v>
      </c>
      <c r="AV184" s="13" t="s">
        <v>90</v>
      </c>
      <c r="AW184" s="13" t="s">
        <v>33</v>
      </c>
      <c r="AX184" s="13" t="s">
        <v>78</v>
      </c>
      <c r="AY184" s="206" t="s">
        <v>168</v>
      </c>
    </row>
    <row r="185" s="14" customFormat="1">
      <c r="A185" s="14"/>
      <c r="B185" s="213"/>
      <c r="C185" s="14"/>
      <c r="D185" s="205" t="s">
        <v>175</v>
      </c>
      <c r="E185" s="214" t="s">
        <v>1</v>
      </c>
      <c r="F185" s="215" t="s">
        <v>180</v>
      </c>
      <c r="G185" s="14"/>
      <c r="H185" s="216">
        <v>46.880000000000003</v>
      </c>
      <c r="I185" s="217"/>
      <c r="J185" s="14"/>
      <c r="K185" s="14"/>
      <c r="L185" s="213"/>
      <c r="M185" s="218"/>
      <c r="N185" s="219"/>
      <c r="O185" s="219"/>
      <c r="P185" s="219"/>
      <c r="Q185" s="219"/>
      <c r="R185" s="219"/>
      <c r="S185" s="219"/>
      <c r="T185" s="22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14" t="s">
        <v>175</v>
      </c>
      <c r="AU185" s="214" t="s">
        <v>90</v>
      </c>
      <c r="AV185" s="14" t="s">
        <v>111</v>
      </c>
      <c r="AW185" s="14" t="s">
        <v>33</v>
      </c>
      <c r="AX185" s="14" t="s">
        <v>85</v>
      </c>
      <c r="AY185" s="214" t="s">
        <v>168</v>
      </c>
    </row>
    <row r="186" s="2" customFormat="1" ht="24.15" customHeight="1">
      <c r="A186" s="38"/>
      <c r="B186" s="189"/>
      <c r="C186" s="190" t="s">
        <v>313</v>
      </c>
      <c r="D186" s="190" t="s">
        <v>171</v>
      </c>
      <c r="E186" s="191" t="s">
        <v>630</v>
      </c>
      <c r="F186" s="192" t="s">
        <v>631</v>
      </c>
      <c r="G186" s="193" t="s">
        <v>538</v>
      </c>
      <c r="H186" s="195"/>
      <c r="I186" s="195"/>
      <c r="J186" s="194">
        <f>ROUND(I186*H186,3)</f>
        <v>0</v>
      </c>
      <c r="K186" s="196"/>
      <c r="L186" s="39"/>
      <c r="M186" s="197" t="s">
        <v>1</v>
      </c>
      <c r="N186" s="198" t="s">
        <v>44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1" t="s">
        <v>212</v>
      </c>
      <c r="AT186" s="201" t="s">
        <v>171</v>
      </c>
      <c r="AU186" s="201" t="s">
        <v>90</v>
      </c>
      <c r="AY186" s="19" t="s">
        <v>168</v>
      </c>
      <c r="BE186" s="202">
        <f>IF(N186="základná",J186,0)</f>
        <v>0</v>
      </c>
      <c r="BF186" s="202">
        <f>IF(N186="znížená",J186,0)</f>
        <v>0</v>
      </c>
      <c r="BG186" s="202">
        <f>IF(N186="zákl. prenesená",J186,0)</f>
        <v>0</v>
      </c>
      <c r="BH186" s="202">
        <f>IF(N186="zníž. prenesená",J186,0)</f>
        <v>0</v>
      </c>
      <c r="BI186" s="202">
        <f>IF(N186="nulová",J186,0)</f>
        <v>0</v>
      </c>
      <c r="BJ186" s="19" t="s">
        <v>90</v>
      </c>
      <c r="BK186" s="203">
        <f>ROUND(I186*H186,3)</f>
        <v>0</v>
      </c>
      <c r="BL186" s="19" t="s">
        <v>212</v>
      </c>
      <c r="BM186" s="201" t="s">
        <v>316</v>
      </c>
    </row>
    <row r="187" s="12" customFormat="1" ht="22.8" customHeight="1">
      <c r="A187" s="12"/>
      <c r="B187" s="176"/>
      <c r="C187" s="12"/>
      <c r="D187" s="177" t="s">
        <v>77</v>
      </c>
      <c r="E187" s="187" t="s">
        <v>632</v>
      </c>
      <c r="F187" s="187" t="s">
        <v>633</v>
      </c>
      <c r="G187" s="12"/>
      <c r="H187" s="12"/>
      <c r="I187" s="179"/>
      <c r="J187" s="188">
        <f>BK187</f>
        <v>0</v>
      </c>
      <c r="K187" s="12"/>
      <c r="L187" s="176"/>
      <c r="M187" s="181"/>
      <c r="N187" s="182"/>
      <c r="O187" s="182"/>
      <c r="P187" s="183">
        <f>SUM(P188:P191)</f>
        <v>0</v>
      </c>
      <c r="Q187" s="182"/>
      <c r="R187" s="183">
        <f>SUM(R188:R191)</f>
        <v>0</v>
      </c>
      <c r="S187" s="182"/>
      <c r="T187" s="184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77" t="s">
        <v>90</v>
      </c>
      <c r="AT187" s="185" t="s">
        <v>77</v>
      </c>
      <c r="AU187" s="185" t="s">
        <v>85</v>
      </c>
      <c r="AY187" s="177" t="s">
        <v>168</v>
      </c>
      <c r="BK187" s="186">
        <f>SUM(BK188:BK191)</f>
        <v>0</v>
      </c>
    </row>
    <row r="188" s="2" customFormat="1" ht="37.8" customHeight="1">
      <c r="A188" s="38"/>
      <c r="B188" s="189"/>
      <c r="C188" s="190" t="s">
        <v>225</v>
      </c>
      <c r="D188" s="190" t="s">
        <v>171</v>
      </c>
      <c r="E188" s="191" t="s">
        <v>634</v>
      </c>
      <c r="F188" s="192" t="s">
        <v>635</v>
      </c>
      <c r="G188" s="193" t="s">
        <v>174</v>
      </c>
      <c r="H188" s="194">
        <v>111.01600000000001</v>
      </c>
      <c r="I188" s="195"/>
      <c r="J188" s="194">
        <f>ROUND(I188*H188,3)</f>
        <v>0</v>
      </c>
      <c r="K188" s="196"/>
      <c r="L188" s="39"/>
      <c r="M188" s="197" t="s">
        <v>1</v>
      </c>
      <c r="N188" s="198" t="s">
        <v>44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1" t="s">
        <v>212</v>
      </c>
      <c r="AT188" s="201" t="s">
        <v>171</v>
      </c>
      <c r="AU188" s="201" t="s">
        <v>90</v>
      </c>
      <c r="AY188" s="19" t="s">
        <v>168</v>
      </c>
      <c r="BE188" s="202">
        <f>IF(N188="základná",J188,0)</f>
        <v>0</v>
      </c>
      <c r="BF188" s="202">
        <f>IF(N188="znížená",J188,0)</f>
        <v>0</v>
      </c>
      <c r="BG188" s="202">
        <f>IF(N188="zákl. prenesená",J188,0)</f>
        <v>0</v>
      </c>
      <c r="BH188" s="202">
        <f>IF(N188="zníž. prenesená",J188,0)</f>
        <v>0</v>
      </c>
      <c r="BI188" s="202">
        <f>IF(N188="nulová",J188,0)</f>
        <v>0</v>
      </c>
      <c r="BJ188" s="19" t="s">
        <v>90</v>
      </c>
      <c r="BK188" s="203">
        <f>ROUND(I188*H188,3)</f>
        <v>0</v>
      </c>
      <c r="BL188" s="19" t="s">
        <v>212</v>
      </c>
      <c r="BM188" s="201" t="s">
        <v>325</v>
      </c>
    </row>
    <row r="189" s="13" customFormat="1">
      <c r="A189" s="13"/>
      <c r="B189" s="204"/>
      <c r="C189" s="13"/>
      <c r="D189" s="205" t="s">
        <v>175</v>
      </c>
      <c r="E189" s="206" t="s">
        <v>1</v>
      </c>
      <c r="F189" s="207" t="s">
        <v>636</v>
      </c>
      <c r="G189" s="13"/>
      <c r="H189" s="208">
        <v>3.016</v>
      </c>
      <c r="I189" s="209"/>
      <c r="J189" s="13"/>
      <c r="K189" s="13"/>
      <c r="L189" s="204"/>
      <c r="M189" s="210"/>
      <c r="N189" s="211"/>
      <c r="O189" s="211"/>
      <c r="P189" s="211"/>
      <c r="Q189" s="211"/>
      <c r="R189" s="211"/>
      <c r="S189" s="211"/>
      <c r="T189" s="21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6" t="s">
        <v>175</v>
      </c>
      <c r="AU189" s="206" t="s">
        <v>90</v>
      </c>
      <c r="AV189" s="13" t="s">
        <v>90</v>
      </c>
      <c r="AW189" s="13" t="s">
        <v>33</v>
      </c>
      <c r="AX189" s="13" t="s">
        <v>78</v>
      </c>
      <c r="AY189" s="206" t="s">
        <v>168</v>
      </c>
    </row>
    <row r="190" s="13" customFormat="1">
      <c r="A190" s="13"/>
      <c r="B190" s="204"/>
      <c r="C190" s="13"/>
      <c r="D190" s="205" t="s">
        <v>175</v>
      </c>
      <c r="E190" s="206" t="s">
        <v>1</v>
      </c>
      <c r="F190" s="207" t="s">
        <v>637</v>
      </c>
      <c r="G190" s="13"/>
      <c r="H190" s="208">
        <v>108</v>
      </c>
      <c r="I190" s="209"/>
      <c r="J190" s="13"/>
      <c r="K190" s="13"/>
      <c r="L190" s="204"/>
      <c r="M190" s="210"/>
      <c r="N190" s="211"/>
      <c r="O190" s="211"/>
      <c r="P190" s="211"/>
      <c r="Q190" s="211"/>
      <c r="R190" s="211"/>
      <c r="S190" s="211"/>
      <c r="T190" s="21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6" t="s">
        <v>175</v>
      </c>
      <c r="AU190" s="206" t="s">
        <v>90</v>
      </c>
      <c r="AV190" s="13" t="s">
        <v>90</v>
      </c>
      <c r="AW190" s="13" t="s">
        <v>33</v>
      </c>
      <c r="AX190" s="13" t="s">
        <v>78</v>
      </c>
      <c r="AY190" s="206" t="s">
        <v>168</v>
      </c>
    </row>
    <row r="191" s="14" customFormat="1">
      <c r="A191" s="14"/>
      <c r="B191" s="213"/>
      <c r="C191" s="14"/>
      <c r="D191" s="205" t="s">
        <v>175</v>
      </c>
      <c r="E191" s="214" t="s">
        <v>1</v>
      </c>
      <c r="F191" s="215" t="s">
        <v>180</v>
      </c>
      <c r="G191" s="14"/>
      <c r="H191" s="216">
        <v>111.01600000000001</v>
      </c>
      <c r="I191" s="217"/>
      <c r="J191" s="14"/>
      <c r="K191" s="14"/>
      <c r="L191" s="213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14" t="s">
        <v>175</v>
      </c>
      <c r="AU191" s="214" t="s">
        <v>90</v>
      </c>
      <c r="AV191" s="14" t="s">
        <v>111</v>
      </c>
      <c r="AW191" s="14" t="s">
        <v>33</v>
      </c>
      <c r="AX191" s="14" t="s">
        <v>85</v>
      </c>
      <c r="AY191" s="214" t="s">
        <v>168</v>
      </c>
    </row>
    <row r="192" s="2" customFormat="1" ht="6.96" customHeight="1">
      <c r="A192" s="38"/>
      <c r="B192" s="65"/>
      <c r="C192" s="66"/>
      <c r="D192" s="66"/>
      <c r="E192" s="66"/>
      <c r="F192" s="66"/>
      <c r="G192" s="66"/>
      <c r="H192" s="66"/>
      <c r="I192" s="66"/>
      <c r="J192" s="66"/>
      <c r="K192" s="66"/>
      <c r="L192" s="39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autoFilter ref="C131:K19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136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137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39"/>
      <c r="C13" s="38"/>
      <c r="D13" s="38"/>
      <c r="E13" s="72" t="s">
        <v>638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ROUND(J132,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ROUND((SUM(BE132:BE210)),  2)</f>
        <v>0</v>
      </c>
      <c r="G37" s="142"/>
      <c r="H37" s="142"/>
      <c r="I37" s="143">
        <v>0.20000000000000001</v>
      </c>
      <c r="J37" s="141">
        <f>ROUND(((SUM(BE132:BE210))*I37),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ROUND((SUM(BF132:BF210)),  2)</f>
        <v>0</v>
      </c>
      <c r="G38" s="142"/>
      <c r="H38" s="142"/>
      <c r="I38" s="143">
        <v>0.20000000000000001</v>
      </c>
      <c r="J38" s="141">
        <f>ROUND(((SUM(BF132:BF210))*I38),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ROUND((SUM(BG132:BG210)),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ROUND((SUM(BH132:BH210)),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ROUND((SUM(BI132:BI210)),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136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137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38"/>
      <c r="D91" s="38"/>
      <c r="E91" s="72" t="str">
        <f>E13</f>
        <v>E1.1.c) 01.1 - Zateplenie iných konštrukcií susediacich s nevykurovaným priestorom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J132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144</v>
      </c>
      <c r="E101" s="159"/>
      <c r="F101" s="159"/>
      <c r="G101" s="159"/>
      <c r="H101" s="159"/>
      <c r="I101" s="159"/>
      <c r="J101" s="160">
        <f>J133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145</v>
      </c>
      <c r="E102" s="163"/>
      <c r="F102" s="163"/>
      <c r="G102" s="163"/>
      <c r="H102" s="163"/>
      <c r="I102" s="163"/>
      <c r="J102" s="164">
        <f>J134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146</v>
      </c>
      <c r="E103" s="163"/>
      <c r="F103" s="163"/>
      <c r="G103" s="163"/>
      <c r="H103" s="163"/>
      <c r="I103" s="163"/>
      <c r="J103" s="164">
        <f>J147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147</v>
      </c>
      <c r="E104" s="163"/>
      <c r="F104" s="163"/>
      <c r="G104" s="163"/>
      <c r="H104" s="163"/>
      <c r="I104" s="163"/>
      <c r="J104" s="164">
        <f>J168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7"/>
      <c r="C105" s="9"/>
      <c r="D105" s="158" t="s">
        <v>148</v>
      </c>
      <c r="E105" s="159"/>
      <c r="F105" s="159"/>
      <c r="G105" s="159"/>
      <c r="H105" s="159"/>
      <c r="I105" s="159"/>
      <c r="J105" s="160">
        <f>J170</f>
        <v>0</v>
      </c>
      <c r="K105" s="9"/>
      <c r="L105" s="15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61"/>
      <c r="C106" s="10"/>
      <c r="D106" s="162" t="s">
        <v>150</v>
      </c>
      <c r="E106" s="163"/>
      <c r="F106" s="163"/>
      <c r="G106" s="163"/>
      <c r="H106" s="163"/>
      <c r="I106" s="163"/>
      <c r="J106" s="164">
        <f>J171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1"/>
      <c r="C107" s="10"/>
      <c r="D107" s="162" t="s">
        <v>639</v>
      </c>
      <c r="E107" s="163"/>
      <c r="F107" s="163"/>
      <c r="G107" s="163"/>
      <c r="H107" s="163"/>
      <c r="I107" s="163"/>
      <c r="J107" s="164">
        <f>J183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1"/>
      <c r="C108" s="10"/>
      <c r="D108" s="162" t="s">
        <v>640</v>
      </c>
      <c r="E108" s="163"/>
      <c r="F108" s="163"/>
      <c r="G108" s="163"/>
      <c r="H108" s="163"/>
      <c r="I108" s="163"/>
      <c r="J108" s="164">
        <f>J208</f>
        <v>0</v>
      </c>
      <c r="K108" s="10"/>
      <c r="L108" s="16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154</v>
      </c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</v>
      </c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135" t="str">
        <f>E7</f>
        <v>Bratislava II OO PZ, Mojmírova 20- rekonštrukcia objektu</v>
      </c>
      <c r="F118" s="32"/>
      <c r="G118" s="32"/>
      <c r="H118" s="32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2"/>
      <c r="C119" s="32" t="s">
        <v>133</v>
      </c>
      <c r="L119" s="22"/>
    </row>
    <row r="120" s="1" customFormat="1" ht="16.5" customHeight="1">
      <c r="B120" s="22"/>
      <c r="E120" s="135" t="s">
        <v>134</v>
      </c>
      <c r="F120" s="1"/>
      <c r="G120" s="1"/>
      <c r="H120" s="1"/>
      <c r="L120" s="22"/>
    </row>
    <row r="121" s="1" customFormat="1" ht="12" customHeight="1">
      <c r="B121" s="22"/>
      <c r="C121" s="32" t="s">
        <v>135</v>
      </c>
      <c r="L121" s="22"/>
    </row>
    <row r="122" s="2" customFormat="1" ht="16.5" customHeight="1">
      <c r="A122" s="38"/>
      <c r="B122" s="39"/>
      <c r="C122" s="38"/>
      <c r="D122" s="38"/>
      <c r="E122" s="136" t="s">
        <v>136</v>
      </c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137</v>
      </c>
      <c r="D123" s="38"/>
      <c r="E123" s="38"/>
      <c r="F123" s="38"/>
      <c r="G123" s="38"/>
      <c r="H123" s="38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30" customHeight="1">
      <c r="A124" s="38"/>
      <c r="B124" s="39"/>
      <c r="C124" s="38"/>
      <c r="D124" s="38"/>
      <c r="E124" s="72" t="str">
        <f>E13</f>
        <v>E1.1.c) 01.1 - Zateplenie iných konštrukcií susediacich s nevykurovaným priestorom</v>
      </c>
      <c r="F124" s="38"/>
      <c r="G124" s="38"/>
      <c r="H124" s="38"/>
      <c r="I124" s="38"/>
      <c r="J124" s="38"/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18</v>
      </c>
      <c r="D126" s="38"/>
      <c r="E126" s="38"/>
      <c r="F126" s="27" t="str">
        <f>F16</f>
        <v>Bratislava II - mestská časť Ružinov, Mojmírova 20</v>
      </c>
      <c r="G126" s="38"/>
      <c r="H126" s="38"/>
      <c r="I126" s="32" t="s">
        <v>20</v>
      </c>
      <c r="J126" s="74" t="str">
        <f>IF(J16="","",J16)</f>
        <v>8. 2. 2023</v>
      </c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40.05" customHeight="1">
      <c r="A128" s="38"/>
      <c r="B128" s="39"/>
      <c r="C128" s="32" t="s">
        <v>22</v>
      </c>
      <c r="D128" s="38"/>
      <c r="E128" s="38"/>
      <c r="F128" s="27" t="str">
        <f>E19</f>
        <v>MV SR,Pribinova 2,812 72 Bratislava 2</v>
      </c>
      <c r="G128" s="38"/>
      <c r="H128" s="38"/>
      <c r="I128" s="32" t="s">
        <v>29</v>
      </c>
      <c r="J128" s="36" t="str">
        <f>E25</f>
        <v>A+D Projekta s.r.o., Pod Orešinou 226/2 Nitra</v>
      </c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38"/>
      <c r="E129" s="38"/>
      <c r="F129" s="27" t="str">
        <f>IF(E22="","",E22)</f>
        <v>Vyplň údaj</v>
      </c>
      <c r="G129" s="38"/>
      <c r="H129" s="38"/>
      <c r="I129" s="32" t="s">
        <v>35</v>
      </c>
      <c r="J129" s="36" t="str">
        <f>E28</f>
        <v>Arteco s.r.o.</v>
      </c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65"/>
      <c r="B131" s="166"/>
      <c r="C131" s="167" t="s">
        <v>155</v>
      </c>
      <c r="D131" s="168" t="s">
        <v>63</v>
      </c>
      <c r="E131" s="168" t="s">
        <v>59</v>
      </c>
      <c r="F131" s="168" t="s">
        <v>60</v>
      </c>
      <c r="G131" s="168" t="s">
        <v>156</v>
      </c>
      <c r="H131" s="168" t="s">
        <v>157</v>
      </c>
      <c r="I131" s="168" t="s">
        <v>158</v>
      </c>
      <c r="J131" s="169" t="s">
        <v>141</v>
      </c>
      <c r="K131" s="170" t="s">
        <v>159</v>
      </c>
      <c r="L131" s="171"/>
      <c r="M131" s="91" t="s">
        <v>1</v>
      </c>
      <c r="N131" s="92" t="s">
        <v>42</v>
      </c>
      <c r="O131" s="92" t="s">
        <v>160</v>
      </c>
      <c r="P131" s="92" t="s">
        <v>161</v>
      </c>
      <c r="Q131" s="92" t="s">
        <v>162</v>
      </c>
      <c r="R131" s="92" t="s">
        <v>163</v>
      </c>
      <c r="S131" s="92" t="s">
        <v>164</v>
      </c>
      <c r="T131" s="93" t="s">
        <v>165</v>
      </c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</row>
    <row r="132" s="2" customFormat="1" ht="22.8" customHeight="1">
      <c r="A132" s="38"/>
      <c r="B132" s="39"/>
      <c r="C132" s="98" t="s">
        <v>142</v>
      </c>
      <c r="D132" s="38"/>
      <c r="E132" s="38"/>
      <c r="F132" s="38"/>
      <c r="G132" s="38"/>
      <c r="H132" s="38"/>
      <c r="I132" s="38"/>
      <c r="J132" s="172">
        <f>BK132</f>
        <v>0</v>
      </c>
      <c r="K132" s="38"/>
      <c r="L132" s="39"/>
      <c r="M132" s="94"/>
      <c r="N132" s="78"/>
      <c r="O132" s="95"/>
      <c r="P132" s="173">
        <f>P133+P170</f>
        <v>0</v>
      </c>
      <c r="Q132" s="95"/>
      <c r="R132" s="173">
        <f>R133+R170</f>
        <v>0</v>
      </c>
      <c r="S132" s="95"/>
      <c r="T132" s="174">
        <f>T133+T170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77</v>
      </c>
      <c r="AU132" s="19" t="s">
        <v>143</v>
      </c>
      <c r="BK132" s="175">
        <f>BK133+BK170</f>
        <v>0</v>
      </c>
    </row>
    <row r="133" s="12" customFormat="1" ht="25.92" customHeight="1">
      <c r="A133" s="12"/>
      <c r="B133" s="176"/>
      <c r="C133" s="12"/>
      <c r="D133" s="177" t="s">
        <v>77</v>
      </c>
      <c r="E133" s="178" t="s">
        <v>166</v>
      </c>
      <c r="F133" s="178" t="s">
        <v>167</v>
      </c>
      <c r="G133" s="12"/>
      <c r="H133" s="12"/>
      <c r="I133" s="179"/>
      <c r="J133" s="180">
        <f>BK133</f>
        <v>0</v>
      </c>
      <c r="K133" s="12"/>
      <c r="L133" s="176"/>
      <c r="M133" s="181"/>
      <c r="N133" s="182"/>
      <c r="O133" s="182"/>
      <c r="P133" s="183">
        <f>P134+P147+P168</f>
        <v>0</v>
      </c>
      <c r="Q133" s="182"/>
      <c r="R133" s="183">
        <f>R134+R147+R168</f>
        <v>0</v>
      </c>
      <c r="S133" s="182"/>
      <c r="T133" s="184">
        <f>T134+T147+T168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7" t="s">
        <v>85</v>
      </c>
      <c r="AT133" s="185" t="s">
        <v>77</v>
      </c>
      <c r="AU133" s="185" t="s">
        <v>78</v>
      </c>
      <c r="AY133" s="177" t="s">
        <v>168</v>
      </c>
      <c r="BK133" s="186">
        <f>BK134+BK147+BK168</f>
        <v>0</v>
      </c>
    </row>
    <row r="134" s="12" customFormat="1" ht="22.8" customHeight="1">
      <c r="A134" s="12"/>
      <c r="B134" s="176"/>
      <c r="C134" s="12"/>
      <c r="D134" s="177" t="s">
        <v>77</v>
      </c>
      <c r="E134" s="187" t="s">
        <v>169</v>
      </c>
      <c r="F134" s="187" t="s">
        <v>170</v>
      </c>
      <c r="G134" s="12"/>
      <c r="H134" s="12"/>
      <c r="I134" s="179"/>
      <c r="J134" s="188">
        <f>BK134</f>
        <v>0</v>
      </c>
      <c r="K134" s="12"/>
      <c r="L134" s="176"/>
      <c r="M134" s="181"/>
      <c r="N134" s="182"/>
      <c r="O134" s="182"/>
      <c r="P134" s="183">
        <f>SUM(P135:P146)</f>
        <v>0</v>
      </c>
      <c r="Q134" s="182"/>
      <c r="R134" s="183">
        <f>SUM(R135:R146)</f>
        <v>0</v>
      </c>
      <c r="S134" s="182"/>
      <c r="T134" s="184">
        <f>SUM(T135:T146)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7" t="s">
        <v>85</v>
      </c>
      <c r="AT134" s="185" t="s">
        <v>77</v>
      </c>
      <c r="AU134" s="185" t="s">
        <v>85</v>
      </c>
      <c r="AY134" s="177" t="s">
        <v>168</v>
      </c>
      <c r="BK134" s="186">
        <f>SUM(BK135:BK146)</f>
        <v>0</v>
      </c>
    </row>
    <row r="135" s="2" customFormat="1" ht="37.8" customHeight="1">
      <c r="A135" s="38"/>
      <c r="B135" s="189"/>
      <c r="C135" s="190" t="s">
        <v>85</v>
      </c>
      <c r="D135" s="190" t="s">
        <v>171</v>
      </c>
      <c r="E135" s="191" t="s">
        <v>641</v>
      </c>
      <c r="F135" s="192" t="s">
        <v>642</v>
      </c>
      <c r="G135" s="193" t="s">
        <v>174</v>
      </c>
      <c r="H135" s="194">
        <v>30.510000000000002</v>
      </c>
      <c r="I135" s="195"/>
      <c r="J135" s="194">
        <f>ROUND(I135*H135,3)</f>
        <v>0</v>
      </c>
      <c r="K135" s="196"/>
      <c r="L135" s="39"/>
      <c r="M135" s="197" t="s">
        <v>1</v>
      </c>
      <c r="N135" s="198" t="s">
        <v>44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1" t="s">
        <v>111</v>
      </c>
      <c r="AT135" s="201" t="s">
        <v>171</v>
      </c>
      <c r="AU135" s="201" t="s">
        <v>90</v>
      </c>
      <c r="AY135" s="19" t="s">
        <v>168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9" t="s">
        <v>90</v>
      </c>
      <c r="BK135" s="203">
        <f>ROUND(I135*H135,3)</f>
        <v>0</v>
      </c>
      <c r="BL135" s="19" t="s">
        <v>111</v>
      </c>
      <c r="BM135" s="201" t="s">
        <v>90</v>
      </c>
    </row>
    <row r="136" s="2" customFormat="1" ht="37.8" customHeight="1">
      <c r="A136" s="38"/>
      <c r="B136" s="189"/>
      <c r="C136" s="190" t="s">
        <v>90</v>
      </c>
      <c r="D136" s="190" t="s">
        <v>171</v>
      </c>
      <c r="E136" s="191" t="s">
        <v>643</v>
      </c>
      <c r="F136" s="192" t="s">
        <v>644</v>
      </c>
      <c r="G136" s="193" t="s">
        <v>174</v>
      </c>
      <c r="H136" s="194">
        <v>30.510000000000002</v>
      </c>
      <c r="I136" s="195"/>
      <c r="J136" s="194">
        <f>ROUND(I136*H136,3)</f>
        <v>0</v>
      </c>
      <c r="K136" s="196"/>
      <c r="L136" s="39"/>
      <c r="M136" s="197" t="s">
        <v>1</v>
      </c>
      <c r="N136" s="198" t="s">
        <v>44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1" t="s">
        <v>111</v>
      </c>
      <c r="AT136" s="201" t="s">
        <v>171</v>
      </c>
      <c r="AU136" s="201" t="s">
        <v>90</v>
      </c>
      <c r="AY136" s="19" t="s">
        <v>168</v>
      </c>
      <c r="BE136" s="202">
        <f>IF(N136="základná",J136,0)</f>
        <v>0</v>
      </c>
      <c r="BF136" s="202">
        <f>IF(N136="znížená",J136,0)</f>
        <v>0</v>
      </c>
      <c r="BG136" s="202">
        <f>IF(N136="zákl. prenesená",J136,0)</f>
        <v>0</v>
      </c>
      <c r="BH136" s="202">
        <f>IF(N136="zníž. prenesená",J136,0)</f>
        <v>0</v>
      </c>
      <c r="BI136" s="202">
        <f>IF(N136="nulová",J136,0)</f>
        <v>0</v>
      </c>
      <c r="BJ136" s="19" t="s">
        <v>90</v>
      </c>
      <c r="BK136" s="203">
        <f>ROUND(I136*H136,3)</f>
        <v>0</v>
      </c>
      <c r="BL136" s="19" t="s">
        <v>111</v>
      </c>
      <c r="BM136" s="201" t="s">
        <v>111</v>
      </c>
    </row>
    <row r="137" s="2" customFormat="1" ht="44.25" customHeight="1">
      <c r="A137" s="38"/>
      <c r="B137" s="189"/>
      <c r="C137" s="190" t="s">
        <v>95</v>
      </c>
      <c r="D137" s="190" t="s">
        <v>171</v>
      </c>
      <c r="E137" s="191" t="s">
        <v>645</v>
      </c>
      <c r="F137" s="192" t="s">
        <v>646</v>
      </c>
      <c r="G137" s="193" t="s">
        <v>174</v>
      </c>
      <c r="H137" s="194">
        <v>9.1530000000000005</v>
      </c>
      <c r="I137" s="195"/>
      <c r="J137" s="194">
        <f>ROUND(I137*H137,3)</f>
        <v>0</v>
      </c>
      <c r="K137" s="196"/>
      <c r="L137" s="39"/>
      <c r="M137" s="197" t="s">
        <v>1</v>
      </c>
      <c r="N137" s="198" t="s">
        <v>44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1" t="s">
        <v>111</v>
      </c>
      <c r="AT137" s="201" t="s">
        <v>171</v>
      </c>
      <c r="AU137" s="201" t="s">
        <v>90</v>
      </c>
      <c r="AY137" s="19" t="s">
        <v>168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9" t="s">
        <v>90</v>
      </c>
      <c r="BK137" s="203">
        <f>ROUND(I137*H137,3)</f>
        <v>0</v>
      </c>
      <c r="BL137" s="19" t="s">
        <v>111</v>
      </c>
      <c r="BM137" s="201" t="s">
        <v>169</v>
      </c>
    </row>
    <row r="138" s="2" customFormat="1" ht="24.15" customHeight="1">
      <c r="A138" s="38"/>
      <c r="B138" s="189"/>
      <c r="C138" s="190" t="s">
        <v>111</v>
      </c>
      <c r="D138" s="190" t="s">
        <v>171</v>
      </c>
      <c r="E138" s="191" t="s">
        <v>647</v>
      </c>
      <c r="F138" s="192" t="s">
        <v>648</v>
      </c>
      <c r="G138" s="193" t="s">
        <v>174</v>
      </c>
      <c r="H138" s="194">
        <v>30.510000000000002</v>
      </c>
      <c r="I138" s="195"/>
      <c r="J138" s="194">
        <f>ROUND(I138*H138,3)</f>
        <v>0</v>
      </c>
      <c r="K138" s="196"/>
      <c r="L138" s="39"/>
      <c r="M138" s="197" t="s">
        <v>1</v>
      </c>
      <c r="N138" s="198" t="s">
        <v>44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1" t="s">
        <v>111</v>
      </c>
      <c r="AT138" s="201" t="s">
        <v>171</v>
      </c>
      <c r="AU138" s="201" t="s">
        <v>90</v>
      </c>
      <c r="AY138" s="19" t="s">
        <v>168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9" t="s">
        <v>90</v>
      </c>
      <c r="BK138" s="203">
        <f>ROUND(I138*H138,3)</f>
        <v>0</v>
      </c>
      <c r="BL138" s="19" t="s">
        <v>111</v>
      </c>
      <c r="BM138" s="201" t="s">
        <v>190</v>
      </c>
    </row>
    <row r="139" s="2" customFormat="1" ht="24.15" customHeight="1">
      <c r="A139" s="38"/>
      <c r="B139" s="189"/>
      <c r="C139" s="190" t="s">
        <v>195</v>
      </c>
      <c r="D139" s="190" t="s">
        <v>171</v>
      </c>
      <c r="E139" s="191" t="s">
        <v>241</v>
      </c>
      <c r="F139" s="192" t="s">
        <v>242</v>
      </c>
      <c r="G139" s="193" t="s">
        <v>174</v>
      </c>
      <c r="H139" s="194">
        <v>14.26</v>
      </c>
      <c r="I139" s="195"/>
      <c r="J139" s="194">
        <f>ROUND(I139*H139,3)</f>
        <v>0</v>
      </c>
      <c r="K139" s="196"/>
      <c r="L139" s="39"/>
      <c r="M139" s="197" t="s">
        <v>1</v>
      </c>
      <c r="N139" s="198" t="s">
        <v>44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1" t="s">
        <v>111</v>
      </c>
      <c r="AT139" s="201" t="s">
        <v>171</v>
      </c>
      <c r="AU139" s="201" t="s">
        <v>90</v>
      </c>
      <c r="AY139" s="19" t="s">
        <v>168</v>
      </c>
      <c r="BE139" s="202">
        <f>IF(N139="základná",J139,0)</f>
        <v>0</v>
      </c>
      <c r="BF139" s="202">
        <f>IF(N139="znížená",J139,0)</f>
        <v>0</v>
      </c>
      <c r="BG139" s="202">
        <f>IF(N139="zákl. prenesená",J139,0)</f>
        <v>0</v>
      </c>
      <c r="BH139" s="202">
        <f>IF(N139="zníž. prenesená",J139,0)</f>
        <v>0</v>
      </c>
      <c r="BI139" s="202">
        <f>IF(N139="nulová",J139,0)</f>
        <v>0</v>
      </c>
      <c r="BJ139" s="19" t="s">
        <v>90</v>
      </c>
      <c r="BK139" s="203">
        <f>ROUND(I139*H139,3)</f>
        <v>0</v>
      </c>
      <c r="BL139" s="19" t="s">
        <v>111</v>
      </c>
      <c r="BM139" s="201" t="s">
        <v>198</v>
      </c>
    </row>
    <row r="140" s="2" customFormat="1" ht="24.15" customHeight="1">
      <c r="A140" s="38"/>
      <c r="B140" s="189"/>
      <c r="C140" s="190" t="s">
        <v>169</v>
      </c>
      <c r="D140" s="190" t="s">
        <v>171</v>
      </c>
      <c r="E140" s="191" t="s">
        <v>649</v>
      </c>
      <c r="F140" s="192" t="s">
        <v>650</v>
      </c>
      <c r="G140" s="193" t="s">
        <v>174</v>
      </c>
      <c r="H140" s="194">
        <v>16.25</v>
      </c>
      <c r="I140" s="195"/>
      <c r="J140" s="194">
        <f>ROUND(I140*H140,3)</f>
        <v>0</v>
      </c>
      <c r="K140" s="196"/>
      <c r="L140" s="39"/>
      <c r="M140" s="197" t="s">
        <v>1</v>
      </c>
      <c r="N140" s="198" t="s">
        <v>44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1" t="s">
        <v>111</v>
      </c>
      <c r="AT140" s="201" t="s">
        <v>171</v>
      </c>
      <c r="AU140" s="201" t="s">
        <v>90</v>
      </c>
      <c r="AY140" s="19" t="s">
        <v>168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9" t="s">
        <v>90</v>
      </c>
      <c r="BK140" s="203">
        <f>ROUND(I140*H140,3)</f>
        <v>0</v>
      </c>
      <c r="BL140" s="19" t="s">
        <v>111</v>
      </c>
      <c r="BM140" s="201" t="s">
        <v>205</v>
      </c>
    </row>
    <row r="141" s="2" customFormat="1" ht="24.15" customHeight="1">
      <c r="A141" s="38"/>
      <c r="B141" s="189"/>
      <c r="C141" s="190" t="s">
        <v>206</v>
      </c>
      <c r="D141" s="190" t="s">
        <v>171</v>
      </c>
      <c r="E141" s="191" t="s">
        <v>651</v>
      </c>
      <c r="F141" s="192" t="s">
        <v>652</v>
      </c>
      <c r="G141" s="193" t="s">
        <v>618</v>
      </c>
      <c r="H141" s="194">
        <v>1.5980000000000001</v>
      </c>
      <c r="I141" s="195"/>
      <c r="J141" s="194">
        <f>ROUND(I141*H141,3)</f>
        <v>0</v>
      </c>
      <c r="K141" s="196"/>
      <c r="L141" s="39"/>
      <c r="M141" s="197" t="s">
        <v>1</v>
      </c>
      <c r="N141" s="198" t="s">
        <v>44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1" t="s">
        <v>111</v>
      </c>
      <c r="AT141" s="201" t="s">
        <v>171</v>
      </c>
      <c r="AU141" s="201" t="s">
        <v>90</v>
      </c>
      <c r="AY141" s="19" t="s">
        <v>168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9" t="s">
        <v>90</v>
      </c>
      <c r="BK141" s="203">
        <f>ROUND(I141*H141,3)</f>
        <v>0</v>
      </c>
      <c r="BL141" s="19" t="s">
        <v>111</v>
      </c>
      <c r="BM141" s="201" t="s">
        <v>209</v>
      </c>
    </row>
    <row r="142" s="2" customFormat="1" ht="24.15" customHeight="1">
      <c r="A142" s="38"/>
      <c r="B142" s="189"/>
      <c r="C142" s="190" t="s">
        <v>190</v>
      </c>
      <c r="D142" s="190" t="s">
        <v>171</v>
      </c>
      <c r="E142" s="191" t="s">
        <v>653</v>
      </c>
      <c r="F142" s="192" t="s">
        <v>654</v>
      </c>
      <c r="G142" s="193" t="s">
        <v>618</v>
      </c>
      <c r="H142" s="194">
        <v>1.5980000000000001</v>
      </c>
      <c r="I142" s="195"/>
      <c r="J142" s="194">
        <f>ROUND(I142*H142,3)</f>
        <v>0</v>
      </c>
      <c r="K142" s="196"/>
      <c r="L142" s="39"/>
      <c r="M142" s="197" t="s">
        <v>1</v>
      </c>
      <c r="N142" s="198" t="s">
        <v>44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1" t="s">
        <v>111</v>
      </c>
      <c r="AT142" s="201" t="s">
        <v>171</v>
      </c>
      <c r="AU142" s="201" t="s">
        <v>90</v>
      </c>
      <c r="AY142" s="19" t="s">
        <v>168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9" t="s">
        <v>90</v>
      </c>
      <c r="BK142" s="203">
        <f>ROUND(I142*H142,3)</f>
        <v>0</v>
      </c>
      <c r="BL142" s="19" t="s">
        <v>111</v>
      </c>
      <c r="BM142" s="201" t="s">
        <v>212</v>
      </c>
    </row>
    <row r="143" s="2" customFormat="1" ht="33" customHeight="1">
      <c r="A143" s="38"/>
      <c r="B143" s="189"/>
      <c r="C143" s="190" t="s">
        <v>213</v>
      </c>
      <c r="D143" s="190" t="s">
        <v>171</v>
      </c>
      <c r="E143" s="191" t="s">
        <v>655</v>
      </c>
      <c r="F143" s="192" t="s">
        <v>656</v>
      </c>
      <c r="G143" s="193" t="s">
        <v>618</v>
      </c>
      <c r="H143" s="194">
        <v>1.5980000000000001</v>
      </c>
      <c r="I143" s="195"/>
      <c r="J143" s="194">
        <f>ROUND(I143*H143,3)</f>
        <v>0</v>
      </c>
      <c r="K143" s="196"/>
      <c r="L143" s="39"/>
      <c r="M143" s="197" t="s">
        <v>1</v>
      </c>
      <c r="N143" s="198" t="s">
        <v>44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1" t="s">
        <v>111</v>
      </c>
      <c r="AT143" s="201" t="s">
        <v>171</v>
      </c>
      <c r="AU143" s="201" t="s">
        <v>90</v>
      </c>
      <c r="AY143" s="19" t="s">
        <v>168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9" t="s">
        <v>90</v>
      </c>
      <c r="BK143" s="203">
        <f>ROUND(I143*H143,3)</f>
        <v>0</v>
      </c>
      <c r="BL143" s="19" t="s">
        <v>111</v>
      </c>
      <c r="BM143" s="201" t="s">
        <v>216</v>
      </c>
    </row>
    <row r="144" s="2" customFormat="1" ht="37.8" customHeight="1">
      <c r="A144" s="38"/>
      <c r="B144" s="189"/>
      <c r="C144" s="190" t="s">
        <v>198</v>
      </c>
      <c r="D144" s="190" t="s">
        <v>171</v>
      </c>
      <c r="E144" s="191" t="s">
        <v>657</v>
      </c>
      <c r="F144" s="192" t="s">
        <v>658</v>
      </c>
      <c r="G144" s="193" t="s">
        <v>174</v>
      </c>
      <c r="H144" s="194">
        <v>89.183999999999998</v>
      </c>
      <c r="I144" s="195"/>
      <c r="J144" s="194">
        <f>ROUND(I144*H144,3)</f>
        <v>0</v>
      </c>
      <c r="K144" s="196"/>
      <c r="L144" s="39"/>
      <c r="M144" s="197" t="s">
        <v>1</v>
      </c>
      <c r="N144" s="198" t="s">
        <v>44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1" t="s">
        <v>111</v>
      </c>
      <c r="AT144" s="201" t="s">
        <v>171</v>
      </c>
      <c r="AU144" s="201" t="s">
        <v>90</v>
      </c>
      <c r="AY144" s="19" t="s">
        <v>168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9" t="s">
        <v>90</v>
      </c>
      <c r="BK144" s="203">
        <f>ROUND(I144*H144,3)</f>
        <v>0</v>
      </c>
      <c r="BL144" s="19" t="s">
        <v>111</v>
      </c>
      <c r="BM144" s="201" t="s">
        <v>7</v>
      </c>
    </row>
    <row r="145" s="2" customFormat="1" ht="33" customHeight="1">
      <c r="A145" s="38"/>
      <c r="B145" s="189"/>
      <c r="C145" s="190" t="s">
        <v>219</v>
      </c>
      <c r="D145" s="190" t="s">
        <v>171</v>
      </c>
      <c r="E145" s="191" t="s">
        <v>659</v>
      </c>
      <c r="F145" s="192" t="s">
        <v>660</v>
      </c>
      <c r="G145" s="193" t="s">
        <v>174</v>
      </c>
      <c r="H145" s="194">
        <v>37.159999999999997</v>
      </c>
      <c r="I145" s="195"/>
      <c r="J145" s="194">
        <f>ROUND(I145*H145,3)</f>
        <v>0</v>
      </c>
      <c r="K145" s="196"/>
      <c r="L145" s="39"/>
      <c r="M145" s="197" t="s">
        <v>1</v>
      </c>
      <c r="N145" s="198" t="s">
        <v>44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1" t="s">
        <v>111</v>
      </c>
      <c r="AT145" s="201" t="s">
        <v>171</v>
      </c>
      <c r="AU145" s="201" t="s">
        <v>90</v>
      </c>
      <c r="AY145" s="19" t="s">
        <v>168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9" t="s">
        <v>90</v>
      </c>
      <c r="BK145" s="203">
        <f>ROUND(I145*H145,3)</f>
        <v>0</v>
      </c>
      <c r="BL145" s="19" t="s">
        <v>111</v>
      </c>
      <c r="BM145" s="201" t="s">
        <v>222</v>
      </c>
    </row>
    <row r="146" s="2" customFormat="1" ht="24.15" customHeight="1">
      <c r="A146" s="38"/>
      <c r="B146" s="189"/>
      <c r="C146" s="190" t="s">
        <v>205</v>
      </c>
      <c r="D146" s="190" t="s">
        <v>171</v>
      </c>
      <c r="E146" s="191" t="s">
        <v>661</v>
      </c>
      <c r="F146" s="192" t="s">
        <v>662</v>
      </c>
      <c r="G146" s="193" t="s">
        <v>174</v>
      </c>
      <c r="H146" s="194">
        <v>37.159999999999997</v>
      </c>
      <c r="I146" s="195"/>
      <c r="J146" s="194">
        <f>ROUND(I146*H146,3)</f>
        <v>0</v>
      </c>
      <c r="K146" s="196"/>
      <c r="L146" s="39"/>
      <c r="M146" s="197" t="s">
        <v>1</v>
      </c>
      <c r="N146" s="198" t="s">
        <v>44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1" t="s">
        <v>111</v>
      </c>
      <c r="AT146" s="201" t="s">
        <v>171</v>
      </c>
      <c r="AU146" s="201" t="s">
        <v>90</v>
      </c>
      <c r="AY146" s="19" t="s">
        <v>168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9" t="s">
        <v>90</v>
      </c>
      <c r="BK146" s="203">
        <f>ROUND(I146*H146,3)</f>
        <v>0</v>
      </c>
      <c r="BL146" s="19" t="s">
        <v>111</v>
      </c>
      <c r="BM146" s="201" t="s">
        <v>225</v>
      </c>
    </row>
    <row r="147" s="12" customFormat="1" ht="22.8" customHeight="1">
      <c r="A147" s="12"/>
      <c r="B147" s="176"/>
      <c r="C147" s="12"/>
      <c r="D147" s="177" t="s">
        <v>77</v>
      </c>
      <c r="E147" s="187" t="s">
        <v>213</v>
      </c>
      <c r="F147" s="187" t="s">
        <v>335</v>
      </c>
      <c r="G147" s="12"/>
      <c r="H147" s="12"/>
      <c r="I147" s="179"/>
      <c r="J147" s="188">
        <f>BK147</f>
        <v>0</v>
      </c>
      <c r="K147" s="12"/>
      <c r="L147" s="176"/>
      <c r="M147" s="181"/>
      <c r="N147" s="182"/>
      <c r="O147" s="182"/>
      <c r="P147" s="183">
        <f>SUM(P148:P167)</f>
        <v>0</v>
      </c>
      <c r="Q147" s="182"/>
      <c r="R147" s="183">
        <f>SUM(R148:R167)</f>
        <v>0</v>
      </c>
      <c r="S147" s="182"/>
      <c r="T147" s="184">
        <f>SUM(T148:T167)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7" t="s">
        <v>85</v>
      </c>
      <c r="AT147" s="185" t="s">
        <v>77</v>
      </c>
      <c r="AU147" s="185" t="s">
        <v>85</v>
      </c>
      <c r="AY147" s="177" t="s">
        <v>168</v>
      </c>
      <c r="BK147" s="186">
        <f>SUM(BK148:BK167)</f>
        <v>0</v>
      </c>
    </row>
    <row r="148" s="2" customFormat="1" ht="24.15" customHeight="1">
      <c r="A148" s="38"/>
      <c r="B148" s="189"/>
      <c r="C148" s="190" t="s">
        <v>231</v>
      </c>
      <c r="D148" s="190" t="s">
        <v>171</v>
      </c>
      <c r="E148" s="191" t="s">
        <v>663</v>
      </c>
      <c r="F148" s="192" t="s">
        <v>664</v>
      </c>
      <c r="G148" s="193" t="s">
        <v>174</v>
      </c>
      <c r="H148" s="194">
        <v>30.510000000000002</v>
      </c>
      <c r="I148" s="195"/>
      <c r="J148" s="194">
        <f>ROUND(I148*H148,3)</f>
        <v>0</v>
      </c>
      <c r="K148" s="196"/>
      <c r="L148" s="39"/>
      <c r="M148" s="197" t="s">
        <v>1</v>
      </c>
      <c r="N148" s="198" t="s">
        <v>44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1" t="s">
        <v>111</v>
      </c>
      <c r="AT148" s="201" t="s">
        <v>171</v>
      </c>
      <c r="AU148" s="201" t="s">
        <v>90</v>
      </c>
      <c r="AY148" s="19" t="s">
        <v>168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9" t="s">
        <v>90</v>
      </c>
      <c r="BK148" s="203">
        <f>ROUND(I148*H148,3)</f>
        <v>0</v>
      </c>
      <c r="BL148" s="19" t="s">
        <v>111</v>
      </c>
      <c r="BM148" s="201" t="s">
        <v>234</v>
      </c>
    </row>
    <row r="149" s="2" customFormat="1" ht="24.15" customHeight="1">
      <c r="A149" s="38"/>
      <c r="B149" s="189"/>
      <c r="C149" s="190" t="s">
        <v>209</v>
      </c>
      <c r="D149" s="190" t="s">
        <v>171</v>
      </c>
      <c r="E149" s="191" t="s">
        <v>665</v>
      </c>
      <c r="F149" s="192" t="s">
        <v>666</v>
      </c>
      <c r="G149" s="193" t="s">
        <v>174</v>
      </c>
      <c r="H149" s="194">
        <v>30.510000000000002</v>
      </c>
      <c r="I149" s="195"/>
      <c r="J149" s="194">
        <f>ROUND(I149*H149,3)</f>
        <v>0</v>
      </c>
      <c r="K149" s="196"/>
      <c r="L149" s="39"/>
      <c r="M149" s="197" t="s">
        <v>1</v>
      </c>
      <c r="N149" s="198" t="s">
        <v>44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1" t="s">
        <v>111</v>
      </c>
      <c r="AT149" s="201" t="s">
        <v>171</v>
      </c>
      <c r="AU149" s="201" t="s">
        <v>90</v>
      </c>
      <c r="AY149" s="19" t="s">
        <v>168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9" t="s">
        <v>90</v>
      </c>
      <c r="BK149" s="203">
        <f>ROUND(I149*H149,3)</f>
        <v>0</v>
      </c>
      <c r="BL149" s="19" t="s">
        <v>111</v>
      </c>
      <c r="BM149" s="201" t="s">
        <v>243</v>
      </c>
    </row>
    <row r="150" s="2" customFormat="1" ht="33" customHeight="1">
      <c r="A150" s="38"/>
      <c r="B150" s="189"/>
      <c r="C150" s="190" t="s">
        <v>249</v>
      </c>
      <c r="D150" s="190" t="s">
        <v>171</v>
      </c>
      <c r="E150" s="191" t="s">
        <v>667</v>
      </c>
      <c r="F150" s="192" t="s">
        <v>668</v>
      </c>
      <c r="G150" s="193" t="s">
        <v>174</v>
      </c>
      <c r="H150" s="194">
        <v>30.510000000000002</v>
      </c>
      <c r="I150" s="195"/>
      <c r="J150" s="194">
        <f>ROUND(I150*H150,3)</f>
        <v>0</v>
      </c>
      <c r="K150" s="196"/>
      <c r="L150" s="39"/>
      <c r="M150" s="197" t="s">
        <v>1</v>
      </c>
      <c r="N150" s="198" t="s">
        <v>44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1" t="s">
        <v>111</v>
      </c>
      <c r="AT150" s="201" t="s">
        <v>171</v>
      </c>
      <c r="AU150" s="201" t="s">
        <v>90</v>
      </c>
      <c r="AY150" s="19" t="s">
        <v>168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9" t="s">
        <v>90</v>
      </c>
      <c r="BK150" s="203">
        <f>ROUND(I150*H150,3)</f>
        <v>0</v>
      </c>
      <c r="BL150" s="19" t="s">
        <v>111</v>
      </c>
      <c r="BM150" s="201" t="s">
        <v>252</v>
      </c>
    </row>
    <row r="151" s="15" customFormat="1">
      <c r="A151" s="15"/>
      <c r="B151" s="221"/>
      <c r="C151" s="15"/>
      <c r="D151" s="205" t="s">
        <v>175</v>
      </c>
      <c r="E151" s="222" t="s">
        <v>1</v>
      </c>
      <c r="F151" s="223" t="s">
        <v>669</v>
      </c>
      <c r="G151" s="15"/>
      <c r="H151" s="222" t="s">
        <v>1</v>
      </c>
      <c r="I151" s="224"/>
      <c r="J151" s="15"/>
      <c r="K151" s="15"/>
      <c r="L151" s="221"/>
      <c r="M151" s="225"/>
      <c r="N151" s="226"/>
      <c r="O151" s="226"/>
      <c r="P151" s="226"/>
      <c r="Q151" s="226"/>
      <c r="R151" s="226"/>
      <c r="S151" s="226"/>
      <c r="T151" s="22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22" t="s">
        <v>175</v>
      </c>
      <c r="AU151" s="222" t="s">
        <v>90</v>
      </c>
      <c r="AV151" s="15" t="s">
        <v>85</v>
      </c>
      <c r="AW151" s="15" t="s">
        <v>33</v>
      </c>
      <c r="AX151" s="15" t="s">
        <v>78</v>
      </c>
      <c r="AY151" s="222" t="s">
        <v>168</v>
      </c>
    </row>
    <row r="152" s="13" customFormat="1">
      <c r="A152" s="13"/>
      <c r="B152" s="204"/>
      <c r="C152" s="13"/>
      <c r="D152" s="205" t="s">
        <v>175</v>
      </c>
      <c r="E152" s="206" t="s">
        <v>1</v>
      </c>
      <c r="F152" s="207" t="s">
        <v>670</v>
      </c>
      <c r="G152" s="13"/>
      <c r="H152" s="208">
        <v>11.59</v>
      </c>
      <c r="I152" s="209"/>
      <c r="J152" s="13"/>
      <c r="K152" s="13"/>
      <c r="L152" s="204"/>
      <c r="M152" s="210"/>
      <c r="N152" s="211"/>
      <c r="O152" s="211"/>
      <c r="P152" s="211"/>
      <c r="Q152" s="211"/>
      <c r="R152" s="211"/>
      <c r="S152" s="211"/>
      <c r="T152" s="21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6" t="s">
        <v>175</v>
      </c>
      <c r="AU152" s="206" t="s">
        <v>90</v>
      </c>
      <c r="AV152" s="13" t="s">
        <v>90</v>
      </c>
      <c r="AW152" s="13" t="s">
        <v>33</v>
      </c>
      <c r="AX152" s="13" t="s">
        <v>78</v>
      </c>
      <c r="AY152" s="206" t="s">
        <v>168</v>
      </c>
    </row>
    <row r="153" s="13" customFormat="1">
      <c r="A153" s="13"/>
      <c r="B153" s="204"/>
      <c r="C153" s="13"/>
      <c r="D153" s="205" t="s">
        <v>175</v>
      </c>
      <c r="E153" s="206" t="s">
        <v>1</v>
      </c>
      <c r="F153" s="207" t="s">
        <v>671</v>
      </c>
      <c r="G153" s="13"/>
      <c r="H153" s="208">
        <v>4.6600000000000001</v>
      </c>
      <c r="I153" s="209"/>
      <c r="J153" s="13"/>
      <c r="K153" s="13"/>
      <c r="L153" s="204"/>
      <c r="M153" s="210"/>
      <c r="N153" s="211"/>
      <c r="O153" s="211"/>
      <c r="P153" s="211"/>
      <c r="Q153" s="211"/>
      <c r="R153" s="211"/>
      <c r="S153" s="211"/>
      <c r="T153" s="21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6" t="s">
        <v>175</v>
      </c>
      <c r="AU153" s="206" t="s">
        <v>90</v>
      </c>
      <c r="AV153" s="13" t="s">
        <v>90</v>
      </c>
      <c r="AW153" s="13" t="s">
        <v>33</v>
      </c>
      <c r="AX153" s="13" t="s">
        <v>78</v>
      </c>
      <c r="AY153" s="206" t="s">
        <v>168</v>
      </c>
    </row>
    <row r="154" s="16" customFormat="1">
      <c r="A154" s="16"/>
      <c r="B154" s="228"/>
      <c r="C154" s="16"/>
      <c r="D154" s="205" t="s">
        <v>175</v>
      </c>
      <c r="E154" s="229" t="s">
        <v>1</v>
      </c>
      <c r="F154" s="230" t="s">
        <v>240</v>
      </c>
      <c r="G154" s="16"/>
      <c r="H154" s="231">
        <v>16.25</v>
      </c>
      <c r="I154" s="232"/>
      <c r="J154" s="16"/>
      <c r="K154" s="16"/>
      <c r="L154" s="228"/>
      <c r="M154" s="233"/>
      <c r="N154" s="234"/>
      <c r="O154" s="234"/>
      <c r="P154" s="234"/>
      <c r="Q154" s="234"/>
      <c r="R154" s="234"/>
      <c r="S154" s="234"/>
      <c r="T154" s="235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29" t="s">
        <v>175</v>
      </c>
      <c r="AU154" s="229" t="s">
        <v>90</v>
      </c>
      <c r="AV154" s="16" t="s">
        <v>95</v>
      </c>
      <c r="AW154" s="16" t="s">
        <v>33</v>
      </c>
      <c r="AX154" s="16" t="s">
        <v>78</v>
      </c>
      <c r="AY154" s="229" t="s">
        <v>168</v>
      </c>
    </row>
    <row r="155" s="15" customFormat="1">
      <c r="A155" s="15"/>
      <c r="B155" s="221"/>
      <c r="C155" s="15"/>
      <c r="D155" s="205" t="s">
        <v>175</v>
      </c>
      <c r="E155" s="222" t="s">
        <v>1</v>
      </c>
      <c r="F155" s="223" t="s">
        <v>672</v>
      </c>
      <c r="G155" s="15"/>
      <c r="H155" s="222" t="s">
        <v>1</v>
      </c>
      <c r="I155" s="224"/>
      <c r="J155" s="15"/>
      <c r="K155" s="15"/>
      <c r="L155" s="221"/>
      <c r="M155" s="225"/>
      <c r="N155" s="226"/>
      <c r="O155" s="226"/>
      <c r="P155" s="226"/>
      <c r="Q155" s="226"/>
      <c r="R155" s="226"/>
      <c r="S155" s="226"/>
      <c r="T155" s="22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22" t="s">
        <v>175</v>
      </c>
      <c r="AU155" s="222" t="s">
        <v>90</v>
      </c>
      <c r="AV155" s="15" t="s">
        <v>85</v>
      </c>
      <c r="AW155" s="15" t="s">
        <v>33</v>
      </c>
      <c r="AX155" s="15" t="s">
        <v>78</v>
      </c>
      <c r="AY155" s="222" t="s">
        <v>168</v>
      </c>
    </row>
    <row r="156" s="13" customFormat="1">
      <c r="A156" s="13"/>
      <c r="B156" s="204"/>
      <c r="C156" s="13"/>
      <c r="D156" s="205" t="s">
        <v>175</v>
      </c>
      <c r="E156" s="206" t="s">
        <v>1</v>
      </c>
      <c r="F156" s="207" t="s">
        <v>673</v>
      </c>
      <c r="G156" s="13"/>
      <c r="H156" s="208">
        <v>14.26</v>
      </c>
      <c r="I156" s="209"/>
      <c r="J156" s="13"/>
      <c r="K156" s="13"/>
      <c r="L156" s="204"/>
      <c r="M156" s="210"/>
      <c r="N156" s="211"/>
      <c r="O156" s="211"/>
      <c r="P156" s="211"/>
      <c r="Q156" s="211"/>
      <c r="R156" s="211"/>
      <c r="S156" s="211"/>
      <c r="T156" s="21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6" t="s">
        <v>175</v>
      </c>
      <c r="AU156" s="206" t="s">
        <v>90</v>
      </c>
      <c r="AV156" s="13" t="s">
        <v>90</v>
      </c>
      <c r="AW156" s="13" t="s">
        <v>33</v>
      </c>
      <c r="AX156" s="13" t="s">
        <v>78</v>
      </c>
      <c r="AY156" s="206" t="s">
        <v>168</v>
      </c>
    </row>
    <row r="157" s="16" customFormat="1">
      <c r="A157" s="16"/>
      <c r="B157" s="228"/>
      <c r="C157" s="16"/>
      <c r="D157" s="205" t="s">
        <v>175</v>
      </c>
      <c r="E157" s="229" t="s">
        <v>1</v>
      </c>
      <c r="F157" s="230" t="s">
        <v>240</v>
      </c>
      <c r="G157" s="16"/>
      <c r="H157" s="231">
        <v>14.26</v>
      </c>
      <c r="I157" s="232"/>
      <c r="J157" s="16"/>
      <c r="K157" s="16"/>
      <c r="L157" s="228"/>
      <c r="M157" s="233"/>
      <c r="N157" s="234"/>
      <c r="O157" s="234"/>
      <c r="P157" s="234"/>
      <c r="Q157" s="234"/>
      <c r="R157" s="234"/>
      <c r="S157" s="234"/>
      <c r="T157" s="235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29" t="s">
        <v>175</v>
      </c>
      <c r="AU157" s="229" t="s">
        <v>90</v>
      </c>
      <c r="AV157" s="16" t="s">
        <v>95</v>
      </c>
      <c r="AW157" s="16" t="s">
        <v>33</v>
      </c>
      <c r="AX157" s="16" t="s">
        <v>78</v>
      </c>
      <c r="AY157" s="229" t="s">
        <v>168</v>
      </c>
    </row>
    <row r="158" s="14" customFormat="1">
      <c r="A158" s="14"/>
      <c r="B158" s="213"/>
      <c r="C158" s="14"/>
      <c r="D158" s="205" t="s">
        <v>175</v>
      </c>
      <c r="E158" s="214" t="s">
        <v>1</v>
      </c>
      <c r="F158" s="215" t="s">
        <v>180</v>
      </c>
      <c r="G158" s="14"/>
      <c r="H158" s="216">
        <v>30.509999999999998</v>
      </c>
      <c r="I158" s="217"/>
      <c r="J158" s="14"/>
      <c r="K158" s="14"/>
      <c r="L158" s="213"/>
      <c r="M158" s="218"/>
      <c r="N158" s="219"/>
      <c r="O158" s="219"/>
      <c r="P158" s="219"/>
      <c r="Q158" s="219"/>
      <c r="R158" s="219"/>
      <c r="S158" s="219"/>
      <c r="T158" s="22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4" t="s">
        <v>175</v>
      </c>
      <c r="AU158" s="214" t="s">
        <v>90</v>
      </c>
      <c r="AV158" s="14" t="s">
        <v>111</v>
      </c>
      <c r="AW158" s="14" t="s">
        <v>33</v>
      </c>
      <c r="AX158" s="14" t="s">
        <v>85</v>
      </c>
      <c r="AY158" s="214" t="s">
        <v>168</v>
      </c>
    </row>
    <row r="159" s="2" customFormat="1" ht="24.15" customHeight="1">
      <c r="A159" s="38"/>
      <c r="B159" s="189"/>
      <c r="C159" s="190" t="s">
        <v>212</v>
      </c>
      <c r="D159" s="190" t="s">
        <v>171</v>
      </c>
      <c r="E159" s="191" t="s">
        <v>456</v>
      </c>
      <c r="F159" s="192" t="s">
        <v>457</v>
      </c>
      <c r="G159" s="193" t="s">
        <v>458</v>
      </c>
      <c r="H159" s="194">
        <v>1.526</v>
      </c>
      <c r="I159" s="195"/>
      <c r="J159" s="194">
        <f>ROUND(I159*H159,3)</f>
        <v>0</v>
      </c>
      <c r="K159" s="196"/>
      <c r="L159" s="39"/>
      <c r="M159" s="197" t="s">
        <v>1</v>
      </c>
      <c r="N159" s="198" t="s">
        <v>44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1" t="s">
        <v>111</v>
      </c>
      <c r="AT159" s="201" t="s">
        <v>171</v>
      </c>
      <c r="AU159" s="201" t="s">
        <v>90</v>
      </c>
      <c r="AY159" s="19" t="s">
        <v>168</v>
      </c>
      <c r="BE159" s="202">
        <f>IF(N159="základná",J159,0)</f>
        <v>0</v>
      </c>
      <c r="BF159" s="202">
        <f>IF(N159="znížená",J159,0)</f>
        <v>0</v>
      </c>
      <c r="BG159" s="202">
        <f>IF(N159="zákl. prenesená",J159,0)</f>
        <v>0</v>
      </c>
      <c r="BH159" s="202">
        <f>IF(N159="zníž. prenesená",J159,0)</f>
        <v>0</v>
      </c>
      <c r="BI159" s="202">
        <f>IF(N159="nulová",J159,0)</f>
        <v>0</v>
      </c>
      <c r="BJ159" s="19" t="s">
        <v>90</v>
      </c>
      <c r="BK159" s="203">
        <f>ROUND(I159*H159,3)</f>
        <v>0</v>
      </c>
      <c r="BL159" s="19" t="s">
        <v>111</v>
      </c>
      <c r="BM159" s="201" t="s">
        <v>259</v>
      </c>
    </row>
    <row r="160" s="2" customFormat="1" ht="21.75" customHeight="1">
      <c r="A160" s="38"/>
      <c r="B160" s="189"/>
      <c r="C160" s="190" t="s">
        <v>265</v>
      </c>
      <c r="D160" s="190" t="s">
        <v>171</v>
      </c>
      <c r="E160" s="191" t="s">
        <v>461</v>
      </c>
      <c r="F160" s="192" t="s">
        <v>462</v>
      </c>
      <c r="G160" s="193" t="s">
        <v>458</v>
      </c>
      <c r="H160" s="194">
        <v>1.526</v>
      </c>
      <c r="I160" s="195"/>
      <c r="J160" s="194">
        <f>ROUND(I160*H160,3)</f>
        <v>0</v>
      </c>
      <c r="K160" s="196"/>
      <c r="L160" s="39"/>
      <c r="M160" s="197" t="s">
        <v>1</v>
      </c>
      <c r="N160" s="198" t="s">
        <v>44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1" t="s">
        <v>111</v>
      </c>
      <c r="AT160" s="201" t="s">
        <v>171</v>
      </c>
      <c r="AU160" s="201" t="s">
        <v>90</v>
      </c>
      <c r="AY160" s="19" t="s">
        <v>168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9" t="s">
        <v>90</v>
      </c>
      <c r="BK160" s="203">
        <f>ROUND(I160*H160,3)</f>
        <v>0</v>
      </c>
      <c r="BL160" s="19" t="s">
        <v>111</v>
      </c>
      <c r="BM160" s="201" t="s">
        <v>268</v>
      </c>
    </row>
    <row r="161" s="2" customFormat="1" ht="24.15" customHeight="1">
      <c r="A161" s="38"/>
      <c r="B161" s="189"/>
      <c r="C161" s="190" t="s">
        <v>216</v>
      </c>
      <c r="D161" s="190" t="s">
        <v>171</v>
      </c>
      <c r="E161" s="191" t="s">
        <v>464</v>
      </c>
      <c r="F161" s="192" t="s">
        <v>465</v>
      </c>
      <c r="G161" s="193" t="s">
        <v>458</v>
      </c>
      <c r="H161" s="194">
        <v>36.624000000000002</v>
      </c>
      <c r="I161" s="195"/>
      <c r="J161" s="194">
        <f>ROUND(I161*H161,3)</f>
        <v>0</v>
      </c>
      <c r="K161" s="196"/>
      <c r="L161" s="39"/>
      <c r="M161" s="197" t="s">
        <v>1</v>
      </c>
      <c r="N161" s="198" t="s">
        <v>44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1" t="s">
        <v>111</v>
      </c>
      <c r="AT161" s="201" t="s">
        <v>171</v>
      </c>
      <c r="AU161" s="201" t="s">
        <v>90</v>
      </c>
      <c r="AY161" s="19" t="s">
        <v>168</v>
      </c>
      <c r="BE161" s="202">
        <f>IF(N161="základná",J161,0)</f>
        <v>0</v>
      </c>
      <c r="BF161" s="202">
        <f>IF(N161="znížená",J161,0)</f>
        <v>0</v>
      </c>
      <c r="BG161" s="202">
        <f>IF(N161="zákl. prenesená",J161,0)</f>
        <v>0</v>
      </c>
      <c r="BH161" s="202">
        <f>IF(N161="zníž. prenesená",J161,0)</f>
        <v>0</v>
      </c>
      <c r="BI161" s="202">
        <f>IF(N161="nulová",J161,0)</f>
        <v>0</v>
      </c>
      <c r="BJ161" s="19" t="s">
        <v>90</v>
      </c>
      <c r="BK161" s="203">
        <f>ROUND(I161*H161,3)</f>
        <v>0</v>
      </c>
      <c r="BL161" s="19" t="s">
        <v>111</v>
      </c>
      <c r="BM161" s="201" t="s">
        <v>276</v>
      </c>
    </row>
    <row r="162" s="13" customFormat="1">
      <c r="A162" s="13"/>
      <c r="B162" s="204"/>
      <c r="C162" s="13"/>
      <c r="D162" s="205" t="s">
        <v>175</v>
      </c>
      <c r="E162" s="206" t="s">
        <v>1</v>
      </c>
      <c r="F162" s="207" t="s">
        <v>674</v>
      </c>
      <c r="G162" s="13"/>
      <c r="H162" s="208">
        <v>36.624000000000002</v>
      </c>
      <c r="I162" s="209"/>
      <c r="J162" s="13"/>
      <c r="K162" s="13"/>
      <c r="L162" s="204"/>
      <c r="M162" s="210"/>
      <c r="N162" s="211"/>
      <c r="O162" s="211"/>
      <c r="P162" s="211"/>
      <c r="Q162" s="211"/>
      <c r="R162" s="211"/>
      <c r="S162" s="211"/>
      <c r="T162" s="21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6" t="s">
        <v>175</v>
      </c>
      <c r="AU162" s="206" t="s">
        <v>90</v>
      </c>
      <c r="AV162" s="13" t="s">
        <v>90</v>
      </c>
      <c r="AW162" s="13" t="s">
        <v>33</v>
      </c>
      <c r="AX162" s="13" t="s">
        <v>78</v>
      </c>
      <c r="AY162" s="206" t="s">
        <v>168</v>
      </c>
    </row>
    <row r="163" s="14" customFormat="1">
      <c r="A163" s="14"/>
      <c r="B163" s="213"/>
      <c r="C163" s="14"/>
      <c r="D163" s="205" t="s">
        <v>175</v>
      </c>
      <c r="E163" s="214" t="s">
        <v>1</v>
      </c>
      <c r="F163" s="215" t="s">
        <v>180</v>
      </c>
      <c r="G163" s="14"/>
      <c r="H163" s="216">
        <v>36.624000000000002</v>
      </c>
      <c r="I163" s="217"/>
      <c r="J163" s="14"/>
      <c r="K163" s="14"/>
      <c r="L163" s="213"/>
      <c r="M163" s="218"/>
      <c r="N163" s="219"/>
      <c r="O163" s="219"/>
      <c r="P163" s="219"/>
      <c r="Q163" s="219"/>
      <c r="R163" s="219"/>
      <c r="S163" s="219"/>
      <c r="T163" s="22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4" t="s">
        <v>175</v>
      </c>
      <c r="AU163" s="214" t="s">
        <v>90</v>
      </c>
      <c r="AV163" s="14" t="s">
        <v>111</v>
      </c>
      <c r="AW163" s="14" t="s">
        <v>33</v>
      </c>
      <c r="AX163" s="14" t="s">
        <v>85</v>
      </c>
      <c r="AY163" s="214" t="s">
        <v>168</v>
      </c>
    </row>
    <row r="164" s="2" customFormat="1" ht="24.15" customHeight="1">
      <c r="A164" s="38"/>
      <c r="B164" s="189"/>
      <c r="C164" s="190" t="s">
        <v>282</v>
      </c>
      <c r="D164" s="190" t="s">
        <v>171</v>
      </c>
      <c r="E164" s="191" t="s">
        <v>469</v>
      </c>
      <c r="F164" s="192" t="s">
        <v>470</v>
      </c>
      <c r="G164" s="193" t="s">
        <v>458</v>
      </c>
      <c r="H164" s="194">
        <v>6.1040000000000001</v>
      </c>
      <c r="I164" s="195"/>
      <c r="J164" s="194">
        <f>ROUND(I164*H164,3)</f>
        <v>0</v>
      </c>
      <c r="K164" s="196"/>
      <c r="L164" s="39"/>
      <c r="M164" s="197" t="s">
        <v>1</v>
      </c>
      <c r="N164" s="198" t="s">
        <v>44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1" t="s">
        <v>111</v>
      </c>
      <c r="AT164" s="201" t="s">
        <v>171</v>
      </c>
      <c r="AU164" s="201" t="s">
        <v>90</v>
      </c>
      <c r="AY164" s="19" t="s">
        <v>168</v>
      </c>
      <c r="BE164" s="202">
        <f>IF(N164="základná",J164,0)</f>
        <v>0</v>
      </c>
      <c r="BF164" s="202">
        <f>IF(N164="znížená",J164,0)</f>
        <v>0</v>
      </c>
      <c r="BG164" s="202">
        <f>IF(N164="zákl. prenesená",J164,0)</f>
        <v>0</v>
      </c>
      <c r="BH164" s="202">
        <f>IF(N164="zníž. prenesená",J164,0)</f>
        <v>0</v>
      </c>
      <c r="BI164" s="202">
        <f>IF(N164="nulová",J164,0)</f>
        <v>0</v>
      </c>
      <c r="BJ164" s="19" t="s">
        <v>90</v>
      </c>
      <c r="BK164" s="203">
        <f>ROUND(I164*H164,3)</f>
        <v>0</v>
      </c>
      <c r="BL164" s="19" t="s">
        <v>111</v>
      </c>
      <c r="BM164" s="201" t="s">
        <v>285</v>
      </c>
    </row>
    <row r="165" s="13" customFormat="1">
      <c r="A165" s="13"/>
      <c r="B165" s="204"/>
      <c r="C165" s="13"/>
      <c r="D165" s="205" t="s">
        <v>175</v>
      </c>
      <c r="E165" s="206" t="s">
        <v>1</v>
      </c>
      <c r="F165" s="207" t="s">
        <v>675</v>
      </c>
      <c r="G165" s="13"/>
      <c r="H165" s="208">
        <v>6.1040000000000001</v>
      </c>
      <c r="I165" s="209"/>
      <c r="J165" s="13"/>
      <c r="K165" s="13"/>
      <c r="L165" s="204"/>
      <c r="M165" s="210"/>
      <c r="N165" s="211"/>
      <c r="O165" s="211"/>
      <c r="P165" s="211"/>
      <c r="Q165" s="211"/>
      <c r="R165" s="211"/>
      <c r="S165" s="211"/>
      <c r="T165" s="21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6" t="s">
        <v>175</v>
      </c>
      <c r="AU165" s="206" t="s">
        <v>90</v>
      </c>
      <c r="AV165" s="13" t="s">
        <v>90</v>
      </c>
      <c r="AW165" s="13" t="s">
        <v>33</v>
      </c>
      <c r="AX165" s="13" t="s">
        <v>78</v>
      </c>
      <c r="AY165" s="206" t="s">
        <v>168</v>
      </c>
    </row>
    <row r="166" s="14" customFormat="1">
      <c r="A166" s="14"/>
      <c r="B166" s="213"/>
      <c r="C166" s="14"/>
      <c r="D166" s="205" t="s">
        <v>175</v>
      </c>
      <c r="E166" s="214" t="s">
        <v>1</v>
      </c>
      <c r="F166" s="215" t="s">
        <v>180</v>
      </c>
      <c r="G166" s="14"/>
      <c r="H166" s="216">
        <v>6.1040000000000001</v>
      </c>
      <c r="I166" s="217"/>
      <c r="J166" s="14"/>
      <c r="K166" s="14"/>
      <c r="L166" s="213"/>
      <c r="M166" s="218"/>
      <c r="N166" s="219"/>
      <c r="O166" s="219"/>
      <c r="P166" s="219"/>
      <c r="Q166" s="219"/>
      <c r="R166" s="219"/>
      <c r="S166" s="219"/>
      <c r="T166" s="22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14" t="s">
        <v>175</v>
      </c>
      <c r="AU166" s="214" t="s">
        <v>90</v>
      </c>
      <c r="AV166" s="14" t="s">
        <v>111</v>
      </c>
      <c r="AW166" s="14" t="s">
        <v>33</v>
      </c>
      <c r="AX166" s="14" t="s">
        <v>85</v>
      </c>
      <c r="AY166" s="214" t="s">
        <v>168</v>
      </c>
    </row>
    <row r="167" s="2" customFormat="1" ht="24.15" customHeight="1">
      <c r="A167" s="38"/>
      <c r="B167" s="189"/>
      <c r="C167" s="190" t="s">
        <v>7</v>
      </c>
      <c r="D167" s="190" t="s">
        <v>171</v>
      </c>
      <c r="E167" s="191" t="s">
        <v>473</v>
      </c>
      <c r="F167" s="192" t="s">
        <v>474</v>
      </c>
      <c r="G167" s="193" t="s">
        <v>458</v>
      </c>
      <c r="H167" s="194">
        <v>1.526</v>
      </c>
      <c r="I167" s="195"/>
      <c r="J167" s="194">
        <f>ROUND(I167*H167,3)</f>
        <v>0</v>
      </c>
      <c r="K167" s="196"/>
      <c r="L167" s="39"/>
      <c r="M167" s="197" t="s">
        <v>1</v>
      </c>
      <c r="N167" s="198" t="s">
        <v>44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1" t="s">
        <v>111</v>
      </c>
      <c r="AT167" s="201" t="s">
        <v>171</v>
      </c>
      <c r="AU167" s="201" t="s">
        <v>90</v>
      </c>
      <c r="AY167" s="19" t="s">
        <v>168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9" t="s">
        <v>90</v>
      </c>
      <c r="BK167" s="203">
        <f>ROUND(I167*H167,3)</f>
        <v>0</v>
      </c>
      <c r="BL167" s="19" t="s">
        <v>111</v>
      </c>
      <c r="BM167" s="201" t="s">
        <v>292</v>
      </c>
    </row>
    <row r="168" s="12" customFormat="1" ht="22.8" customHeight="1">
      <c r="A168" s="12"/>
      <c r="B168" s="176"/>
      <c r="C168" s="12"/>
      <c r="D168" s="177" t="s">
        <v>77</v>
      </c>
      <c r="E168" s="187" t="s">
        <v>476</v>
      </c>
      <c r="F168" s="187" t="s">
        <v>477</v>
      </c>
      <c r="G168" s="12"/>
      <c r="H168" s="12"/>
      <c r="I168" s="179"/>
      <c r="J168" s="188">
        <f>BK168</f>
        <v>0</v>
      </c>
      <c r="K168" s="12"/>
      <c r="L168" s="176"/>
      <c r="M168" s="181"/>
      <c r="N168" s="182"/>
      <c r="O168" s="182"/>
      <c r="P168" s="183">
        <f>P169</f>
        <v>0</v>
      </c>
      <c r="Q168" s="182"/>
      <c r="R168" s="183">
        <f>R169</f>
        <v>0</v>
      </c>
      <c r="S168" s="182"/>
      <c r="T168" s="184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7" t="s">
        <v>85</v>
      </c>
      <c r="AT168" s="185" t="s">
        <v>77</v>
      </c>
      <c r="AU168" s="185" t="s">
        <v>85</v>
      </c>
      <c r="AY168" s="177" t="s">
        <v>168</v>
      </c>
      <c r="BK168" s="186">
        <f>BK169</f>
        <v>0</v>
      </c>
    </row>
    <row r="169" s="2" customFormat="1" ht="24.15" customHeight="1">
      <c r="A169" s="38"/>
      <c r="B169" s="189"/>
      <c r="C169" s="190" t="s">
        <v>297</v>
      </c>
      <c r="D169" s="190" t="s">
        <v>171</v>
      </c>
      <c r="E169" s="191" t="s">
        <v>479</v>
      </c>
      <c r="F169" s="192" t="s">
        <v>480</v>
      </c>
      <c r="G169" s="193" t="s">
        <v>458</v>
      </c>
      <c r="H169" s="194">
        <v>6.1859999999999999</v>
      </c>
      <c r="I169" s="195"/>
      <c r="J169" s="194">
        <f>ROUND(I169*H169,3)</f>
        <v>0</v>
      </c>
      <c r="K169" s="196"/>
      <c r="L169" s="39"/>
      <c r="M169" s="197" t="s">
        <v>1</v>
      </c>
      <c r="N169" s="198" t="s">
        <v>44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1" t="s">
        <v>111</v>
      </c>
      <c r="AT169" s="201" t="s">
        <v>171</v>
      </c>
      <c r="AU169" s="201" t="s">
        <v>90</v>
      </c>
      <c r="AY169" s="19" t="s">
        <v>168</v>
      </c>
      <c r="BE169" s="202">
        <f>IF(N169="základná",J169,0)</f>
        <v>0</v>
      </c>
      <c r="BF169" s="202">
        <f>IF(N169="znížená",J169,0)</f>
        <v>0</v>
      </c>
      <c r="BG169" s="202">
        <f>IF(N169="zákl. prenesená",J169,0)</f>
        <v>0</v>
      </c>
      <c r="BH169" s="202">
        <f>IF(N169="zníž. prenesená",J169,0)</f>
        <v>0</v>
      </c>
      <c r="BI169" s="202">
        <f>IF(N169="nulová",J169,0)</f>
        <v>0</v>
      </c>
      <c r="BJ169" s="19" t="s">
        <v>90</v>
      </c>
      <c r="BK169" s="203">
        <f>ROUND(I169*H169,3)</f>
        <v>0</v>
      </c>
      <c r="BL169" s="19" t="s">
        <v>111</v>
      </c>
      <c r="BM169" s="201" t="s">
        <v>300</v>
      </c>
    </row>
    <row r="170" s="12" customFormat="1" ht="25.92" customHeight="1">
      <c r="A170" s="12"/>
      <c r="B170" s="176"/>
      <c r="C170" s="12"/>
      <c r="D170" s="177" t="s">
        <v>77</v>
      </c>
      <c r="E170" s="178" t="s">
        <v>482</v>
      </c>
      <c r="F170" s="178" t="s">
        <v>483</v>
      </c>
      <c r="G170" s="12"/>
      <c r="H170" s="12"/>
      <c r="I170" s="179"/>
      <c r="J170" s="180">
        <f>BK170</f>
        <v>0</v>
      </c>
      <c r="K170" s="12"/>
      <c r="L170" s="176"/>
      <c r="M170" s="181"/>
      <c r="N170" s="182"/>
      <c r="O170" s="182"/>
      <c r="P170" s="183">
        <f>P171+P183+P208</f>
        <v>0</v>
      </c>
      <c r="Q170" s="182"/>
      <c r="R170" s="183">
        <f>R171+R183+R208</f>
        <v>0</v>
      </c>
      <c r="S170" s="182"/>
      <c r="T170" s="184">
        <f>T171+T183+T208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7" t="s">
        <v>90</v>
      </c>
      <c r="AT170" s="185" t="s">
        <v>77</v>
      </c>
      <c r="AU170" s="185" t="s">
        <v>78</v>
      </c>
      <c r="AY170" s="177" t="s">
        <v>168</v>
      </c>
      <c r="BK170" s="186">
        <f>BK171+BK183+BK208</f>
        <v>0</v>
      </c>
    </row>
    <row r="171" s="12" customFormat="1" ht="22.8" customHeight="1">
      <c r="A171" s="12"/>
      <c r="B171" s="176"/>
      <c r="C171" s="12"/>
      <c r="D171" s="177" t="s">
        <v>77</v>
      </c>
      <c r="E171" s="187" t="s">
        <v>540</v>
      </c>
      <c r="F171" s="187" t="s">
        <v>541</v>
      </c>
      <c r="G171" s="12"/>
      <c r="H171" s="12"/>
      <c r="I171" s="179"/>
      <c r="J171" s="188">
        <f>BK171</f>
        <v>0</v>
      </c>
      <c r="K171" s="12"/>
      <c r="L171" s="176"/>
      <c r="M171" s="181"/>
      <c r="N171" s="182"/>
      <c r="O171" s="182"/>
      <c r="P171" s="183">
        <f>SUM(P172:P182)</f>
        <v>0</v>
      </c>
      <c r="Q171" s="182"/>
      <c r="R171" s="183">
        <f>SUM(R172:R182)</f>
        <v>0</v>
      </c>
      <c r="S171" s="182"/>
      <c r="T171" s="184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7" t="s">
        <v>90</v>
      </c>
      <c r="AT171" s="185" t="s">
        <v>77</v>
      </c>
      <c r="AU171" s="185" t="s">
        <v>85</v>
      </c>
      <c r="AY171" s="177" t="s">
        <v>168</v>
      </c>
      <c r="BK171" s="186">
        <f>SUM(BK172:BK182)</f>
        <v>0</v>
      </c>
    </row>
    <row r="172" s="2" customFormat="1" ht="16.5" customHeight="1">
      <c r="A172" s="38"/>
      <c r="B172" s="189"/>
      <c r="C172" s="190" t="s">
        <v>222</v>
      </c>
      <c r="D172" s="190" t="s">
        <v>171</v>
      </c>
      <c r="E172" s="191" t="s">
        <v>676</v>
      </c>
      <c r="F172" s="192" t="s">
        <v>677</v>
      </c>
      <c r="G172" s="193" t="s">
        <v>174</v>
      </c>
      <c r="H172" s="194">
        <v>37.159999999999997</v>
      </c>
      <c r="I172" s="195"/>
      <c r="J172" s="194">
        <f>ROUND(I172*H172,3)</f>
        <v>0</v>
      </c>
      <c r="K172" s="196"/>
      <c r="L172" s="39"/>
      <c r="M172" s="197" t="s">
        <v>1</v>
      </c>
      <c r="N172" s="198" t="s">
        <v>44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1" t="s">
        <v>212</v>
      </c>
      <c r="AT172" s="201" t="s">
        <v>171</v>
      </c>
      <c r="AU172" s="201" t="s">
        <v>90</v>
      </c>
      <c r="AY172" s="19" t="s">
        <v>168</v>
      </c>
      <c r="BE172" s="202">
        <f>IF(N172="základná",J172,0)</f>
        <v>0</v>
      </c>
      <c r="BF172" s="202">
        <f>IF(N172="znížená",J172,0)</f>
        <v>0</v>
      </c>
      <c r="BG172" s="202">
        <f>IF(N172="zákl. prenesená",J172,0)</f>
        <v>0</v>
      </c>
      <c r="BH172" s="202">
        <f>IF(N172="zníž. prenesená",J172,0)</f>
        <v>0</v>
      </c>
      <c r="BI172" s="202">
        <f>IF(N172="nulová",J172,0)</f>
        <v>0</v>
      </c>
      <c r="BJ172" s="19" t="s">
        <v>90</v>
      </c>
      <c r="BK172" s="203">
        <f>ROUND(I172*H172,3)</f>
        <v>0</v>
      </c>
      <c r="BL172" s="19" t="s">
        <v>212</v>
      </c>
      <c r="BM172" s="201" t="s">
        <v>307</v>
      </c>
    </row>
    <row r="173" s="2" customFormat="1" ht="16.5" customHeight="1">
      <c r="A173" s="38"/>
      <c r="B173" s="189"/>
      <c r="C173" s="236" t="s">
        <v>313</v>
      </c>
      <c r="D173" s="236" t="s">
        <v>357</v>
      </c>
      <c r="E173" s="237" t="s">
        <v>678</v>
      </c>
      <c r="F173" s="238" t="s">
        <v>679</v>
      </c>
      <c r="G173" s="239" t="s">
        <v>174</v>
      </c>
      <c r="H173" s="240">
        <v>42.734000000000002</v>
      </c>
      <c r="I173" s="241"/>
      <c r="J173" s="240">
        <f>ROUND(I173*H173,3)</f>
        <v>0</v>
      </c>
      <c r="K173" s="242"/>
      <c r="L173" s="243"/>
      <c r="M173" s="244" t="s">
        <v>1</v>
      </c>
      <c r="N173" s="245" t="s">
        <v>44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1" t="s">
        <v>259</v>
      </c>
      <c r="AT173" s="201" t="s">
        <v>357</v>
      </c>
      <c r="AU173" s="201" t="s">
        <v>90</v>
      </c>
      <c r="AY173" s="19" t="s">
        <v>168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9" t="s">
        <v>90</v>
      </c>
      <c r="BK173" s="203">
        <f>ROUND(I173*H173,3)</f>
        <v>0</v>
      </c>
      <c r="BL173" s="19" t="s">
        <v>212</v>
      </c>
      <c r="BM173" s="201" t="s">
        <v>316</v>
      </c>
    </row>
    <row r="174" s="15" customFormat="1">
      <c r="A174" s="15"/>
      <c r="B174" s="221"/>
      <c r="C174" s="15"/>
      <c r="D174" s="205" t="s">
        <v>175</v>
      </c>
      <c r="E174" s="222" t="s">
        <v>1</v>
      </c>
      <c r="F174" s="223" t="s">
        <v>680</v>
      </c>
      <c r="G174" s="15"/>
      <c r="H174" s="222" t="s">
        <v>1</v>
      </c>
      <c r="I174" s="224"/>
      <c r="J174" s="15"/>
      <c r="K174" s="15"/>
      <c r="L174" s="221"/>
      <c r="M174" s="225"/>
      <c r="N174" s="226"/>
      <c r="O174" s="226"/>
      <c r="P174" s="226"/>
      <c r="Q174" s="226"/>
      <c r="R174" s="226"/>
      <c r="S174" s="226"/>
      <c r="T174" s="22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22" t="s">
        <v>175</v>
      </c>
      <c r="AU174" s="222" t="s">
        <v>90</v>
      </c>
      <c r="AV174" s="15" t="s">
        <v>85</v>
      </c>
      <c r="AW174" s="15" t="s">
        <v>33</v>
      </c>
      <c r="AX174" s="15" t="s">
        <v>78</v>
      </c>
      <c r="AY174" s="222" t="s">
        <v>168</v>
      </c>
    </row>
    <row r="175" s="13" customFormat="1">
      <c r="A175" s="13"/>
      <c r="B175" s="204"/>
      <c r="C175" s="13"/>
      <c r="D175" s="205" t="s">
        <v>175</v>
      </c>
      <c r="E175" s="206" t="s">
        <v>1</v>
      </c>
      <c r="F175" s="207" t="s">
        <v>681</v>
      </c>
      <c r="G175" s="13"/>
      <c r="H175" s="208">
        <v>42.734000000000002</v>
      </c>
      <c r="I175" s="209"/>
      <c r="J175" s="13"/>
      <c r="K175" s="13"/>
      <c r="L175" s="204"/>
      <c r="M175" s="210"/>
      <c r="N175" s="211"/>
      <c r="O175" s="211"/>
      <c r="P175" s="211"/>
      <c r="Q175" s="211"/>
      <c r="R175" s="211"/>
      <c r="S175" s="211"/>
      <c r="T175" s="21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6" t="s">
        <v>175</v>
      </c>
      <c r="AU175" s="206" t="s">
        <v>90</v>
      </c>
      <c r="AV175" s="13" t="s">
        <v>90</v>
      </c>
      <c r="AW175" s="13" t="s">
        <v>33</v>
      </c>
      <c r="AX175" s="13" t="s">
        <v>78</v>
      </c>
      <c r="AY175" s="206" t="s">
        <v>168</v>
      </c>
    </row>
    <row r="176" s="14" customFormat="1">
      <c r="A176" s="14"/>
      <c r="B176" s="213"/>
      <c r="C176" s="14"/>
      <c r="D176" s="205" t="s">
        <v>175</v>
      </c>
      <c r="E176" s="214" t="s">
        <v>1</v>
      </c>
      <c r="F176" s="215" t="s">
        <v>180</v>
      </c>
      <c r="G176" s="14"/>
      <c r="H176" s="216">
        <v>42.734000000000002</v>
      </c>
      <c r="I176" s="217"/>
      <c r="J176" s="14"/>
      <c r="K176" s="14"/>
      <c r="L176" s="213"/>
      <c r="M176" s="218"/>
      <c r="N176" s="219"/>
      <c r="O176" s="219"/>
      <c r="P176" s="219"/>
      <c r="Q176" s="219"/>
      <c r="R176" s="219"/>
      <c r="S176" s="219"/>
      <c r="T176" s="22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4" t="s">
        <v>175</v>
      </c>
      <c r="AU176" s="214" t="s">
        <v>90</v>
      </c>
      <c r="AV176" s="14" t="s">
        <v>111</v>
      </c>
      <c r="AW176" s="14" t="s">
        <v>33</v>
      </c>
      <c r="AX176" s="14" t="s">
        <v>85</v>
      </c>
      <c r="AY176" s="214" t="s">
        <v>168</v>
      </c>
    </row>
    <row r="177" s="2" customFormat="1" ht="24.15" customHeight="1">
      <c r="A177" s="38"/>
      <c r="B177" s="189"/>
      <c r="C177" s="190" t="s">
        <v>225</v>
      </c>
      <c r="D177" s="190" t="s">
        <v>171</v>
      </c>
      <c r="E177" s="191" t="s">
        <v>682</v>
      </c>
      <c r="F177" s="192" t="s">
        <v>683</v>
      </c>
      <c r="G177" s="193" t="s">
        <v>174</v>
      </c>
      <c r="H177" s="194">
        <v>37.159999999999997</v>
      </c>
      <c r="I177" s="195"/>
      <c r="J177" s="194">
        <f>ROUND(I177*H177,3)</f>
        <v>0</v>
      </c>
      <c r="K177" s="196"/>
      <c r="L177" s="39"/>
      <c r="M177" s="197" t="s">
        <v>1</v>
      </c>
      <c r="N177" s="198" t="s">
        <v>44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1" t="s">
        <v>212</v>
      </c>
      <c r="AT177" s="201" t="s">
        <v>171</v>
      </c>
      <c r="AU177" s="201" t="s">
        <v>90</v>
      </c>
      <c r="AY177" s="19" t="s">
        <v>168</v>
      </c>
      <c r="BE177" s="202">
        <f>IF(N177="základná",J177,0)</f>
        <v>0</v>
      </c>
      <c r="BF177" s="202">
        <f>IF(N177="znížená",J177,0)</f>
        <v>0</v>
      </c>
      <c r="BG177" s="202">
        <f>IF(N177="zákl. prenesená",J177,0)</f>
        <v>0</v>
      </c>
      <c r="BH177" s="202">
        <f>IF(N177="zníž. prenesená",J177,0)</f>
        <v>0</v>
      </c>
      <c r="BI177" s="202">
        <f>IF(N177="nulová",J177,0)</f>
        <v>0</v>
      </c>
      <c r="BJ177" s="19" t="s">
        <v>90</v>
      </c>
      <c r="BK177" s="203">
        <f>ROUND(I177*H177,3)</f>
        <v>0</v>
      </c>
      <c r="BL177" s="19" t="s">
        <v>212</v>
      </c>
      <c r="BM177" s="201" t="s">
        <v>325</v>
      </c>
    </row>
    <row r="178" s="2" customFormat="1" ht="24.15" customHeight="1">
      <c r="A178" s="38"/>
      <c r="B178" s="189"/>
      <c r="C178" s="236" t="s">
        <v>327</v>
      </c>
      <c r="D178" s="236" t="s">
        <v>357</v>
      </c>
      <c r="E178" s="237" t="s">
        <v>684</v>
      </c>
      <c r="F178" s="238" t="s">
        <v>685</v>
      </c>
      <c r="G178" s="239" t="s">
        <v>174</v>
      </c>
      <c r="H178" s="240">
        <v>37.902999999999999</v>
      </c>
      <c r="I178" s="241"/>
      <c r="J178" s="240">
        <f>ROUND(I178*H178,3)</f>
        <v>0</v>
      </c>
      <c r="K178" s="242"/>
      <c r="L178" s="243"/>
      <c r="M178" s="244" t="s">
        <v>1</v>
      </c>
      <c r="N178" s="245" t="s">
        <v>44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1" t="s">
        <v>259</v>
      </c>
      <c r="AT178" s="201" t="s">
        <v>357</v>
      </c>
      <c r="AU178" s="201" t="s">
        <v>90</v>
      </c>
      <c r="AY178" s="19" t="s">
        <v>168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9" t="s">
        <v>90</v>
      </c>
      <c r="BK178" s="203">
        <f>ROUND(I178*H178,3)</f>
        <v>0</v>
      </c>
      <c r="BL178" s="19" t="s">
        <v>212</v>
      </c>
      <c r="BM178" s="201" t="s">
        <v>330</v>
      </c>
    </row>
    <row r="179" s="15" customFormat="1">
      <c r="A179" s="15"/>
      <c r="B179" s="221"/>
      <c r="C179" s="15"/>
      <c r="D179" s="205" t="s">
        <v>175</v>
      </c>
      <c r="E179" s="222" t="s">
        <v>1</v>
      </c>
      <c r="F179" s="223" t="s">
        <v>680</v>
      </c>
      <c r="G179" s="15"/>
      <c r="H179" s="222" t="s">
        <v>1</v>
      </c>
      <c r="I179" s="224"/>
      <c r="J179" s="15"/>
      <c r="K179" s="15"/>
      <c r="L179" s="221"/>
      <c r="M179" s="225"/>
      <c r="N179" s="226"/>
      <c r="O179" s="226"/>
      <c r="P179" s="226"/>
      <c r="Q179" s="226"/>
      <c r="R179" s="226"/>
      <c r="S179" s="226"/>
      <c r="T179" s="22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22" t="s">
        <v>175</v>
      </c>
      <c r="AU179" s="222" t="s">
        <v>90</v>
      </c>
      <c r="AV179" s="15" t="s">
        <v>85</v>
      </c>
      <c r="AW179" s="15" t="s">
        <v>33</v>
      </c>
      <c r="AX179" s="15" t="s">
        <v>78</v>
      </c>
      <c r="AY179" s="222" t="s">
        <v>168</v>
      </c>
    </row>
    <row r="180" s="13" customFormat="1">
      <c r="A180" s="13"/>
      <c r="B180" s="204"/>
      <c r="C180" s="13"/>
      <c r="D180" s="205" t="s">
        <v>175</v>
      </c>
      <c r="E180" s="206" t="s">
        <v>1</v>
      </c>
      <c r="F180" s="207" t="s">
        <v>686</v>
      </c>
      <c r="G180" s="13"/>
      <c r="H180" s="208">
        <v>37.902999999999999</v>
      </c>
      <c r="I180" s="209"/>
      <c r="J180" s="13"/>
      <c r="K180" s="13"/>
      <c r="L180" s="204"/>
      <c r="M180" s="210"/>
      <c r="N180" s="211"/>
      <c r="O180" s="211"/>
      <c r="P180" s="211"/>
      <c r="Q180" s="211"/>
      <c r="R180" s="211"/>
      <c r="S180" s="211"/>
      <c r="T180" s="21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6" t="s">
        <v>175</v>
      </c>
      <c r="AU180" s="206" t="s">
        <v>90</v>
      </c>
      <c r="AV180" s="13" t="s">
        <v>90</v>
      </c>
      <c r="AW180" s="13" t="s">
        <v>33</v>
      </c>
      <c r="AX180" s="13" t="s">
        <v>78</v>
      </c>
      <c r="AY180" s="206" t="s">
        <v>168</v>
      </c>
    </row>
    <row r="181" s="14" customFormat="1">
      <c r="A181" s="14"/>
      <c r="B181" s="213"/>
      <c r="C181" s="14"/>
      <c r="D181" s="205" t="s">
        <v>175</v>
      </c>
      <c r="E181" s="214" t="s">
        <v>1</v>
      </c>
      <c r="F181" s="215" t="s">
        <v>180</v>
      </c>
      <c r="G181" s="14"/>
      <c r="H181" s="216">
        <v>37.902999999999999</v>
      </c>
      <c r="I181" s="217"/>
      <c r="J181" s="14"/>
      <c r="K181" s="14"/>
      <c r="L181" s="213"/>
      <c r="M181" s="218"/>
      <c r="N181" s="219"/>
      <c r="O181" s="219"/>
      <c r="P181" s="219"/>
      <c r="Q181" s="219"/>
      <c r="R181" s="219"/>
      <c r="S181" s="219"/>
      <c r="T181" s="22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14" t="s">
        <v>175</v>
      </c>
      <c r="AU181" s="214" t="s">
        <v>90</v>
      </c>
      <c r="AV181" s="14" t="s">
        <v>111</v>
      </c>
      <c r="AW181" s="14" t="s">
        <v>33</v>
      </c>
      <c r="AX181" s="14" t="s">
        <v>85</v>
      </c>
      <c r="AY181" s="214" t="s">
        <v>168</v>
      </c>
    </row>
    <row r="182" s="2" customFormat="1" ht="24.15" customHeight="1">
      <c r="A182" s="38"/>
      <c r="B182" s="189"/>
      <c r="C182" s="190" t="s">
        <v>234</v>
      </c>
      <c r="D182" s="190" t="s">
        <v>171</v>
      </c>
      <c r="E182" s="191" t="s">
        <v>555</v>
      </c>
      <c r="F182" s="192" t="s">
        <v>556</v>
      </c>
      <c r="G182" s="193" t="s">
        <v>538</v>
      </c>
      <c r="H182" s="195"/>
      <c r="I182" s="195"/>
      <c r="J182" s="194">
        <f>ROUND(I182*H182,3)</f>
        <v>0</v>
      </c>
      <c r="K182" s="196"/>
      <c r="L182" s="39"/>
      <c r="M182" s="197" t="s">
        <v>1</v>
      </c>
      <c r="N182" s="198" t="s">
        <v>44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1" t="s">
        <v>212</v>
      </c>
      <c r="AT182" s="201" t="s">
        <v>171</v>
      </c>
      <c r="AU182" s="201" t="s">
        <v>90</v>
      </c>
      <c r="AY182" s="19" t="s">
        <v>168</v>
      </c>
      <c r="BE182" s="202">
        <f>IF(N182="základná",J182,0)</f>
        <v>0</v>
      </c>
      <c r="BF182" s="202">
        <f>IF(N182="znížená",J182,0)</f>
        <v>0</v>
      </c>
      <c r="BG182" s="202">
        <f>IF(N182="zákl. prenesená",J182,0)</f>
        <v>0</v>
      </c>
      <c r="BH182" s="202">
        <f>IF(N182="zníž. prenesená",J182,0)</f>
        <v>0</v>
      </c>
      <c r="BI182" s="202">
        <f>IF(N182="nulová",J182,0)</f>
        <v>0</v>
      </c>
      <c r="BJ182" s="19" t="s">
        <v>90</v>
      </c>
      <c r="BK182" s="203">
        <f>ROUND(I182*H182,3)</f>
        <v>0</v>
      </c>
      <c r="BL182" s="19" t="s">
        <v>212</v>
      </c>
      <c r="BM182" s="201" t="s">
        <v>334</v>
      </c>
    </row>
    <row r="183" s="12" customFormat="1" ht="22.8" customHeight="1">
      <c r="A183" s="12"/>
      <c r="B183" s="176"/>
      <c r="C183" s="12"/>
      <c r="D183" s="177" t="s">
        <v>77</v>
      </c>
      <c r="E183" s="187" t="s">
        <v>687</v>
      </c>
      <c r="F183" s="187" t="s">
        <v>688</v>
      </c>
      <c r="G183" s="12"/>
      <c r="H183" s="12"/>
      <c r="I183" s="179"/>
      <c r="J183" s="188">
        <f>BK183</f>
        <v>0</v>
      </c>
      <c r="K183" s="12"/>
      <c r="L183" s="176"/>
      <c r="M183" s="181"/>
      <c r="N183" s="182"/>
      <c r="O183" s="182"/>
      <c r="P183" s="183">
        <f>SUM(P184:P207)</f>
        <v>0</v>
      </c>
      <c r="Q183" s="182"/>
      <c r="R183" s="183">
        <f>SUM(R184:R207)</f>
        <v>0</v>
      </c>
      <c r="S183" s="182"/>
      <c r="T183" s="184">
        <f>SUM(T184:T207)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7" t="s">
        <v>90</v>
      </c>
      <c r="AT183" s="185" t="s">
        <v>77</v>
      </c>
      <c r="AU183" s="185" t="s">
        <v>85</v>
      </c>
      <c r="AY183" s="177" t="s">
        <v>168</v>
      </c>
      <c r="BK183" s="186">
        <f>SUM(BK184:BK207)</f>
        <v>0</v>
      </c>
    </row>
    <row r="184" s="2" customFormat="1" ht="16.5" customHeight="1">
      <c r="A184" s="38"/>
      <c r="B184" s="189"/>
      <c r="C184" s="190" t="s">
        <v>336</v>
      </c>
      <c r="D184" s="190" t="s">
        <v>171</v>
      </c>
      <c r="E184" s="191" t="s">
        <v>689</v>
      </c>
      <c r="F184" s="192" t="s">
        <v>690</v>
      </c>
      <c r="G184" s="193" t="s">
        <v>324</v>
      </c>
      <c r="H184" s="194">
        <v>35.399999999999999</v>
      </c>
      <c r="I184" s="195"/>
      <c r="J184" s="194">
        <f>ROUND(I184*H184,3)</f>
        <v>0</v>
      </c>
      <c r="K184" s="196"/>
      <c r="L184" s="39"/>
      <c r="M184" s="197" t="s">
        <v>1</v>
      </c>
      <c r="N184" s="198" t="s">
        <v>44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1" t="s">
        <v>212</v>
      </c>
      <c r="AT184" s="201" t="s">
        <v>171</v>
      </c>
      <c r="AU184" s="201" t="s">
        <v>90</v>
      </c>
      <c r="AY184" s="19" t="s">
        <v>168</v>
      </c>
      <c r="BE184" s="202">
        <f>IF(N184="základná",J184,0)</f>
        <v>0</v>
      </c>
      <c r="BF184" s="202">
        <f>IF(N184="znížená",J184,0)</f>
        <v>0</v>
      </c>
      <c r="BG184" s="202">
        <f>IF(N184="zákl. prenesená",J184,0)</f>
        <v>0</v>
      </c>
      <c r="BH184" s="202">
        <f>IF(N184="zníž. prenesená",J184,0)</f>
        <v>0</v>
      </c>
      <c r="BI184" s="202">
        <f>IF(N184="nulová",J184,0)</f>
        <v>0</v>
      </c>
      <c r="BJ184" s="19" t="s">
        <v>90</v>
      </c>
      <c r="BK184" s="203">
        <f>ROUND(I184*H184,3)</f>
        <v>0</v>
      </c>
      <c r="BL184" s="19" t="s">
        <v>212</v>
      </c>
      <c r="BM184" s="201" t="s">
        <v>339</v>
      </c>
    </row>
    <row r="185" s="13" customFormat="1">
      <c r="A185" s="13"/>
      <c r="B185" s="204"/>
      <c r="C185" s="13"/>
      <c r="D185" s="205" t="s">
        <v>175</v>
      </c>
      <c r="E185" s="206" t="s">
        <v>1</v>
      </c>
      <c r="F185" s="207" t="s">
        <v>691</v>
      </c>
      <c r="G185" s="13"/>
      <c r="H185" s="208">
        <v>19</v>
      </c>
      <c r="I185" s="209"/>
      <c r="J185" s="13"/>
      <c r="K185" s="13"/>
      <c r="L185" s="204"/>
      <c r="M185" s="210"/>
      <c r="N185" s="211"/>
      <c r="O185" s="211"/>
      <c r="P185" s="211"/>
      <c r="Q185" s="211"/>
      <c r="R185" s="211"/>
      <c r="S185" s="211"/>
      <c r="T185" s="21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6" t="s">
        <v>175</v>
      </c>
      <c r="AU185" s="206" t="s">
        <v>90</v>
      </c>
      <c r="AV185" s="13" t="s">
        <v>90</v>
      </c>
      <c r="AW185" s="13" t="s">
        <v>33</v>
      </c>
      <c r="AX185" s="13" t="s">
        <v>78</v>
      </c>
      <c r="AY185" s="206" t="s">
        <v>168</v>
      </c>
    </row>
    <row r="186" s="13" customFormat="1">
      <c r="A186" s="13"/>
      <c r="B186" s="204"/>
      <c r="C186" s="13"/>
      <c r="D186" s="205" t="s">
        <v>175</v>
      </c>
      <c r="E186" s="206" t="s">
        <v>1</v>
      </c>
      <c r="F186" s="207" t="s">
        <v>692</v>
      </c>
      <c r="G186" s="13"/>
      <c r="H186" s="208">
        <v>16.399999999999999</v>
      </c>
      <c r="I186" s="209"/>
      <c r="J186" s="13"/>
      <c r="K186" s="13"/>
      <c r="L186" s="204"/>
      <c r="M186" s="210"/>
      <c r="N186" s="211"/>
      <c r="O186" s="211"/>
      <c r="P186" s="211"/>
      <c r="Q186" s="211"/>
      <c r="R186" s="211"/>
      <c r="S186" s="211"/>
      <c r="T186" s="21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6" t="s">
        <v>175</v>
      </c>
      <c r="AU186" s="206" t="s">
        <v>90</v>
      </c>
      <c r="AV186" s="13" t="s">
        <v>90</v>
      </c>
      <c r="AW186" s="13" t="s">
        <v>33</v>
      </c>
      <c r="AX186" s="13" t="s">
        <v>78</v>
      </c>
      <c r="AY186" s="206" t="s">
        <v>168</v>
      </c>
    </row>
    <row r="187" s="14" customFormat="1">
      <c r="A187" s="14"/>
      <c r="B187" s="213"/>
      <c r="C187" s="14"/>
      <c r="D187" s="205" t="s">
        <v>175</v>
      </c>
      <c r="E187" s="214" t="s">
        <v>1</v>
      </c>
      <c r="F187" s="215" t="s">
        <v>180</v>
      </c>
      <c r="G187" s="14"/>
      <c r="H187" s="216">
        <v>35.399999999999999</v>
      </c>
      <c r="I187" s="217"/>
      <c r="J187" s="14"/>
      <c r="K187" s="14"/>
      <c r="L187" s="213"/>
      <c r="M187" s="218"/>
      <c r="N187" s="219"/>
      <c r="O187" s="219"/>
      <c r="P187" s="219"/>
      <c r="Q187" s="219"/>
      <c r="R187" s="219"/>
      <c r="S187" s="219"/>
      <c r="T187" s="22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4" t="s">
        <v>175</v>
      </c>
      <c r="AU187" s="214" t="s">
        <v>90</v>
      </c>
      <c r="AV187" s="14" t="s">
        <v>111</v>
      </c>
      <c r="AW187" s="14" t="s">
        <v>33</v>
      </c>
      <c r="AX187" s="14" t="s">
        <v>85</v>
      </c>
      <c r="AY187" s="214" t="s">
        <v>168</v>
      </c>
    </row>
    <row r="188" s="2" customFormat="1" ht="24.15" customHeight="1">
      <c r="A188" s="38"/>
      <c r="B188" s="189"/>
      <c r="C188" s="236" t="s">
        <v>243</v>
      </c>
      <c r="D188" s="236" t="s">
        <v>357</v>
      </c>
      <c r="E188" s="237" t="s">
        <v>693</v>
      </c>
      <c r="F188" s="238" t="s">
        <v>694</v>
      </c>
      <c r="G188" s="239" t="s">
        <v>324</v>
      </c>
      <c r="H188" s="240">
        <v>35.753999999999998</v>
      </c>
      <c r="I188" s="241"/>
      <c r="J188" s="240">
        <f>ROUND(I188*H188,3)</f>
        <v>0</v>
      </c>
      <c r="K188" s="242"/>
      <c r="L188" s="243"/>
      <c r="M188" s="244" t="s">
        <v>1</v>
      </c>
      <c r="N188" s="245" t="s">
        <v>44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1" t="s">
        <v>259</v>
      </c>
      <c r="AT188" s="201" t="s">
        <v>357</v>
      </c>
      <c r="AU188" s="201" t="s">
        <v>90</v>
      </c>
      <c r="AY188" s="19" t="s">
        <v>168</v>
      </c>
      <c r="BE188" s="202">
        <f>IF(N188="základná",J188,0)</f>
        <v>0</v>
      </c>
      <c r="BF188" s="202">
        <f>IF(N188="znížená",J188,0)</f>
        <v>0</v>
      </c>
      <c r="BG188" s="202">
        <f>IF(N188="zákl. prenesená",J188,0)</f>
        <v>0</v>
      </c>
      <c r="BH188" s="202">
        <f>IF(N188="zníž. prenesená",J188,0)</f>
        <v>0</v>
      </c>
      <c r="BI188" s="202">
        <f>IF(N188="nulová",J188,0)</f>
        <v>0</v>
      </c>
      <c r="BJ188" s="19" t="s">
        <v>90</v>
      </c>
      <c r="BK188" s="203">
        <f>ROUND(I188*H188,3)</f>
        <v>0</v>
      </c>
      <c r="BL188" s="19" t="s">
        <v>212</v>
      </c>
      <c r="BM188" s="201" t="s">
        <v>342</v>
      </c>
    </row>
    <row r="189" s="15" customFormat="1">
      <c r="A189" s="15"/>
      <c r="B189" s="221"/>
      <c r="C189" s="15"/>
      <c r="D189" s="205" t="s">
        <v>175</v>
      </c>
      <c r="E189" s="222" t="s">
        <v>1</v>
      </c>
      <c r="F189" s="223" t="s">
        <v>695</v>
      </c>
      <c r="G189" s="15"/>
      <c r="H189" s="222" t="s">
        <v>1</v>
      </c>
      <c r="I189" s="224"/>
      <c r="J189" s="15"/>
      <c r="K189" s="15"/>
      <c r="L189" s="221"/>
      <c r="M189" s="225"/>
      <c r="N189" s="226"/>
      <c r="O189" s="226"/>
      <c r="P189" s="226"/>
      <c r="Q189" s="226"/>
      <c r="R189" s="226"/>
      <c r="S189" s="226"/>
      <c r="T189" s="22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22" t="s">
        <v>175</v>
      </c>
      <c r="AU189" s="222" t="s">
        <v>90</v>
      </c>
      <c r="AV189" s="15" t="s">
        <v>85</v>
      </c>
      <c r="AW189" s="15" t="s">
        <v>33</v>
      </c>
      <c r="AX189" s="15" t="s">
        <v>78</v>
      </c>
      <c r="AY189" s="222" t="s">
        <v>168</v>
      </c>
    </row>
    <row r="190" s="13" customFormat="1">
      <c r="A190" s="13"/>
      <c r="B190" s="204"/>
      <c r="C190" s="13"/>
      <c r="D190" s="205" t="s">
        <v>175</v>
      </c>
      <c r="E190" s="206" t="s">
        <v>1</v>
      </c>
      <c r="F190" s="207" t="s">
        <v>696</v>
      </c>
      <c r="G190" s="13"/>
      <c r="H190" s="208">
        <v>35.753999999999998</v>
      </c>
      <c r="I190" s="209"/>
      <c r="J190" s="13"/>
      <c r="K190" s="13"/>
      <c r="L190" s="204"/>
      <c r="M190" s="210"/>
      <c r="N190" s="211"/>
      <c r="O190" s="211"/>
      <c r="P190" s="211"/>
      <c r="Q190" s="211"/>
      <c r="R190" s="211"/>
      <c r="S190" s="211"/>
      <c r="T190" s="21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6" t="s">
        <v>175</v>
      </c>
      <c r="AU190" s="206" t="s">
        <v>90</v>
      </c>
      <c r="AV190" s="13" t="s">
        <v>90</v>
      </c>
      <c r="AW190" s="13" t="s">
        <v>33</v>
      </c>
      <c r="AX190" s="13" t="s">
        <v>78</v>
      </c>
      <c r="AY190" s="206" t="s">
        <v>168</v>
      </c>
    </row>
    <row r="191" s="14" customFormat="1">
      <c r="A191" s="14"/>
      <c r="B191" s="213"/>
      <c r="C191" s="14"/>
      <c r="D191" s="205" t="s">
        <v>175</v>
      </c>
      <c r="E191" s="214" t="s">
        <v>1</v>
      </c>
      <c r="F191" s="215" t="s">
        <v>180</v>
      </c>
      <c r="G191" s="14"/>
      <c r="H191" s="216">
        <v>35.753999999999998</v>
      </c>
      <c r="I191" s="217"/>
      <c r="J191" s="14"/>
      <c r="K191" s="14"/>
      <c r="L191" s="213"/>
      <c r="M191" s="218"/>
      <c r="N191" s="219"/>
      <c r="O191" s="219"/>
      <c r="P191" s="219"/>
      <c r="Q191" s="219"/>
      <c r="R191" s="219"/>
      <c r="S191" s="219"/>
      <c r="T191" s="22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14" t="s">
        <v>175</v>
      </c>
      <c r="AU191" s="214" t="s">
        <v>90</v>
      </c>
      <c r="AV191" s="14" t="s">
        <v>111</v>
      </c>
      <c r="AW191" s="14" t="s">
        <v>33</v>
      </c>
      <c r="AX191" s="14" t="s">
        <v>85</v>
      </c>
      <c r="AY191" s="214" t="s">
        <v>168</v>
      </c>
    </row>
    <row r="192" s="2" customFormat="1" ht="24.15" customHeight="1">
      <c r="A192" s="38"/>
      <c r="B192" s="189"/>
      <c r="C192" s="190" t="s">
        <v>343</v>
      </c>
      <c r="D192" s="190" t="s">
        <v>171</v>
      </c>
      <c r="E192" s="191" t="s">
        <v>697</v>
      </c>
      <c r="F192" s="192" t="s">
        <v>698</v>
      </c>
      <c r="G192" s="193" t="s">
        <v>174</v>
      </c>
      <c r="H192" s="194">
        <v>37.159999999999997</v>
      </c>
      <c r="I192" s="195"/>
      <c r="J192" s="194">
        <f>ROUND(I192*H192,3)</f>
        <v>0</v>
      </c>
      <c r="K192" s="196"/>
      <c r="L192" s="39"/>
      <c r="M192" s="197" t="s">
        <v>1</v>
      </c>
      <c r="N192" s="198" t="s">
        <v>44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1" t="s">
        <v>212</v>
      </c>
      <c r="AT192" s="201" t="s">
        <v>171</v>
      </c>
      <c r="AU192" s="201" t="s">
        <v>90</v>
      </c>
      <c r="AY192" s="19" t="s">
        <v>168</v>
      </c>
      <c r="BE192" s="202">
        <f>IF(N192="základná",J192,0)</f>
        <v>0</v>
      </c>
      <c r="BF192" s="202">
        <f>IF(N192="znížená",J192,0)</f>
        <v>0</v>
      </c>
      <c r="BG192" s="202">
        <f>IF(N192="zákl. prenesená",J192,0)</f>
        <v>0</v>
      </c>
      <c r="BH192" s="202">
        <f>IF(N192="zníž. prenesená",J192,0)</f>
        <v>0</v>
      </c>
      <c r="BI192" s="202">
        <f>IF(N192="nulová",J192,0)</f>
        <v>0</v>
      </c>
      <c r="BJ192" s="19" t="s">
        <v>90</v>
      </c>
      <c r="BK192" s="203">
        <f>ROUND(I192*H192,3)</f>
        <v>0</v>
      </c>
      <c r="BL192" s="19" t="s">
        <v>212</v>
      </c>
      <c r="BM192" s="201" t="s">
        <v>346</v>
      </c>
    </row>
    <row r="193" s="15" customFormat="1">
      <c r="A193" s="15"/>
      <c r="B193" s="221"/>
      <c r="C193" s="15"/>
      <c r="D193" s="205" t="s">
        <v>175</v>
      </c>
      <c r="E193" s="222" t="s">
        <v>1</v>
      </c>
      <c r="F193" s="223" t="s">
        <v>699</v>
      </c>
      <c r="G193" s="15"/>
      <c r="H193" s="222" t="s">
        <v>1</v>
      </c>
      <c r="I193" s="224"/>
      <c r="J193" s="15"/>
      <c r="K193" s="15"/>
      <c r="L193" s="221"/>
      <c r="M193" s="225"/>
      <c r="N193" s="226"/>
      <c r="O193" s="226"/>
      <c r="P193" s="226"/>
      <c r="Q193" s="226"/>
      <c r="R193" s="226"/>
      <c r="S193" s="226"/>
      <c r="T193" s="227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22" t="s">
        <v>175</v>
      </c>
      <c r="AU193" s="222" t="s">
        <v>90</v>
      </c>
      <c r="AV193" s="15" t="s">
        <v>85</v>
      </c>
      <c r="AW193" s="15" t="s">
        <v>33</v>
      </c>
      <c r="AX193" s="15" t="s">
        <v>78</v>
      </c>
      <c r="AY193" s="222" t="s">
        <v>168</v>
      </c>
    </row>
    <row r="194" s="13" customFormat="1">
      <c r="A194" s="13"/>
      <c r="B194" s="204"/>
      <c r="C194" s="13"/>
      <c r="D194" s="205" t="s">
        <v>175</v>
      </c>
      <c r="E194" s="206" t="s">
        <v>1</v>
      </c>
      <c r="F194" s="207" t="s">
        <v>700</v>
      </c>
      <c r="G194" s="13"/>
      <c r="H194" s="208">
        <v>17.899999999999999</v>
      </c>
      <c r="I194" s="209"/>
      <c r="J194" s="13"/>
      <c r="K194" s="13"/>
      <c r="L194" s="204"/>
      <c r="M194" s="210"/>
      <c r="N194" s="211"/>
      <c r="O194" s="211"/>
      <c r="P194" s="211"/>
      <c r="Q194" s="211"/>
      <c r="R194" s="211"/>
      <c r="S194" s="211"/>
      <c r="T194" s="21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6" t="s">
        <v>175</v>
      </c>
      <c r="AU194" s="206" t="s">
        <v>90</v>
      </c>
      <c r="AV194" s="13" t="s">
        <v>90</v>
      </c>
      <c r="AW194" s="13" t="s">
        <v>33</v>
      </c>
      <c r="AX194" s="13" t="s">
        <v>78</v>
      </c>
      <c r="AY194" s="206" t="s">
        <v>168</v>
      </c>
    </row>
    <row r="195" s="13" customFormat="1">
      <c r="A195" s="13"/>
      <c r="B195" s="204"/>
      <c r="C195" s="13"/>
      <c r="D195" s="205" t="s">
        <v>175</v>
      </c>
      <c r="E195" s="206" t="s">
        <v>1</v>
      </c>
      <c r="F195" s="207" t="s">
        <v>701</v>
      </c>
      <c r="G195" s="13"/>
      <c r="H195" s="208">
        <v>19.260000000000002</v>
      </c>
      <c r="I195" s="209"/>
      <c r="J195" s="13"/>
      <c r="K195" s="13"/>
      <c r="L195" s="204"/>
      <c r="M195" s="210"/>
      <c r="N195" s="211"/>
      <c r="O195" s="211"/>
      <c r="P195" s="211"/>
      <c r="Q195" s="211"/>
      <c r="R195" s="211"/>
      <c r="S195" s="211"/>
      <c r="T195" s="21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6" t="s">
        <v>175</v>
      </c>
      <c r="AU195" s="206" t="s">
        <v>90</v>
      </c>
      <c r="AV195" s="13" t="s">
        <v>90</v>
      </c>
      <c r="AW195" s="13" t="s">
        <v>33</v>
      </c>
      <c r="AX195" s="13" t="s">
        <v>78</v>
      </c>
      <c r="AY195" s="206" t="s">
        <v>168</v>
      </c>
    </row>
    <row r="196" s="16" customFormat="1">
      <c r="A196" s="16"/>
      <c r="B196" s="228"/>
      <c r="C196" s="16"/>
      <c r="D196" s="205" t="s">
        <v>175</v>
      </c>
      <c r="E196" s="229" t="s">
        <v>1</v>
      </c>
      <c r="F196" s="230" t="s">
        <v>240</v>
      </c>
      <c r="G196" s="16"/>
      <c r="H196" s="231">
        <v>37.159999999999997</v>
      </c>
      <c r="I196" s="232"/>
      <c r="J196" s="16"/>
      <c r="K196" s="16"/>
      <c r="L196" s="228"/>
      <c r="M196" s="233"/>
      <c r="N196" s="234"/>
      <c r="O196" s="234"/>
      <c r="P196" s="234"/>
      <c r="Q196" s="234"/>
      <c r="R196" s="234"/>
      <c r="S196" s="234"/>
      <c r="T196" s="235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29" t="s">
        <v>175</v>
      </c>
      <c r="AU196" s="229" t="s">
        <v>90</v>
      </c>
      <c r="AV196" s="16" t="s">
        <v>95</v>
      </c>
      <c r="AW196" s="16" t="s">
        <v>33</v>
      </c>
      <c r="AX196" s="16" t="s">
        <v>78</v>
      </c>
      <c r="AY196" s="229" t="s">
        <v>168</v>
      </c>
    </row>
    <row r="197" s="15" customFormat="1">
      <c r="A197" s="15"/>
      <c r="B197" s="221"/>
      <c r="C197" s="15"/>
      <c r="D197" s="205" t="s">
        <v>175</v>
      </c>
      <c r="E197" s="222" t="s">
        <v>1</v>
      </c>
      <c r="F197" s="223" t="s">
        <v>702</v>
      </c>
      <c r="G197" s="15"/>
      <c r="H197" s="222" t="s">
        <v>1</v>
      </c>
      <c r="I197" s="224"/>
      <c r="J197" s="15"/>
      <c r="K197" s="15"/>
      <c r="L197" s="221"/>
      <c r="M197" s="225"/>
      <c r="N197" s="226"/>
      <c r="O197" s="226"/>
      <c r="P197" s="226"/>
      <c r="Q197" s="226"/>
      <c r="R197" s="226"/>
      <c r="S197" s="226"/>
      <c r="T197" s="22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22" t="s">
        <v>175</v>
      </c>
      <c r="AU197" s="222" t="s">
        <v>90</v>
      </c>
      <c r="AV197" s="15" t="s">
        <v>85</v>
      </c>
      <c r="AW197" s="15" t="s">
        <v>33</v>
      </c>
      <c r="AX197" s="15" t="s">
        <v>78</v>
      </c>
      <c r="AY197" s="222" t="s">
        <v>168</v>
      </c>
    </row>
    <row r="198" s="13" customFormat="1">
      <c r="A198" s="13"/>
      <c r="B198" s="204"/>
      <c r="C198" s="13"/>
      <c r="D198" s="205" t="s">
        <v>175</v>
      </c>
      <c r="E198" s="206" t="s">
        <v>1</v>
      </c>
      <c r="F198" s="207" t="s">
        <v>78</v>
      </c>
      <c r="G198" s="13"/>
      <c r="H198" s="208">
        <v>0</v>
      </c>
      <c r="I198" s="209"/>
      <c r="J198" s="13"/>
      <c r="K198" s="13"/>
      <c r="L198" s="204"/>
      <c r="M198" s="210"/>
      <c r="N198" s="211"/>
      <c r="O198" s="211"/>
      <c r="P198" s="211"/>
      <c r="Q198" s="211"/>
      <c r="R198" s="211"/>
      <c r="S198" s="211"/>
      <c r="T198" s="21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06" t="s">
        <v>175</v>
      </c>
      <c r="AU198" s="206" t="s">
        <v>90</v>
      </c>
      <c r="AV198" s="13" t="s">
        <v>90</v>
      </c>
      <c r="AW198" s="13" t="s">
        <v>33</v>
      </c>
      <c r="AX198" s="13" t="s">
        <v>78</v>
      </c>
      <c r="AY198" s="206" t="s">
        <v>168</v>
      </c>
    </row>
    <row r="199" s="16" customFormat="1">
      <c r="A199" s="16"/>
      <c r="B199" s="228"/>
      <c r="C199" s="16"/>
      <c r="D199" s="205" t="s">
        <v>175</v>
      </c>
      <c r="E199" s="229" t="s">
        <v>1</v>
      </c>
      <c r="F199" s="230" t="s">
        <v>240</v>
      </c>
      <c r="G199" s="16"/>
      <c r="H199" s="231">
        <v>0</v>
      </c>
      <c r="I199" s="232"/>
      <c r="J199" s="16"/>
      <c r="K199" s="16"/>
      <c r="L199" s="228"/>
      <c r="M199" s="233"/>
      <c r="N199" s="234"/>
      <c r="O199" s="234"/>
      <c r="P199" s="234"/>
      <c r="Q199" s="234"/>
      <c r="R199" s="234"/>
      <c r="S199" s="234"/>
      <c r="T199" s="235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29" t="s">
        <v>175</v>
      </c>
      <c r="AU199" s="229" t="s">
        <v>90</v>
      </c>
      <c r="AV199" s="16" t="s">
        <v>95</v>
      </c>
      <c r="AW199" s="16" t="s">
        <v>33</v>
      </c>
      <c r="AX199" s="16" t="s">
        <v>78</v>
      </c>
      <c r="AY199" s="229" t="s">
        <v>168</v>
      </c>
    </row>
    <row r="200" s="14" customFormat="1">
      <c r="A200" s="14"/>
      <c r="B200" s="213"/>
      <c r="C200" s="14"/>
      <c r="D200" s="205" t="s">
        <v>175</v>
      </c>
      <c r="E200" s="214" t="s">
        <v>1</v>
      </c>
      <c r="F200" s="215" t="s">
        <v>180</v>
      </c>
      <c r="G200" s="14"/>
      <c r="H200" s="216">
        <v>37.159999999999997</v>
      </c>
      <c r="I200" s="217"/>
      <c r="J200" s="14"/>
      <c r="K200" s="14"/>
      <c r="L200" s="213"/>
      <c r="M200" s="218"/>
      <c r="N200" s="219"/>
      <c r="O200" s="219"/>
      <c r="P200" s="219"/>
      <c r="Q200" s="219"/>
      <c r="R200" s="219"/>
      <c r="S200" s="219"/>
      <c r="T200" s="22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14" t="s">
        <v>175</v>
      </c>
      <c r="AU200" s="214" t="s">
        <v>90</v>
      </c>
      <c r="AV200" s="14" t="s">
        <v>111</v>
      </c>
      <c r="AW200" s="14" t="s">
        <v>33</v>
      </c>
      <c r="AX200" s="14" t="s">
        <v>85</v>
      </c>
      <c r="AY200" s="214" t="s">
        <v>168</v>
      </c>
    </row>
    <row r="201" s="2" customFormat="1" ht="33" customHeight="1">
      <c r="A201" s="38"/>
      <c r="B201" s="189"/>
      <c r="C201" s="236" t="s">
        <v>252</v>
      </c>
      <c r="D201" s="236" t="s">
        <v>357</v>
      </c>
      <c r="E201" s="237" t="s">
        <v>703</v>
      </c>
      <c r="F201" s="238" t="s">
        <v>704</v>
      </c>
      <c r="G201" s="239" t="s">
        <v>174</v>
      </c>
      <c r="H201" s="240">
        <v>38.274999999999999</v>
      </c>
      <c r="I201" s="241"/>
      <c r="J201" s="240">
        <f>ROUND(I201*H201,3)</f>
        <v>0</v>
      </c>
      <c r="K201" s="242"/>
      <c r="L201" s="243"/>
      <c r="M201" s="244" t="s">
        <v>1</v>
      </c>
      <c r="N201" s="245" t="s">
        <v>44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1" t="s">
        <v>259</v>
      </c>
      <c r="AT201" s="201" t="s">
        <v>357</v>
      </c>
      <c r="AU201" s="201" t="s">
        <v>90</v>
      </c>
      <c r="AY201" s="19" t="s">
        <v>168</v>
      </c>
      <c r="BE201" s="202">
        <f>IF(N201="základná",J201,0)</f>
        <v>0</v>
      </c>
      <c r="BF201" s="202">
        <f>IF(N201="znížená",J201,0)</f>
        <v>0</v>
      </c>
      <c r="BG201" s="202">
        <f>IF(N201="zákl. prenesená",J201,0)</f>
        <v>0</v>
      </c>
      <c r="BH201" s="202">
        <f>IF(N201="zníž. prenesená",J201,0)</f>
        <v>0</v>
      </c>
      <c r="BI201" s="202">
        <f>IF(N201="nulová",J201,0)</f>
        <v>0</v>
      </c>
      <c r="BJ201" s="19" t="s">
        <v>90</v>
      </c>
      <c r="BK201" s="203">
        <f>ROUND(I201*H201,3)</f>
        <v>0</v>
      </c>
      <c r="BL201" s="19" t="s">
        <v>212</v>
      </c>
      <c r="BM201" s="201" t="s">
        <v>349</v>
      </c>
    </row>
    <row r="202" s="15" customFormat="1">
      <c r="A202" s="15"/>
      <c r="B202" s="221"/>
      <c r="C202" s="15"/>
      <c r="D202" s="205" t="s">
        <v>175</v>
      </c>
      <c r="E202" s="222" t="s">
        <v>1</v>
      </c>
      <c r="F202" s="223" t="s">
        <v>705</v>
      </c>
      <c r="G202" s="15"/>
      <c r="H202" s="222" t="s">
        <v>1</v>
      </c>
      <c r="I202" s="224"/>
      <c r="J202" s="15"/>
      <c r="K202" s="15"/>
      <c r="L202" s="221"/>
      <c r="M202" s="225"/>
      <c r="N202" s="226"/>
      <c r="O202" s="226"/>
      <c r="P202" s="226"/>
      <c r="Q202" s="226"/>
      <c r="R202" s="226"/>
      <c r="S202" s="226"/>
      <c r="T202" s="22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22" t="s">
        <v>175</v>
      </c>
      <c r="AU202" s="222" t="s">
        <v>90</v>
      </c>
      <c r="AV202" s="15" t="s">
        <v>85</v>
      </c>
      <c r="AW202" s="15" t="s">
        <v>33</v>
      </c>
      <c r="AX202" s="15" t="s">
        <v>78</v>
      </c>
      <c r="AY202" s="222" t="s">
        <v>168</v>
      </c>
    </row>
    <row r="203" s="13" customFormat="1">
      <c r="A203" s="13"/>
      <c r="B203" s="204"/>
      <c r="C203" s="13"/>
      <c r="D203" s="205" t="s">
        <v>175</v>
      </c>
      <c r="E203" s="206" t="s">
        <v>1</v>
      </c>
      <c r="F203" s="207" t="s">
        <v>706</v>
      </c>
      <c r="G203" s="13"/>
      <c r="H203" s="208">
        <v>38.274999999999999</v>
      </c>
      <c r="I203" s="209"/>
      <c r="J203" s="13"/>
      <c r="K203" s="13"/>
      <c r="L203" s="204"/>
      <c r="M203" s="210"/>
      <c r="N203" s="211"/>
      <c r="O203" s="211"/>
      <c r="P203" s="211"/>
      <c r="Q203" s="211"/>
      <c r="R203" s="211"/>
      <c r="S203" s="211"/>
      <c r="T203" s="21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06" t="s">
        <v>175</v>
      </c>
      <c r="AU203" s="206" t="s">
        <v>90</v>
      </c>
      <c r="AV203" s="13" t="s">
        <v>90</v>
      </c>
      <c r="AW203" s="13" t="s">
        <v>33</v>
      </c>
      <c r="AX203" s="13" t="s">
        <v>78</v>
      </c>
      <c r="AY203" s="206" t="s">
        <v>168</v>
      </c>
    </row>
    <row r="204" s="14" customFormat="1">
      <c r="A204" s="14"/>
      <c r="B204" s="213"/>
      <c r="C204" s="14"/>
      <c r="D204" s="205" t="s">
        <v>175</v>
      </c>
      <c r="E204" s="214" t="s">
        <v>1</v>
      </c>
      <c r="F204" s="215" t="s">
        <v>180</v>
      </c>
      <c r="G204" s="14"/>
      <c r="H204" s="216">
        <v>38.274999999999999</v>
      </c>
      <c r="I204" s="217"/>
      <c r="J204" s="14"/>
      <c r="K204" s="14"/>
      <c r="L204" s="213"/>
      <c r="M204" s="218"/>
      <c r="N204" s="219"/>
      <c r="O204" s="219"/>
      <c r="P204" s="219"/>
      <c r="Q204" s="219"/>
      <c r="R204" s="219"/>
      <c r="S204" s="219"/>
      <c r="T204" s="22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4" t="s">
        <v>175</v>
      </c>
      <c r="AU204" s="214" t="s">
        <v>90</v>
      </c>
      <c r="AV204" s="14" t="s">
        <v>111</v>
      </c>
      <c r="AW204" s="14" t="s">
        <v>33</v>
      </c>
      <c r="AX204" s="14" t="s">
        <v>85</v>
      </c>
      <c r="AY204" s="214" t="s">
        <v>168</v>
      </c>
    </row>
    <row r="205" s="2" customFormat="1" ht="24.15" customHeight="1">
      <c r="A205" s="38"/>
      <c r="B205" s="189"/>
      <c r="C205" s="190" t="s">
        <v>350</v>
      </c>
      <c r="D205" s="190" t="s">
        <v>171</v>
      </c>
      <c r="E205" s="191" t="s">
        <v>707</v>
      </c>
      <c r="F205" s="192" t="s">
        <v>708</v>
      </c>
      <c r="G205" s="193" t="s">
        <v>174</v>
      </c>
      <c r="H205" s="194">
        <v>37.159999999999997</v>
      </c>
      <c r="I205" s="195"/>
      <c r="J205" s="194">
        <f>ROUND(I205*H205,3)</f>
        <v>0</v>
      </c>
      <c r="K205" s="196"/>
      <c r="L205" s="39"/>
      <c r="M205" s="197" t="s">
        <v>1</v>
      </c>
      <c r="N205" s="198" t="s">
        <v>44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1" t="s">
        <v>212</v>
      </c>
      <c r="AT205" s="201" t="s">
        <v>171</v>
      </c>
      <c r="AU205" s="201" t="s">
        <v>90</v>
      </c>
      <c r="AY205" s="19" t="s">
        <v>168</v>
      </c>
      <c r="BE205" s="202">
        <f>IF(N205="základná",J205,0)</f>
        <v>0</v>
      </c>
      <c r="BF205" s="202">
        <f>IF(N205="znížená",J205,0)</f>
        <v>0</v>
      </c>
      <c r="BG205" s="202">
        <f>IF(N205="zákl. prenesená",J205,0)</f>
        <v>0</v>
      </c>
      <c r="BH205" s="202">
        <f>IF(N205="zníž. prenesená",J205,0)</f>
        <v>0</v>
      </c>
      <c r="BI205" s="202">
        <f>IF(N205="nulová",J205,0)</f>
        <v>0</v>
      </c>
      <c r="BJ205" s="19" t="s">
        <v>90</v>
      </c>
      <c r="BK205" s="203">
        <f>ROUND(I205*H205,3)</f>
        <v>0</v>
      </c>
      <c r="BL205" s="19" t="s">
        <v>212</v>
      </c>
      <c r="BM205" s="201" t="s">
        <v>354</v>
      </c>
    </row>
    <row r="206" s="2" customFormat="1" ht="24.15" customHeight="1">
      <c r="A206" s="38"/>
      <c r="B206" s="189"/>
      <c r="C206" s="190" t="s">
        <v>259</v>
      </c>
      <c r="D206" s="190" t="s">
        <v>171</v>
      </c>
      <c r="E206" s="191" t="s">
        <v>709</v>
      </c>
      <c r="F206" s="192" t="s">
        <v>710</v>
      </c>
      <c r="G206" s="193" t="s">
        <v>174</v>
      </c>
      <c r="H206" s="194">
        <v>37.159999999999997</v>
      </c>
      <c r="I206" s="195"/>
      <c r="J206" s="194">
        <f>ROUND(I206*H206,3)</f>
        <v>0</v>
      </c>
      <c r="K206" s="196"/>
      <c r="L206" s="39"/>
      <c r="M206" s="197" t="s">
        <v>1</v>
      </c>
      <c r="N206" s="198" t="s">
        <v>44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1" t="s">
        <v>212</v>
      </c>
      <c r="AT206" s="201" t="s">
        <v>171</v>
      </c>
      <c r="AU206" s="201" t="s">
        <v>90</v>
      </c>
      <c r="AY206" s="19" t="s">
        <v>168</v>
      </c>
      <c r="BE206" s="202">
        <f>IF(N206="základná",J206,0)</f>
        <v>0</v>
      </c>
      <c r="BF206" s="202">
        <f>IF(N206="znížená",J206,0)</f>
        <v>0</v>
      </c>
      <c r="BG206" s="202">
        <f>IF(N206="zákl. prenesená",J206,0)</f>
        <v>0</v>
      </c>
      <c r="BH206" s="202">
        <f>IF(N206="zníž. prenesená",J206,0)</f>
        <v>0</v>
      </c>
      <c r="BI206" s="202">
        <f>IF(N206="nulová",J206,0)</f>
        <v>0</v>
      </c>
      <c r="BJ206" s="19" t="s">
        <v>90</v>
      </c>
      <c r="BK206" s="203">
        <f>ROUND(I206*H206,3)</f>
        <v>0</v>
      </c>
      <c r="BL206" s="19" t="s">
        <v>212</v>
      </c>
      <c r="BM206" s="201" t="s">
        <v>360</v>
      </c>
    </row>
    <row r="207" s="2" customFormat="1" ht="24.15" customHeight="1">
      <c r="A207" s="38"/>
      <c r="B207" s="189"/>
      <c r="C207" s="190" t="s">
        <v>361</v>
      </c>
      <c r="D207" s="190" t="s">
        <v>171</v>
      </c>
      <c r="E207" s="191" t="s">
        <v>711</v>
      </c>
      <c r="F207" s="192" t="s">
        <v>712</v>
      </c>
      <c r="G207" s="193" t="s">
        <v>538</v>
      </c>
      <c r="H207" s="195"/>
      <c r="I207" s="195"/>
      <c r="J207" s="194">
        <f>ROUND(I207*H207,3)</f>
        <v>0</v>
      </c>
      <c r="K207" s="196"/>
      <c r="L207" s="39"/>
      <c r="M207" s="197" t="s">
        <v>1</v>
      </c>
      <c r="N207" s="198" t="s">
        <v>44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1" t="s">
        <v>212</v>
      </c>
      <c r="AT207" s="201" t="s">
        <v>171</v>
      </c>
      <c r="AU207" s="201" t="s">
        <v>90</v>
      </c>
      <c r="AY207" s="19" t="s">
        <v>168</v>
      </c>
      <c r="BE207" s="202">
        <f>IF(N207="základná",J207,0)</f>
        <v>0</v>
      </c>
      <c r="BF207" s="202">
        <f>IF(N207="znížená",J207,0)</f>
        <v>0</v>
      </c>
      <c r="BG207" s="202">
        <f>IF(N207="zákl. prenesená",J207,0)</f>
        <v>0</v>
      </c>
      <c r="BH207" s="202">
        <f>IF(N207="zníž. prenesená",J207,0)</f>
        <v>0</v>
      </c>
      <c r="BI207" s="202">
        <f>IF(N207="nulová",J207,0)</f>
        <v>0</v>
      </c>
      <c r="BJ207" s="19" t="s">
        <v>90</v>
      </c>
      <c r="BK207" s="203">
        <f>ROUND(I207*H207,3)</f>
        <v>0</v>
      </c>
      <c r="BL207" s="19" t="s">
        <v>212</v>
      </c>
      <c r="BM207" s="201" t="s">
        <v>364</v>
      </c>
    </row>
    <row r="208" s="12" customFormat="1" ht="22.8" customHeight="1">
      <c r="A208" s="12"/>
      <c r="B208" s="176"/>
      <c r="C208" s="12"/>
      <c r="D208" s="177" t="s">
        <v>77</v>
      </c>
      <c r="E208" s="187" t="s">
        <v>713</v>
      </c>
      <c r="F208" s="187" t="s">
        <v>714</v>
      </c>
      <c r="G208" s="12"/>
      <c r="H208" s="12"/>
      <c r="I208" s="179"/>
      <c r="J208" s="188">
        <f>BK208</f>
        <v>0</v>
      </c>
      <c r="K208" s="12"/>
      <c r="L208" s="176"/>
      <c r="M208" s="181"/>
      <c r="N208" s="182"/>
      <c r="O208" s="182"/>
      <c r="P208" s="183">
        <f>SUM(P209:P210)</f>
        <v>0</v>
      </c>
      <c r="Q208" s="182"/>
      <c r="R208" s="183">
        <f>SUM(R209:R210)</f>
        <v>0</v>
      </c>
      <c r="S208" s="182"/>
      <c r="T208" s="184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77" t="s">
        <v>90</v>
      </c>
      <c r="AT208" s="185" t="s">
        <v>77</v>
      </c>
      <c r="AU208" s="185" t="s">
        <v>85</v>
      </c>
      <c r="AY208" s="177" t="s">
        <v>168</v>
      </c>
      <c r="BK208" s="186">
        <f>SUM(BK209:BK210)</f>
        <v>0</v>
      </c>
    </row>
    <row r="209" s="2" customFormat="1" ht="24.15" customHeight="1">
      <c r="A209" s="38"/>
      <c r="B209" s="189"/>
      <c r="C209" s="190" t="s">
        <v>268</v>
      </c>
      <c r="D209" s="190" t="s">
        <v>171</v>
      </c>
      <c r="E209" s="191" t="s">
        <v>715</v>
      </c>
      <c r="F209" s="192" t="s">
        <v>716</v>
      </c>
      <c r="G209" s="193" t="s">
        <v>174</v>
      </c>
      <c r="H209" s="194">
        <v>30.510000000000002</v>
      </c>
      <c r="I209" s="195"/>
      <c r="J209" s="194">
        <f>ROUND(I209*H209,3)</f>
        <v>0</v>
      </c>
      <c r="K209" s="196"/>
      <c r="L209" s="39"/>
      <c r="M209" s="197" t="s">
        <v>1</v>
      </c>
      <c r="N209" s="198" t="s">
        <v>44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1" t="s">
        <v>212</v>
      </c>
      <c r="AT209" s="201" t="s">
        <v>171</v>
      </c>
      <c r="AU209" s="201" t="s">
        <v>90</v>
      </c>
      <c r="AY209" s="19" t="s">
        <v>168</v>
      </c>
      <c r="BE209" s="202">
        <f>IF(N209="základná",J209,0)</f>
        <v>0</v>
      </c>
      <c r="BF209" s="202">
        <f>IF(N209="znížená",J209,0)</f>
        <v>0</v>
      </c>
      <c r="BG209" s="202">
        <f>IF(N209="zákl. prenesená",J209,0)</f>
        <v>0</v>
      </c>
      <c r="BH209" s="202">
        <f>IF(N209="zníž. prenesená",J209,0)</f>
        <v>0</v>
      </c>
      <c r="BI209" s="202">
        <f>IF(N209="nulová",J209,0)</f>
        <v>0</v>
      </c>
      <c r="BJ209" s="19" t="s">
        <v>90</v>
      </c>
      <c r="BK209" s="203">
        <f>ROUND(I209*H209,3)</f>
        <v>0</v>
      </c>
      <c r="BL209" s="19" t="s">
        <v>212</v>
      </c>
      <c r="BM209" s="201" t="s">
        <v>367</v>
      </c>
    </row>
    <row r="210" s="2" customFormat="1" ht="37.8" customHeight="1">
      <c r="A210" s="38"/>
      <c r="B210" s="189"/>
      <c r="C210" s="190" t="s">
        <v>368</v>
      </c>
      <c r="D210" s="190" t="s">
        <v>171</v>
      </c>
      <c r="E210" s="191" t="s">
        <v>717</v>
      </c>
      <c r="F210" s="192" t="s">
        <v>718</v>
      </c>
      <c r="G210" s="193" t="s">
        <v>174</v>
      </c>
      <c r="H210" s="194">
        <v>30.510000000000002</v>
      </c>
      <c r="I210" s="195"/>
      <c r="J210" s="194">
        <f>ROUND(I210*H210,3)</f>
        <v>0</v>
      </c>
      <c r="K210" s="196"/>
      <c r="L210" s="39"/>
      <c r="M210" s="249" t="s">
        <v>1</v>
      </c>
      <c r="N210" s="250" t="s">
        <v>44</v>
      </c>
      <c r="O210" s="251"/>
      <c r="P210" s="252">
        <f>O210*H210</f>
        <v>0</v>
      </c>
      <c r="Q210" s="252">
        <v>0</v>
      </c>
      <c r="R210" s="252">
        <f>Q210*H210</f>
        <v>0</v>
      </c>
      <c r="S210" s="252">
        <v>0</v>
      </c>
      <c r="T210" s="25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1" t="s">
        <v>212</v>
      </c>
      <c r="AT210" s="201" t="s">
        <v>171</v>
      </c>
      <c r="AU210" s="201" t="s">
        <v>90</v>
      </c>
      <c r="AY210" s="19" t="s">
        <v>168</v>
      </c>
      <c r="BE210" s="202">
        <f>IF(N210="základná",J210,0)</f>
        <v>0</v>
      </c>
      <c r="BF210" s="202">
        <f>IF(N210="znížená",J210,0)</f>
        <v>0</v>
      </c>
      <c r="BG210" s="202">
        <f>IF(N210="zákl. prenesená",J210,0)</f>
        <v>0</v>
      </c>
      <c r="BH210" s="202">
        <f>IF(N210="zníž. prenesená",J210,0)</f>
        <v>0</v>
      </c>
      <c r="BI210" s="202">
        <f>IF(N210="nulová",J210,0)</f>
        <v>0</v>
      </c>
      <c r="BJ210" s="19" t="s">
        <v>90</v>
      </c>
      <c r="BK210" s="203">
        <f>ROUND(I210*H210,3)</f>
        <v>0</v>
      </c>
      <c r="BL210" s="19" t="s">
        <v>212</v>
      </c>
      <c r="BM210" s="201" t="s">
        <v>371</v>
      </c>
    </row>
    <row r="211" s="2" customFormat="1" ht="6.96" customHeight="1">
      <c r="A211" s="38"/>
      <c r="B211" s="65"/>
      <c r="C211" s="66"/>
      <c r="D211" s="66"/>
      <c r="E211" s="66"/>
      <c r="F211" s="66"/>
      <c r="G211" s="66"/>
      <c r="H211" s="66"/>
      <c r="I211" s="66"/>
      <c r="J211" s="66"/>
      <c r="K211" s="66"/>
      <c r="L211" s="39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autoFilter ref="C131:K21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136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137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719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ROUND(J132,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ROUND((SUM(BE132:BE210)),  2)</f>
        <v>0</v>
      </c>
      <c r="G37" s="142"/>
      <c r="H37" s="142"/>
      <c r="I37" s="143">
        <v>0.20000000000000001</v>
      </c>
      <c r="J37" s="141">
        <f>ROUND(((SUM(BE132:BE210))*I37),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ROUND((SUM(BF132:BF210)),  2)</f>
        <v>0</v>
      </c>
      <c r="G38" s="142"/>
      <c r="H38" s="142"/>
      <c r="I38" s="143">
        <v>0.20000000000000001</v>
      </c>
      <c r="J38" s="141">
        <f>ROUND(((SUM(BF132:BF210))*I38),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ROUND((SUM(BG132:BG210)),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ROUND((SUM(BH132:BH210)),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ROUND((SUM(BI132:BI210)),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136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137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E1.1.d) 01.1 - Výmena otvorových konštrukcií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J132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144</v>
      </c>
      <c r="E101" s="159"/>
      <c r="F101" s="159"/>
      <c r="G101" s="159"/>
      <c r="H101" s="159"/>
      <c r="I101" s="159"/>
      <c r="J101" s="160">
        <f>J133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145</v>
      </c>
      <c r="E102" s="163"/>
      <c r="F102" s="163"/>
      <c r="G102" s="163"/>
      <c r="H102" s="163"/>
      <c r="I102" s="163"/>
      <c r="J102" s="164">
        <f>J134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146</v>
      </c>
      <c r="E103" s="163"/>
      <c r="F103" s="163"/>
      <c r="G103" s="163"/>
      <c r="H103" s="163"/>
      <c r="I103" s="163"/>
      <c r="J103" s="164">
        <f>J141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147</v>
      </c>
      <c r="E104" s="163"/>
      <c r="F104" s="163"/>
      <c r="G104" s="163"/>
      <c r="H104" s="163"/>
      <c r="I104" s="163"/>
      <c r="J104" s="164">
        <f>J146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7"/>
      <c r="C105" s="9"/>
      <c r="D105" s="158" t="s">
        <v>148</v>
      </c>
      <c r="E105" s="159"/>
      <c r="F105" s="159"/>
      <c r="G105" s="159"/>
      <c r="H105" s="159"/>
      <c r="I105" s="159"/>
      <c r="J105" s="160">
        <f>J148</f>
        <v>0</v>
      </c>
      <c r="K105" s="9"/>
      <c r="L105" s="15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61"/>
      <c r="C106" s="10"/>
      <c r="D106" s="162" t="s">
        <v>720</v>
      </c>
      <c r="E106" s="163"/>
      <c r="F106" s="163"/>
      <c r="G106" s="163"/>
      <c r="H106" s="163"/>
      <c r="I106" s="163"/>
      <c r="J106" s="164">
        <f>J149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1"/>
      <c r="C107" s="10"/>
      <c r="D107" s="162" t="s">
        <v>721</v>
      </c>
      <c r="E107" s="163"/>
      <c r="F107" s="163"/>
      <c r="G107" s="163"/>
      <c r="H107" s="163"/>
      <c r="I107" s="163"/>
      <c r="J107" s="164">
        <f>J179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1"/>
      <c r="C108" s="10"/>
      <c r="D108" s="162" t="s">
        <v>584</v>
      </c>
      <c r="E108" s="163"/>
      <c r="F108" s="163"/>
      <c r="G108" s="163"/>
      <c r="H108" s="163"/>
      <c r="I108" s="163"/>
      <c r="J108" s="164">
        <f>J207</f>
        <v>0</v>
      </c>
      <c r="K108" s="10"/>
      <c r="L108" s="16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154</v>
      </c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</v>
      </c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135" t="str">
        <f>E7</f>
        <v>Bratislava II OO PZ, Mojmírova 20- rekonštrukcia objektu</v>
      </c>
      <c r="F118" s="32"/>
      <c r="G118" s="32"/>
      <c r="H118" s="32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2"/>
      <c r="C119" s="32" t="s">
        <v>133</v>
      </c>
      <c r="L119" s="22"/>
    </row>
    <row r="120" s="1" customFormat="1" ht="16.5" customHeight="1">
      <c r="B120" s="22"/>
      <c r="E120" s="135" t="s">
        <v>134</v>
      </c>
      <c r="F120" s="1"/>
      <c r="G120" s="1"/>
      <c r="H120" s="1"/>
      <c r="L120" s="22"/>
    </row>
    <row r="121" s="1" customFormat="1" ht="12" customHeight="1">
      <c r="B121" s="22"/>
      <c r="C121" s="32" t="s">
        <v>135</v>
      </c>
      <c r="L121" s="22"/>
    </row>
    <row r="122" s="2" customFormat="1" ht="16.5" customHeight="1">
      <c r="A122" s="38"/>
      <c r="B122" s="39"/>
      <c r="C122" s="38"/>
      <c r="D122" s="38"/>
      <c r="E122" s="136" t="s">
        <v>136</v>
      </c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137</v>
      </c>
      <c r="D123" s="38"/>
      <c r="E123" s="38"/>
      <c r="F123" s="38"/>
      <c r="G123" s="38"/>
      <c r="H123" s="38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38"/>
      <c r="D124" s="38"/>
      <c r="E124" s="72" t="str">
        <f>E13</f>
        <v>E1.1.d) 01.1 - Výmena otvorových konštrukcií</v>
      </c>
      <c r="F124" s="38"/>
      <c r="G124" s="38"/>
      <c r="H124" s="38"/>
      <c r="I124" s="38"/>
      <c r="J124" s="38"/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18</v>
      </c>
      <c r="D126" s="38"/>
      <c r="E126" s="38"/>
      <c r="F126" s="27" t="str">
        <f>F16</f>
        <v>Bratislava II - mestská časť Ružinov, Mojmírova 20</v>
      </c>
      <c r="G126" s="38"/>
      <c r="H126" s="38"/>
      <c r="I126" s="32" t="s">
        <v>20</v>
      </c>
      <c r="J126" s="74" t="str">
        <f>IF(J16="","",J16)</f>
        <v>8. 2. 2023</v>
      </c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40.05" customHeight="1">
      <c r="A128" s="38"/>
      <c r="B128" s="39"/>
      <c r="C128" s="32" t="s">
        <v>22</v>
      </c>
      <c r="D128" s="38"/>
      <c r="E128" s="38"/>
      <c r="F128" s="27" t="str">
        <f>E19</f>
        <v>MV SR,Pribinova 2,812 72 Bratislava 2</v>
      </c>
      <c r="G128" s="38"/>
      <c r="H128" s="38"/>
      <c r="I128" s="32" t="s">
        <v>29</v>
      </c>
      <c r="J128" s="36" t="str">
        <f>E25</f>
        <v>A+D Projekta s.r.o., Pod Orešinou 226/2 Nitra</v>
      </c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38"/>
      <c r="E129" s="38"/>
      <c r="F129" s="27" t="str">
        <f>IF(E22="","",E22)</f>
        <v>Vyplň údaj</v>
      </c>
      <c r="G129" s="38"/>
      <c r="H129" s="38"/>
      <c r="I129" s="32" t="s">
        <v>35</v>
      </c>
      <c r="J129" s="36" t="str">
        <f>E28</f>
        <v>Arteco s.r.o.</v>
      </c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65"/>
      <c r="B131" s="166"/>
      <c r="C131" s="167" t="s">
        <v>155</v>
      </c>
      <c r="D131" s="168" t="s">
        <v>63</v>
      </c>
      <c r="E131" s="168" t="s">
        <v>59</v>
      </c>
      <c r="F131" s="168" t="s">
        <v>60</v>
      </c>
      <c r="G131" s="168" t="s">
        <v>156</v>
      </c>
      <c r="H131" s="168" t="s">
        <v>157</v>
      </c>
      <c r="I131" s="168" t="s">
        <v>158</v>
      </c>
      <c r="J131" s="169" t="s">
        <v>141</v>
      </c>
      <c r="K131" s="170" t="s">
        <v>159</v>
      </c>
      <c r="L131" s="171"/>
      <c r="M131" s="91" t="s">
        <v>1</v>
      </c>
      <c r="N131" s="92" t="s">
        <v>42</v>
      </c>
      <c r="O131" s="92" t="s">
        <v>160</v>
      </c>
      <c r="P131" s="92" t="s">
        <v>161</v>
      </c>
      <c r="Q131" s="92" t="s">
        <v>162</v>
      </c>
      <c r="R131" s="92" t="s">
        <v>163</v>
      </c>
      <c r="S131" s="92" t="s">
        <v>164</v>
      </c>
      <c r="T131" s="93" t="s">
        <v>165</v>
      </c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</row>
    <row r="132" s="2" customFormat="1" ht="22.8" customHeight="1">
      <c r="A132" s="38"/>
      <c r="B132" s="39"/>
      <c r="C132" s="98" t="s">
        <v>142</v>
      </c>
      <c r="D132" s="38"/>
      <c r="E132" s="38"/>
      <c r="F132" s="38"/>
      <c r="G132" s="38"/>
      <c r="H132" s="38"/>
      <c r="I132" s="38"/>
      <c r="J132" s="172">
        <f>BK132</f>
        <v>0</v>
      </c>
      <c r="K132" s="38"/>
      <c r="L132" s="39"/>
      <c r="M132" s="94"/>
      <c r="N132" s="78"/>
      <c r="O132" s="95"/>
      <c r="P132" s="173">
        <f>P133+P148</f>
        <v>0</v>
      </c>
      <c r="Q132" s="95"/>
      <c r="R132" s="173">
        <f>R133+R148</f>
        <v>0</v>
      </c>
      <c r="S132" s="95"/>
      <c r="T132" s="174">
        <f>T133+T148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77</v>
      </c>
      <c r="AU132" s="19" t="s">
        <v>143</v>
      </c>
      <c r="BK132" s="175">
        <f>BK133+BK148</f>
        <v>0</v>
      </c>
    </row>
    <row r="133" s="12" customFormat="1" ht="25.92" customHeight="1">
      <c r="A133" s="12"/>
      <c r="B133" s="176"/>
      <c r="C133" s="12"/>
      <c r="D133" s="177" t="s">
        <v>77</v>
      </c>
      <c r="E133" s="178" t="s">
        <v>166</v>
      </c>
      <c r="F133" s="178" t="s">
        <v>167</v>
      </c>
      <c r="G133" s="12"/>
      <c r="H133" s="12"/>
      <c r="I133" s="179"/>
      <c r="J133" s="180">
        <f>BK133</f>
        <v>0</v>
      </c>
      <c r="K133" s="12"/>
      <c r="L133" s="176"/>
      <c r="M133" s="181"/>
      <c r="N133" s="182"/>
      <c r="O133" s="182"/>
      <c r="P133" s="183">
        <f>P134+P141+P146</f>
        <v>0</v>
      </c>
      <c r="Q133" s="182"/>
      <c r="R133" s="183">
        <f>R134+R141+R146</f>
        <v>0</v>
      </c>
      <c r="S133" s="182"/>
      <c r="T133" s="184">
        <f>T134+T141+T146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7" t="s">
        <v>85</v>
      </c>
      <c r="AT133" s="185" t="s">
        <v>77</v>
      </c>
      <c r="AU133" s="185" t="s">
        <v>78</v>
      </c>
      <c r="AY133" s="177" t="s">
        <v>168</v>
      </c>
      <c r="BK133" s="186">
        <f>BK134+BK141+BK146</f>
        <v>0</v>
      </c>
    </row>
    <row r="134" s="12" customFormat="1" ht="22.8" customHeight="1">
      <c r="A134" s="12"/>
      <c r="B134" s="176"/>
      <c r="C134" s="12"/>
      <c r="D134" s="177" t="s">
        <v>77</v>
      </c>
      <c r="E134" s="187" t="s">
        <v>169</v>
      </c>
      <c r="F134" s="187" t="s">
        <v>170</v>
      </c>
      <c r="G134" s="12"/>
      <c r="H134" s="12"/>
      <c r="I134" s="179"/>
      <c r="J134" s="188">
        <f>BK134</f>
        <v>0</v>
      </c>
      <c r="K134" s="12"/>
      <c r="L134" s="176"/>
      <c r="M134" s="181"/>
      <c r="N134" s="182"/>
      <c r="O134" s="182"/>
      <c r="P134" s="183">
        <f>SUM(P135:P140)</f>
        <v>0</v>
      </c>
      <c r="Q134" s="182"/>
      <c r="R134" s="183">
        <f>SUM(R135:R140)</f>
        <v>0</v>
      </c>
      <c r="S134" s="182"/>
      <c r="T134" s="184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7" t="s">
        <v>85</v>
      </c>
      <c r="AT134" s="185" t="s">
        <v>77</v>
      </c>
      <c r="AU134" s="185" t="s">
        <v>85</v>
      </c>
      <c r="AY134" s="177" t="s">
        <v>168</v>
      </c>
      <c r="BK134" s="186">
        <f>SUM(BK135:BK140)</f>
        <v>0</v>
      </c>
    </row>
    <row r="135" s="2" customFormat="1" ht="24.15" customHeight="1">
      <c r="A135" s="38"/>
      <c r="B135" s="189"/>
      <c r="C135" s="190" t="s">
        <v>85</v>
      </c>
      <c r="D135" s="190" t="s">
        <v>171</v>
      </c>
      <c r="E135" s="191" t="s">
        <v>722</v>
      </c>
      <c r="F135" s="192" t="s">
        <v>723</v>
      </c>
      <c r="G135" s="193" t="s">
        <v>353</v>
      </c>
      <c r="H135" s="194">
        <v>1</v>
      </c>
      <c r="I135" s="195"/>
      <c r="J135" s="194">
        <f>ROUND(I135*H135,3)</f>
        <v>0</v>
      </c>
      <c r="K135" s="196"/>
      <c r="L135" s="39"/>
      <c r="M135" s="197" t="s">
        <v>1</v>
      </c>
      <c r="N135" s="198" t="s">
        <v>44</v>
      </c>
      <c r="O135" s="8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1" t="s">
        <v>111</v>
      </c>
      <c r="AT135" s="201" t="s">
        <v>171</v>
      </c>
      <c r="AU135" s="201" t="s">
        <v>90</v>
      </c>
      <c r="AY135" s="19" t="s">
        <v>168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9" t="s">
        <v>90</v>
      </c>
      <c r="BK135" s="203">
        <f>ROUND(I135*H135,3)</f>
        <v>0</v>
      </c>
      <c r="BL135" s="19" t="s">
        <v>111</v>
      </c>
      <c r="BM135" s="201" t="s">
        <v>90</v>
      </c>
    </row>
    <row r="136" s="13" customFormat="1">
      <c r="A136" s="13"/>
      <c r="B136" s="204"/>
      <c r="C136" s="13"/>
      <c r="D136" s="205" t="s">
        <v>175</v>
      </c>
      <c r="E136" s="206" t="s">
        <v>1</v>
      </c>
      <c r="F136" s="207" t="s">
        <v>724</v>
      </c>
      <c r="G136" s="13"/>
      <c r="H136" s="208">
        <v>1</v>
      </c>
      <c r="I136" s="209"/>
      <c r="J136" s="13"/>
      <c r="K136" s="13"/>
      <c r="L136" s="204"/>
      <c r="M136" s="210"/>
      <c r="N136" s="211"/>
      <c r="O136" s="211"/>
      <c r="P136" s="211"/>
      <c r="Q136" s="211"/>
      <c r="R136" s="211"/>
      <c r="S136" s="211"/>
      <c r="T136" s="21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6" t="s">
        <v>175</v>
      </c>
      <c r="AU136" s="206" t="s">
        <v>90</v>
      </c>
      <c r="AV136" s="13" t="s">
        <v>90</v>
      </c>
      <c r="AW136" s="13" t="s">
        <v>33</v>
      </c>
      <c r="AX136" s="13" t="s">
        <v>78</v>
      </c>
      <c r="AY136" s="206" t="s">
        <v>168</v>
      </c>
    </row>
    <row r="137" s="14" customFormat="1">
      <c r="A137" s="14"/>
      <c r="B137" s="213"/>
      <c r="C137" s="14"/>
      <c r="D137" s="205" t="s">
        <v>175</v>
      </c>
      <c r="E137" s="214" t="s">
        <v>1</v>
      </c>
      <c r="F137" s="215" t="s">
        <v>180</v>
      </c>
      <c r="G137" s="14"/>
      <c r="H137" s="216">
        <v>1</v>
      </c>
      <c r="I137" s="217"/>
      <c r="J137" s="14"/>
      <c r="K137" s="14"/>
      <c r="L137" s="213"/>
      <c r="M137" s="218"/>
      <c r="N137" s="219"/>
      <c r="O137" s="219"/>
      <c r="P137" s="219"/>
      <c r="Q137" s="219"/>
      <c r="R137" s="219"/>
      <c r="S137" s="219"/>
      <c r="T137" s="22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14" t="s">
        <v>175</v>
      </c>
      <c r="AU137" s="214" t="s">
        <v>90</v>
      </c>
      <c r="AV137" s="14" t="s">
        <v>111</v>
      </c>
      <c r="AW137" s="14" t="s">
        <v>33</v>
      </c>
      <c r="AX137" s="14" t="s">
        <v>85</v>
      </c>
      <c r="AY137" s="214" t="s">
        <v>168</v>
      </c>
    </row>
    <row r="138" s="2" customFormat="1" ht="33" customHeight="1">
      <c r="A138" s="38"/>
      <c r="B138" s="189"/>
      <c r="C138" s="236" t="s">
        <v>90</v>
      </c>
      <c r="D138" s="236" t="s">
        <v>357</v>
      </c>
      <c r="E138" s="237" t="s">
        <v>725</v>
      </c>
      <c r="F138" s="238" t="s">
        <v>726</v>
      </c>
      <c r="G138" s="239" t="s">
        <v>353</v>
      </c>
      <c r="H138" s="240">
        <v>1</v>
      </c>
      <c r="I138" s="241"/>
      <c r="J138" s="240">
        <f>ROUND(I138*H138,3)</f>
        <v>0</v>
      </c>
      <c r="K138" s="242"/>
      <c r="L138" s="243"/>
      <c r="M138" s="244" t="s">
        <v>1</v>
      </c>
      <c r="N138" s="245" t="s">
        <v>44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1" t="s">
        <v>190</v>
      </c>
      <c r="AT138" s="201" t="s">
        <v>357</v>
      </c>
      <c r="AU138" s="201" t="s">
        <v>90</v>
      </c>
      <c r="AY138" s="19" t="s">
        <v>168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9" t="s">
        <v>90</v>
      </c>
      <c r="BK138" s="203">
        <f>ROUND(I138*H138,3)</f>
        <v>0</v>
      </c>
      <c r="BL138" s="19" t="s">
        <v>111</v>
      </c>
      <c r="BM138" s="201" t="s">
        <v>111</v>
      </c>
    </row>
    <row r="139" s="13" customFormat="1">
      <c r="A139" s="13"/>
      <c r="B139" s="204"/>
      <c r="C139" s="13"/>
      <c r="D139" s="205" t="s">
        <v>175</v>
      </c>
      <c r="E139" s="206" t="s">
        <v>1</v>
      </c>
      <c r="F139" s="207" t="s">
        <v>724</v>
      </c>
      <c r="G139" s="13"/>
      <c r="H139" s="208">
        <v>1</v>
      </c>
      <c r="I139" s="209"/>
      <c r="J139" s="13"/>
      <c r="K139" s="13"/>
      <c r="L139" s="204"/>
      <c r="M139" s="210"/>
      <c r="N139" s="211"/>
      <c r="O139" s="211"/>
      <c r="P139" s="211"/>
      <c r="Q139" s="211"/>
      <c r="R139" s="211"/>
      <c r="S139" s="211"/>
      <c r="T139" s="21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6" t="s">
        <v>175</v>
      </c>
      <c r="AU139" s="206" t="s">
        <v>90</v>
      </c>
      <c r="AV139" s="13" t="s">
        <v>90</v>
      </c>
      <c r="AW139" s="13" t="s">
        <v>33</v>
      </c>
      <c r="AX139" s="13" t="s">
        <v>78</v>
      </c>
      <c r="AY139" s="206" t="s">
        <v>168</v>
      </c>
    </row>
    <row r="140" s="14" customFormat="1">
      <c r="A140" s="14"/>
      <c r="B140" s="213"/>
      <c r="C140" s="14"/>
      <c r="D140" s="205" t="s">
        <v>175</v>
      </c>
      <c r="E140" s="214" t="s">
        <v>1</v>
      </c>
      <c r="F140" s="215" t="s">
        <v>180</v>
      </c>
      <c r="G140" s="14"/>
      <c r="H140" s="216">
        <v>1</v>
      </c>
      <c r="I140" s="217"/>
      <c r="J140" s="14"/>
      <c r="K140" s="14"/>
      <c r="L140" s="213"/>
      <c r="M140" s="218"/>
      <c r="N140" s="219"/>
      <c r="O140" s="219"/>
      <c r="P140" s="219"/>
      <c r="Q140" s="219"/>
      <c r="R140" s="219"/>
      <c r="S140" s="219"/>
      <c r="T140" s="22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4" t="s">
        <v>175</v>
      </c>
      <c r="AU140" s="214" t="s">
        <v>90</v>
      </c>
      <c r="AV140" s="14" t="s">
        <v>111</v>
      </c>
      <c r="AW140" s="14" t="s">
        <v>33</v>
      </c>
      <c r="AX140" s="14" t="s">
        <v>85</v>
      </c>
      <c r="AY140" s="214" t="s">
        <v>168</v>
      </c>
    </row>
    <row r="141" s="12" customFormat="1" ht="22.8" customHeight="1">
      <c r="A141" s="12"/>
      <c r="B141" s="176"/>
      <c r="C141" s="12"/>
      <c r="D141" s="177" t="s">
        <v>77</v>
      </c>
      <c r="E141" s="187" t="s">
        <v>213</v>
      </c>
      <c r="F141" s="187" t="s">
        <v>335</v>
      </c>
      <c r="G141" s="12"/>
      <c r="H141" s="12"/>
      <c r="I141" s="179"/>
      <c r="J141" s="188">
        <f>BK141</f>
        <v>0</v>
      </c>
      <c r="K141" s="12"/>
      <c r="L141" s="176"/>
      <c r="M141" s="181"/>
      <c r="N141" s="182"/>
      <c r="O141" s="182"/>
      <c r="P141" s="183">
        <f>SUM(P142:P145)</f>
        <v>0</v>
      </c>
      <c r="Q141" s="182"/>
      <c r="R141" s="183">
        <f>SUM(R142:R145)</f>
        <v>0</v>
      </c>
      <c r="S141" s="182"/>
      <c r="T141" s="184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7" t="s">
        <v>85</v>
      </c>
      <c r="AT141" s="185" t="s">
        <v>77</v>
      </c>
      <c r="AU141" s="185" t="s">
        <v>85</v>
      </c>
      <c r="AY141" s="177" t="s">
        <v>168</v>
      </c>
      <c r="BK141" s="186">
        <f>SUM(BK142:BK145)</f>
        <v>0</v>
      </c>
    </row>
    <row r="142" s="2" customFormat="1" ht="24.15" customHeight="1">
      <c r="A142" s="38"/>
      <c r="B142" s="189"/>
      <c r="C142" s="190" t="s">
        <v>95</v>
      </c>
      <c r="D142" s="190" t="s">
        <v>171</v>
      </c>
      <c r="E142" s="191" t="s">
        <v>727</v>
      </c>
      <c r="F142" s="192" t="s">
        <v>728</v>
      </c>
      <c r="G142" s="193" t="s">
        <v>353</v>
      </c>
      <c r="H142" s="194">
        <v>1</v>
      </c>
      <c r="I142" s="195"/>
      <c r="J142" s="194">
        <f>ROUND(I142*H142,3)</f>
        <v>0</v>
      </c>
      <c r="K142" s="196"/>
      <c r="L142" s="39"/>
      <c r="M142" s="197" t="s">
        <v>1</v>
      </c>
      <c r="N142" s="198" t="s">
        <v>44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1" t="s">
        <v>111</v>
      </c>
      <c r="AT142" s="201" t="s">
        <v>171</v>
      </c>
      <c r="AU142" s="201" t="s">
        <v>90</v>
      </c>
      <c r="AY142" s="19" t="s">
        <v>168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9" t="s">
        <v>90</v>
      </c>
      <c r="BK142" s="203">
        <f>ROUND(I142*H142,3)</f>
        <v>0</v>
      </c>
      <c r="BL142" s="19" t="s">
        <v>111</v>
      </c>
      <c r="BM142" s="201" t="s">
        <v>169</v>
      </c>
    </row>
    <row r="143" s="13" customFormat="1">
      <c r="A143" s="13"/>
      <c r="B143" s="204"/>
      <c r="C143" s="13"/>
      <c r="D143" s="205" t="s">
        <v>175</v>
      </c>
      <c r="E143" s="206" t="s">
        <v>1</v>
      </c>
      <c r="F143" s="207" t="s">
        <v>85</v>
      </c>
      <c r="G143" s="13"/>
      <c r="H143" s="208">
        <v>1</v>
      </c>
      <c r="I143" s="209"/>
      <c r="J143" s="13"/>
      <c r="K143" s="13"/>
      <c r="L143" s="204"/>
      <c r="M143" s="210"/>
      <c r="N143" s="211"/>
      <c r="O143" s="211"/>
      <c r="P143" s="211"/>
      <c r="Q143" s="211"/>
      <c r="R143" s="211"/>
      <c r="S143" s="211"/>
      <c r="T143" s="21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6" t="s">
        <v>175</v>
      </c>
      <c r="AU143" s="206" t="s">
        <v>90</v>
      </c>
      <c r="AV143" s="13" t="s">
        <v>90</v>
      </c>
      <c r="AW143" s="13" t="s">
        <v>33</v>
      </c>
      <c r="AX143" s="13" t="s">
        <v>78</v>
      </c>
      <c r="AY143" s="206" t="s">
        <v>168</v>
      </c>
    </row>
    <row r="144" s="14" customFormat="1">
      <c r="A144" s="14"/>
      <c r="B144" s="213"/>
      <c r="C144" s="14"/>
      <c r="D144" s="205" t="s">
        <v>175</v>
      </c>
      <c r="E144" s="214" t="s">
        <v>1</v>
      </c>
      <c r="F144" s="215" t="s">
        <v>180</v>
      </c>
      <c r="G144" s="14"/>
      <c r="H144" s="216">
        <v>1</v>
      </c>
      <c r="I144" s="217"/>
      <c r="J144" s="14"/>
      <c r="K144" s="14"/>
      <c r="L144" s="213"/>
      <c r="M144" s="218"/>
      <c r="N144" s="219"/>
      <c r="O144" s="219"/>
      <c r="P144" s="219"/>
      <c r="Q144" s="219"/>
      <c r="R144" s="219"/>
      <c r="S144" s="219"/>
      <c r="T144" s="22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14" t="s">
        <v>175</v>
      </c>
      <c r="AU144" s="214" t="s">
        <v>90</v>
      </c>
      <c r="AV144" s="14" t="s">
        <v>111</v>
      </c>
      <c r="AW144" s="14" t="s">
        <v>33</v>
      </c>
      <c r="AX144" s="14" t="s">
        <v>85</v>
      </c>
      <c r="AY144" s="214" t="s">
        <v>168</v>
      </c>
    </row>
    <row r="145" s="2" customFormat="1" ht="37.8" customHeight="1">
      <c r="A145" s="38"/>
      <c r="B145" s="189"/>
      <c r="C145" s="236" t="s">
        <v>111</v>
      </c>
      <c r="D145" s="236" t="s">
        <v>357</v>
      </c>
      <c r="E145" s="237" t="s">
        <v>729</v>
      </c>
      <c r="F145" s="238" t="s">
        <v>730</v>
      </c>
      <c r="G145" s="239" t="s">
        <v>353</v>
      </c>
      <c r="H145" s="240">
        <v>1</v>
      </c>
      <c r="I145" s="241"/>
      <c r="J145" s="240">
        <f>ROUND(I145*H145,3)</f>
        <v>0</v>
      </c>
      <c r="K145" s="242"/>
      <c r="L145" s="243"/>
      <c r="M145" s="244" t="s">
        <v>1</v>
      </c>
      <c r="N145" s="245" t="s">
        <v>44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1" t="s">
        <v>190</v>
      </c>
      <c r="AT145" s="201" t="s">
        <v>357</v>
      </c>
      <c r="AU145" s="201" t="s">
        <v>90</v>
      </c>
      <c r="AY145" s="19" t="s">
        <v>168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9" t="s">
        <v>90</v>
      </c>
      <c r="BK145" s="203">
        <f>ROUND(I145*H145,3)</f>
        <v>0</v>
      </c>
      <c r="BL145" s="19" t="s">
        <v>111</v>
      </c>
      <c r="BM145" s="201" t="s">
        <v>190</v>
      </c>
    </row>
    <row r="146" s="12" customFormat="1" ht="22.8" customHeight="1">
      <c r="A146" s="12"/>
      <c r="B146" s="176"/>
      <c r="C146" s="12"/>
      <c r="D146" s="177" t="s">
        <v>77</v>
      </c>
      <c r="E146" s="187" t="s">
        <v>476</v>
      </c>
      <c r="F146" s="187" t="s">
        <v>477</v>
      </c>
      <c r="G146" s="12"/>
      <c r="H146" s="12"/>
      <c r="I146" s="179"/>
      <c r="J146" s="188">
        <f>BK146</f>
        <v>0</v>
      </c>
      <c r="K146" s="12"/>
      <c r="L146" s="176"/>
      <c r="M146" s="181"/>
      <c r="N146" s="182"/>
      <c r="O146" s="182"/>
      <c r="P146" s="183">
        <f>P147</f>
        <v>0</v>
      </c>
      <c r="Q146" s="182"/>
      <c r="R146" s="183">
        <f>R147</f>
        <v>0</v>
      </c>
      <c r="S146" s="182"/>
      <c r="T146" s="184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7" t="s">
        <v>85</v>
      </c>
      <c r="AT146" s="185" t="s">
        <v>77</v>
      </c>
      <c r="AU146" s="185" t="s">
        <v>85</v>
      </c>
      <c r="AY146" s="177" t="s">
        <v>168</v>
      </c>
      <c r="BK146" s="186">
        <f>BK147</f>
        <v>0</v>
      </c>
    </row>
    <row r="147" s="2" customFormat="1" ht="24.15" customHeight="1">
      <c r="A147" s="38"/>
      <c r="B147" s="189"/>
      <c r="C147" s="190" t="s">
        <v>195</v>
      </c>
      <c r="D147" s="190" t="s">
        <v>171</v>
      </c>
      <c r="E147" s="191" t="s">
        <v>479</v>
      </c>
      <c r="F147" s="192" t="s">
        <v>480</v>
      </c>
      <c r="G147" s="193" t="s">
        <v>458</v>
      </c>
      <c r="H147" s="194">
        <v>0.047</v>
      </c>
      <c r="I147" s="195"/>
      <c r="J147" s="194">
        <f>ROUND(I147*H147,3)</f>
        <v>0</v>
      </c>
      <c r="K147" s="196"/>
      <c r="L147" s="39"/>
      <c r="M147" s="197" t="s">
        <v>1</v>
      </c>
      <c r="N147" s="198" t="s">
        <v>44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1" t="s">
        <v>111</v>
      </c>
      <c r="AT147" s="201" t="s">
        <v>171</v>
      </c>
      <c r="AU147" s="201" t="s">
        <v>90</v>
      </c>
      <c r="AY147" s="19" t="s">
        <v>168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9" t="s">
        <v>90</v>
      </c>
      <c r="BK147" s="203">
        <f>ROUND(I147*H147,3)</f>
        <v>0</v>
      </c>
      <c r="BL147" s="19" t="s">
        <v>111</v>
      </c>
      <c r="BM147" s="201" t="s">
        <v>198</v>
      </c>
    </row>
    <row r="148" s="12" customFormat="1" ht="25.92" customHeight="1">
      <c r="A148" s="12"/>
      <c r="B148" s="176"/>
      <c r="C148" s="12"/>
      <c r="D148" s="177" t="s">
        <v>77</v>
      </c>
      <c r="E148" s="178" t="s">
        <v>482</v>
      </c>
      <c r="F148" s="178" t="s">
        <v>483</v>
      </c>
      <c r="G148" s="12"/>
      <c r="H148" s="12"/>
      <c r="I148" s="179"/>
      <c r="J148" s="180">
        <f>BK148</f>
        <v>0</v>
      </c>
      <c r="K148" s="12"/>
      <c r="L148" s="176"/>
      <c r="M148" s="181"/>
      <c r="N148" s="182"/>
      <c r="O148" s="182"/>
      <c r="P148" s="183">
        <f>P149+P179+P207</f>
        <v>0</v>
      </c>
      <c r="Q148" s="182"/>
      <c r="R148" s="183">
        <f>R149+R179+R207</f>
        <v>0</v>
      </c>
      <c r="S148" s="182"/>
      <c r="T148" s="184">
        <f>T149+T179+T207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7" t="s">
        <v>90</v>
      </c>
      <c r="AT148" s="185" t="s">
        <v>77</v>
      </c>
      <c r="AU148" s="185" t="s">
        <v>78</v>
      </c>
      <c r="AY148" s="177" t="s">
        <v>168</v>
      </c>
      <c r="BK148" s="186">
        <f>BK149+BK179+BK207</f>
        <v>0</v>
      </c>
    </row>
    <row r="149" s="12" customFormat="1" ht="22.8" customHeight="1">
      <c r="A149" s="12"/>
      <c r="B149" s="176"/>
      <c r="C149" s="12"/>
      <c r="D149" s="177" t="s">
        <v>77</v>
      </c>
      <c r="E149" s="187" t="s">
        <v>731</v>
      </c>
      <c r="F149" s="187" t="s">
        <v>732</v>
      </c>
      <c r="G149" s="12"/>
      <c r="H149" s="12"/>
      <c r="I149" s="179"/>
      <c r="J149" s="188">
        <f>BK149</f>
        <v>0</v>
      </c>
      <c r="K149" s="12"/>
      <c r="L149" s="176"/>
      <c r="M149" s="181"/>
      <c r="N149" s="182"/>
      <c r="O149" s="182"/>
      <c r="P149" s="183">
        <f>SUM(P150:P178)</f>
        <v>0</v>
      </c>
      <c r="Q149" s="182"/>
      <c r="R149" s="183">
        <f>SUM(R150:R178)</f>
        <v>0</v>
      </c>
      <c r="S149" s="182"/>
      <c r="T149" s="184">
        <f>SUM(T150:T178)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7" t="s">
        <v>90</v>
      </c>
      <c r="AT149" s="185" t="s">
        <v>77</v>
      </c>
      <c r="AU149" s="185" t="s">
        <v>85</v>
      </c>
      <c r="AY149" s="177" t="s">
        <v>168</v>
      </c>
      <c r="BK149" s="186">
        <f>SUM(BK150:BK178)</f>
        <v>0</v>
      </c>
    </row>
    <row r="150" s="2" customFormat="1" ht="24.15" customHeight="1">
      <c r="A150" s="38"/>
      <c r="B150" s="189"/>
      <c r="C150" s="190" t="s">
        <v>169</v>
      </c>
      <c r="D150" s="190" t="s">
        <v>171</v>
      </c>
      <c r="E150" s="191" t="s">
        <v>733</v>
      </c>
      <c r="F150" s="192" t="s">
        <v>734</v>
      </c>
      <c r="G150" s="193" t="s">
        <v>324</v>
      </c>
      <c r="H150" s="194">
        <v>10.300000000000001</v>
      </c>
      <c r="I150" s="195"/>
      <c r="J150" s="194">
        <f>ROUND(I150*H150,3)</f>
        <v>0</v>
      </c>
      <c r="K150" s="196"/>
      <c r="L150" s="39"/>
      <c r="M150" s="197" t="s">
        <v>1</v>
      </c>
      <c r="N150" s="198" t="s">
        <v>44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1" t="s">
        <v>212</v>
      </c>
      <c r="AT150" s="201" t="s">
        <v>171</v>
      </c>
      <c r="AU150" s="201" t="s">
        <v>90</v>
      </c>
      <c r="AY150" s="19" t="s">
        <v>168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9" t="s">
        <v>90</v>
      </c>
      <c r="BK150" s="203">
        <f>ROUND(I150*H150,3)</f>
        <v>0</v>
      </c>
      <c r="BL150" s="19" t="s">
        <v>212</v>
      </c>
      <c r="BM150" s="201" t="s">
        <v>205</v>
      </c>
    </row>
    <row r="151" s="13" customFormat="1">
      <c r="A151" s="13"/>
      <c r="B151" s="204"/>
      <c r="C151" s="13"/>
      <c r="D151" s="205" t="s">
        <v>175</v>
      </c>
      <c r="E151" s="206" t="s">
        <v>1</v>
      </c>
      <c r="F151" s="207" t="s">
        <v>735</v>
      </c>
      <c r="G151" s="13"/>
      <c r="H151" s="208">
        <v>6.5</v>
      </c>
      <c r="I151" s="209"/>
      <c r="J151" s="13"/>
      <c r="K151" s="13"/>
      <c r="L151" s="204"/>
      <c r="M151" s="210"/>
      <c r="N151" s="211"/>
      <c r="O151" s="211"/>
      <c r="P151" s="211"/>
      <c r="Q151" s="211"/>
      <c r="R151" s="211"/>
      <c r="S151" s="211"/>
      <c r="T151" s="21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6" t="s">
        <v>175</v>
      </c>
      <c r="AU151" s="206" t="s">
        <v>90</v>
      </c>
      <c r="AV151" s="13" t="s">
        <v>90</v>
      </c>
      <c r="AW151" s="13" t="s">
        <v>33</v>
      </c>
      <c r="AX151" s="13" t="s">
        <v>78</v>
      </c>
      <c r="AY151" s="206" t="s">
        <v>168</v>
      </c>
    </row>
    <row r="152" s="13" customFormat="1">
      <c r="A152" s="13"/>
      <c r="B152" s="204"/>
      <c r="C152" s="13"/>
      <c r="D152" s="205" t="s">
        <v>175</v>
      </c>
      <c r="E152" s="206" t="s">
        <v>1</v>
      </c>
      <c r="F152" s="207" t="s">
        <v>736</v>
      </c>
      <c r="G152" s="13"/>
      <c r="H152" s="208">
        <v>3.7999999999999998</v>
      </c>
      <c r="I152" s="209"/>
      <c r="J152" s="13"/>
      <c r="K152" s="13"/>
      <c r="L152" s="204"/>
      <c r="M152" s="210"/>
      <c r="N152" s="211"/>
      <c r="O152" s="211"/>
      <c r="P152" s="211"/>
      <c r="Q152" s="211"/>
      <c r="R152" s="211"/>
      <c r="S152" s="211"/>
      <c r="T152" s="21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6" t="s">
        <v>175</v>
      </c>
      <c r="AU152" s="206" t="s">
        <v>90</v>
      </c>
      <c r="AV152" s="13" t="s">
        <v>90</v>
      </c>
      <c r="AW152" s="13" t="s">
        <v>33</v>
      </c>
      <c r="AX152" s="13" t="s">
        <v>78</v>
      </c>
      <c r="AY152" s="206" t="s">
        <v>168</v>
      </c>
    </row>
    <row r="153" s="14" customFormat="1">
      <c r="A153" s="14"/>
      <c r="B153" s="213"/>
      <c r="C153" s="14"/>
      <c r="D153" s="205" t="s">
        <v>175</v>
      </c>
      <c r="E153" s="214" t="s">
        <v>1</v>
      </c>
      <c r="F153" s="215" t="s">
        <v>180</v>
      </c>
      <c r="G153" s="14"/>
      <c r="H153" s="216">
        <v>10.300000000000001</v>
      </c>
      <c r="I153" s="217"/>
      <c r="J153" s="14"/>
      <c r="K153" s="14"/>
      <c r="L153" s="213"/>
      <c r="M153" s="218"/>
      <c r="N153" s="219"/>
      <c r="O153" s="219"/>
      <c r="P153" s="219"/>
      <c r="Q153" s="219"/>
      <c r="R153" s="219"/>
      <c r="S153" s="219"/>
      <c r="T153" s="22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4" t="s">
        <v>175</v>
      </c>
      <c r="AU153" s="214" t="s">
        <v>90</v>
      </c>
      <c r="AV153" s="14" t="s">
        <v>111</v>
      </c>
      <c r="AW153" s="14" t="s">
        <v>33</v>
      </c>
      <c r="AX153" s="14" t="s">
        <v>85</v>
      </c>
      <c r="AY153" s="214" t="s">
        <v>168</v>
      </c>
    </row>
    <row r="154" s="2" customFormat="1" ht="37.8" customHeight="1">
      <c r="A154" s="38"/>
      <c r="B154" s="189"/>
      <c r="C154" s="236" t="s">
        <v>206</v>
      </c>
      <c r="D154" s="236" t="s">
        <v>357</v>
      </c>
      <c r="E154" s="237" t="s">
        <v>737</v>
      </c>
      <c r="F154" s="238" t="s">
        <v>738</v>
      </c>
      <c r="G154" s="239" t="s">
        <v>324</v>
      </c>
      <c r="H154" s="240">
        <v>10.815</v>
      </c>
      <c r="I154" s="241"/>
      <c r="J154" s="240">
        <f>ROUND(I154*H154,3)</f>
        <v>0</v>
      </c>
      <c r="K154" s="242"/>
      <c r="L154" s="243"/>
      <c r="M154" s="244" t="s">
        <v>1</v>
      </c>
      <c r="N154" s="245" t="s">
        <v>44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1" t="s">
        <v>259</v>
      </c>
      <c r="AT154" s="201" t="s">
        <v>357</v>
      </c>
      <c r="AU154" s="201" t="s">
        <v>90</v>
      </c>
      <c r="AY154" s="19" t="s">
        <v>168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9" t="s">
        <v>90</v>
      </c>
      <c r="BK154" s="203">
        <f>ROUND(I154*H154,3)</f>
        <v>0</v>
      </c>
      <c r="BL154" s="19" t="s">
        <v>212</v>
      </c>
      <c r="BM154" s="201" t="s">
        <v>209</v>
      </c>
    </row>
    <row r="155" s="2" customFormat="1" ht="37.8" customHeight="1">
      <c r="A155" s="38"/>
      <c r="B155" s="189"/>
      <c r="C155" s="236" t="s">
        <v>190</v>
      </c>
      <c r="D155" s="236" t="s">
        <v>357</v>
      </c>
      <c r="E155" s="237" t="s">
        <v>739</v>
      </c>
      <c r="F155" s="238" t="s">
        <v>740</v>
      </c>
      <c r="G155" s="239" t="s">
        <v>324</v>
      </c>
      <c r="H155" s="240">
        <v>10.815</v>
      </c>
      <c r="I155" s="241"/>
      <c r="J155" s="240">
        <f>ROUND(I155*H155,3)</f>
        <v>0</v>
      </c>
      <c r="K155" s="242"/>
      <c r="L155" s="243"/>
      <c r="M155" s="244" t="s">
        <v>1</v>
      </c>
      <c r="N155" s="245" t="s">
        <v>44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1" t="s">
        <v>259</v>
      </c>
      <c r="AT155" s="201" t="s">
        <v>357</v>
      </c>
      <c r="AU155" s="201" t="s">
        <v>90</v>
      </c>
      <c r="AY155" s="19" t="s">
        <v>168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9" t="s">
        <v>90</v>
      </c>
      <c r="BK155" s="203">
        <f>ROUND(I155*H155,3)</f>
        <v>0</v>
      </c>
      <c r="BL155" s="19" t="s">
        <v>212</v>
      </c>
      <c r="BM155" s="201" t="s">
        <v>212</v>
      </c>
    </row>
    <row r="156" s="2" customFormat="1" ht="37.8" customHeight="1">
      <c r="A156" s="38"/>
      <c r="B156" s="189"/>
      <c r="C156" s="236" t="s">
        <v>213</v>
      </c>
      <c r="D156" s="236" t="s">
        <v>357</v>
      </c>
      <c r="E156" s="237" t="s">
        <v>741</v>
      </c>
      <c r="F156" s="238" t="s">
        <v>742</v>
      </c>
      <c r="G156" s="239" t="s">
        <v>353</v>
      </c>
      <c r="H156" s="240">
        <v>1</v>
      </c>
      <c r="I156" s="241"/>
      <c r="J156" s="240">
        <f>ROUND(I156*H156,3)</f>
        <v>0</v>
      </c>
      <c r="K156" s="242"/>
      <c r="L156" s="243"/>
      <c r="M156" s="244" t="s">
        <v>1</v>
      </c>
      <c r="N156" s="245" t="s">
        <v>44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1" t="s">
        <v>259</v>
      </c>
      <c r="AT156" s="201" t="s">
        <v>357</v>
      </c>
      <c r="AU156" s="201" t="s">
        <v>90</v>
      </c>
      <c r="AY156" s="19" t="s">
        <v>168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9" t="s">
        <v>90</v>
      </c>
      <c r="BK156" s="203">
        <f>ROUND(I156*H156,3)</f>
        <v>0</v>
      </c>
      <c r="BL156" s="19" t="s">
        <v>212</v>
      </c>
      <c r="BM156" s="201" t="s">
        <v>216</v>
      </c>
    </row>
    <row r="157" s="13" customFormat="1">
      <c r="A157" s="13"/>
      <c r="B157" s="204"/>
      <c r="C157" s="13"/>
      <c r="D157" s="205" t="s">
        <v>175</v>
      </c>
      <c r="E157" s="206" t="s">
        <v>1</v>
      </c>
      <c r="F157" s="207" t="s">
        <v>85</v>
      </c>
      <c r="G157" s="13"/>
      <c r="H157" s="208">
        <v>1</v>
      </c>
      <c r="I157" s="209"/>
      <c r="J157" s="13"/>
      <c r="K157" s="13"/>
      <c r="L157" s="204"/>
      <c r="M157" s="210"/>
      <c r="N157" s="211"/>
      <c r="O157" s="211"/>
      <c r="P157" s="211"/>
      <c r="Q157" s="211"/>
      <c r="R157" s="211"/>
      <c r="S157" s="211"/>
      <c r="T157" s="21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6" t="s">
        <v>175</v>
      </c>
      <c r="AU157" s="206" t="s">
        <v>90</v>
      </c>
      <c r="AV157" s="13" t="s">
        <v>90</v>
      </c>
      <c r="AW157" s="13" t="s">
        <v>33</v>
      </c>
      <c r="AX157" s="13" t="s">
        <v>78</v>
      </c>
      <c r="AY157" s="206" t="s">
        <v>168</v>
      </c>
    </row>
    <row r="158" s="14" customFormat="1">
      <c r="A158" s="14"/>
      <c r="B158" s="213"/>
      <c r="C158" s="14"/>
      <c r="D158" s="205" t="s">
        <v>175</v>
      </c>
      <c r="E158" s="214" t="s">
        <v>1</v>
      </c>
      <c r="F158" s="215" t="s">
        <v>180</v>
      </c>
      <c r="G158" s="14"/>
      <c r="H158" s="216">
        <v>1</v>
      </c>
      <c r="I158" s="217"/>
      <c r="J158" s="14"/>
      <c r="K158" s="14"/>
      <c r="L158" s="213"/>
      <c r="M158" s="218"/>
      <c r="N158" s="219"/>
      <c r="O158" s="219"/>
      <c r="P158" s="219"/>
      <c r="Q158" s="219"/>
      <c r="R158" s="219"/>
      <c r="S158" s="219"/>
      <c r="T158" s="22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4" t="s">
        <v>175</v>
      </c>
      <c r="AU158" s="214" t="s">
        <v>90</v>
      </c>
      <c r="AV158" s="14" t="s">
        <v>111</v>
      </c>
      <c r="AW158" s="14" t="s">
        <v>33</v>
      </c>
      <c r="AX158" s="14" t="s">
        <v>85</v>
      </c>
      <c r="AY158" s="214" t="s">
        <v>168</v>
      </c>
    </row>
    <row r="159" s="2" customFormat="1" ht="37.8" customHeight="1">
      <c r="A159" s="38"/>
      <c r="B159" s="189"/>
      <c r="C159" s="236" t="s">
        <v>198</v>
      </c>
      <c r="D159" s="236" t="s">
        <v>357</v>
      </c>
      <c r="E159" s="237" t="s">
        <v>743</v>
      </c>
      <c r="F159" s="238" t="s">
        <v>744</v>
      </c>
      <c r="G159" s="239" t="s">
        <v>353</v>
      </c>
      <c r="H159" s="240">
        <v>1</v>
      </c>
      <c r="I159" s="241"/>
      <c r="J159" s="240">
        <f>ROUND(I159*H159,3)</f>
        <v>0</v>
      </c>
      <c r="K159" s="242"/>
      <c r="L159" s="243"/>
      <c r="M159" s="244" t="s">
        <v>1</v>
      </c>
      <c r="N159" s="245" t="s">
        <v>44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1" t="s">
        <v>259</v>
      </c>
      <c r="AT159" s="201" t="s">
        <v>357</v>
      </c>
      <c r="AU159" s="201" t="s">
        <v>90</v>
      </c>
      <c r="AY159" s="19" t="s">
        <v>168</v>
      </c>
      <c r="BE159" s="202">
        <f>IF(N159="základná",J159,0)</f>
        <v>0</v>
      </c>
      <c r="BF159" s="202">
        <f>IF(N159="znížená",J159,0)</f>
        <v>0</v>
      </c>
      <c r="BG159" s="202">
        <f>IF(N159="zákl. prenesená",J159,0)</f>
        <v>0</v>
      </c>
      <c r="BH159" s="202">
        <f>IF(N159="zníž. prenesená",J159,0)</f>
        <v>0</v>
      </c>
      <c r="BI159" s="202">
        <f>IF(N159="nulová",J159,0)</f>
        <v>0</v>
      </c>
      <c r="BJ159" s="19" t="s">
        <v>90</v>
      </c>
      <c r="BK159" s="203">
        <f>ROUND(I159*H159,3)</f>
        <v>0</v>
      </c>
      <c r="BL159" s="19" t="s">
        <v>212</v>
      </c>
      <c r="BM159" s="201" t="s">
        <v>7</v>
      </c>
    </row>
    <row r="160" s="13" customFormat="1">
      <c r="A160" s="13"/>
      <c r="B160" s="204"/>
      <c r="C160" s="13"/>
      <c r="D160" s="205" t="s">
        <v>175</v>
      </c>
      <c r="E160" s="206" t="s">
        <v>1</v>
      </c>
      <c r="F160" s="207" t="s">
        <v>85</v>
      </c>
      <c r="G160" s="13"/>
      <c r="H160" s="208">
        <v>1</v>
      </c>
      <c r="I160" s="209"/>
      <c r="J160" s="13"/>
      <c r="K160" s="13"/>
      <c r="L160" s="204"/>
      <c r="M160" s="210"/>
      <c r="N160" s="211"/>
      <c r="O160" s="211"/>
      <c r="P160" s="211"/>
      <c r="Q160" s="211"/>
      <c r="R160" s="211"/>
      <c r="S160" s="211"/>
      <c r="T160" s="21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6" t="s">
        <v>175</v>
      </c>
      <c r="AU160" s="206" t="s">
        <v>90</v>
      </c>
      <c r="AV160" s="13" t="s">
        <v>90</v>
      </c>
      <c r="AW160" s="13" t="s">
        <v>33</v>
      </c>
      <c r="AX160" s="13" t="s">
        <v>78</v>
      </c>
      <c r="AY160" s="206" t="s">
        <v>168</v>
      </c>
    </row>
    <row r="161" s="14" customFormat="1">
      <c r="A161" s="14"/>
      <c r="B161" s="213"/>
      <c r="C161" s="14"/>
      <c r="D161" s="205" t="s">
        <v>175</v>
      </c>
      <c r="E161" s="214" t="s">
        <v>1</v>
      </c>
      <c r="F161" s="215" t="s">
        <v>180</v>
      </c>
      <c r="G161" s="14"/>
      <c r="H161" s="216">
        <v>1</v>
      </c>
      <c r="I161" s="217"/>
      <c r="J161" s="14"/>
      <c r="K161" s="14"/>
      <c r="L161" s="213"/>
      <c r="M161" s="218"/>
      <c r="N161" s="219"/>
      <c r="O161" s="219"/>
      <c r="P161" s="219"/>
      <c r="Q161" s="219"/>
      <c r="R161" s="219"/>
      <c r="S161" s="219"/>
      <c r="T161" s="22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14" t="s">
        <v>175</v>
      </c>
      <c r="AU161" s="214" t="s">
        <v>90</v>
      </c>
      <c r="AV161" s="14" t="s">
        <v>111</v>
      </c>
      <c r="AW161" s="14" t="s">
        <v>33</v>
      </c>
      <c r="AX161" s="14" t="s">
        <v>85</v>
      </c>
      <c r="AY161" s="214" t="s">
        <v>168</v>
      </c>
    </row>
    <row r="162" s="2" customFormat="1" ht="24.15" customHeight="1">
      <c r="A162" s="38"/>
      <c r="B162" s="189"/>
      <c r="C162" s="190" t="s">
        <v>219</v>
      </c>
      <c r="D162" s="190" t="s">
        <v>171</v>
      </c>
      <c r="E162" s="191" t="s">
        <v>745</v>
      </c>
      <c r="F162" s="192" t="s">
        <v>746</v>
      </c>
      <c r="G162" s="193" t="s">
        <v>353</v>
      </c>
      <c r="H162" s="194">
        <v>4</v>
      </c>
      <c r="I162" s="195"/>
      <c r="J162" s="194">
        <f>ROUND(I162*H162,3)</f>
        <v>0</v>
      </c>
      <c r="K162" s="196"/>
      <c r="L162" s="39"/>
      <c r="M162" s="197" t="s">
        <v>1</v>
      </c>
      <c r="N162" s="198" t="s">
        <v>44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1" t="s">
        <v>212</v>
      </c>
      <c r="AT162" s="201" t="s">
        <v>171</v>
      </c>
      <c r="AU162" s="201" t="s">
        <v>90</v>
      </c>
      <c r="AY162" s="19" t="s">
        <v>168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9" t="s">
        <v>90</v>
      </c>
      <c r="BK162" s="203">
        <f>ROUND(I162*H162,3)</f>
        <v>0</v>
      </c>
      <c r="BL162" s="19" t="s">
        <v>212</v>
      </c>
      <c r="BM162" s="201" t="s">
        <v>222</v>
      </c>
    </row>
    <row r="163" s="13" customFormat="1">
      <c r="A163" s="13"/>
      <c r="B163" s="204"/>
      <c r="C163" s="13"/>
      <c r="D163" s="205" t="s">
        <v>175</v>
      </c>
      <c r="E163" s="206" t="s">
        <v>1</v>
      </c>
      <c r="F163" s="207" t="s">
        <v>747</v>
      </c>
      <c r="G163" s="13"/>
      <c r="H163" s="208">
        <v>1</v>
      </c>
      <c r="I163" s="209"/>
      <c r="J163" s="13"/>
      <c r="K163" s="13"/>
      <c r="L163" s="204"/>
      <c r="M163" s="210"/>
      <c r="N163" s="211"/>
      <c r="O163" s="211"/>
      <c r="P163" s="211"/>
      <c r="Q163" s="211"/>
      <c r="R163" s="211"/>
      <c r="S163" s="211"/>
      <c r="T163" s="21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6" t="s">
        <v>175</v>
      </c>
      <c r="AU163" s="206" t="s">
        <v>90</v>
      </c>
      <c r="AV163" s="13" t="s">
        <v>90</v>
      </c>
      <c r="AW163" s="13" t="s">
        <v>33</v>
      </c>
      <c r="AX163" s="13" t="s">
        <v>78</v>
      </c>
      <c r="AY163" s="206" t="s">
        <v>168</v>
      </c>
    </row>
    <row r="164" s="13" customFormat="1">
      <c r="A164" s="13"/>
      <c r="B164" s="204"/>
      <c r="C164" s="13"/>
      <c r="D164" s="205" t="s">
        <v>175</v>
      </c>
      <c r="E164" s="206" t="s">
        <v>1</v>
      </c>
      <c r="F164" s="207" t="s">
        <v>748</v>
      </c>
      <c r="G164" s="13"/>
      <c r="H164" s="208">
        <v>1</v>
      </c>
      <c r="I164" s="209"/>
      <c r="J164" s="13"/>
      <c r="K164" s="13"/>
      <c r="L164" s="204"/>
      <c r="M164" s="210"/>
      <c r="N164" s="211"/>
      <c r="O164" s="211"/>
      <c r="P164" s="211"/>
      <c r="Q164" s="211"/>
      <c r="R164" s="211"/>
      <c r="S164" s="211"/>
      <c r="T164" s="21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6" t="s">
        <v>175</v>
      </c>
      <c r="AU164" s="206" t="s">
        <v>90</v>
      </c>
      <c r="AV164" s="13" t="s">
        <v>90</v>
      </c>
      <c r="AW164" s="13" t="s">
        <v>33</v>
      </c>
      <c r="AX164" s="13" t="s">
        <v>78</v>
      </c>
      <c r="AY164" s="206" t="s">
        <v>168</v>
      </c>
    </row>
    <row r="165" s="13" customFormat="1">
      <c r="A165" s="13"/>
      <c r="B165" s="204"/>
      <c r="C165" s="13"/>
      <c r="D165" s="205" t="s">
        <v>175</v>
      </c>
      <c r="E165" s="206" t="s">
        <v>1</v>
      </c>
      <c r="F165" s="207" t="s">
        <v>749</v>
      </c>
      <c r="G165" s="13"/>
      <c r="H165" s="208">
        <v>1</v>
      </c>
      <c r="I165" s="209"/>
      <c r="J165" s="13"/>
      <c r="K165" s="13"/>
      <c r="L165" s="204"/>
      <c r="M165" s="210"/>
      <c r="N165" s="211"/>
      <c r="O165" s="211"/>
      <c r="P165" s="211"/>
      <c r="Q165" s="211"/>
      <c r="R165" s="211"/>
      <c r="S165" s="211"/>
      <c r="T165" s="21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6" t="s">
        <v>175</v>
      </c>
      <c r="AU165" s="206" t="s">
        <v>90</v>
      </c>
      <c r="AV165" s="13" t="s">
        <v>90</v>
      </c>
      <c r="AW165" s="13" t="s">
        <v>33</v>
      </c>
      <c r="AX165" s="13" t="s">
        <v>78</v>
      </c>
      <c r="AY165" s="206" t="s">
        <v>168</v>
      </c>
    </row>
    <row r="166" s="13" customFormat="1">
      <c r="A166" s="13"/>
      <c r="B166" s="204"/>
      <c r="C166" s="13"/>
      <c r="D166" s="205" t="s">
        <v>175</v>
      </c>
      <c r="E166" s="206" t="s">
        <v>1</v>
      </c>
      <c r="F166" s="207" t="s">
        <v>750</v>
      </c>
      <c r="G166" s="13"/>
      <c r="H166" s="208">
        <v>1</v>
      </c>
      <c r="I166" s="209"/>
      <c r="J166" s="13"/>
      <c r="K166" s="13"/>
      <c r="L166" s="204"/>
      <c r="M166" s="210"/>
      <c r="N166" s="211"/>
      <c r="O166" s="211"/>
      <c r="P166" s="211"/>
      <c r="Q166" s="211"/>
      <c r="R166" s="211"/>
      <c r="S166" s="211"/>
      <c r="T166" s="21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6" t="s">
        <v>175</v>
      </c>
      <c r="AU166" s="206" t="s">
        <v>90</v>
      </c>
      <c r="AV166" s="13" t="s">
        <v>90</v>
      </c>
      <c r="AW166" s="13" t="s">
        <v>33</v>
      </c>
      <c r="AX166" s="13" t="s">
        <v>78</v>
      </c>
      <c r="AY166" s="206" t="s">
        <v>168</v>
      </c>
    </row>
    <row r="167" s="14" customFormat="1">
      <c r="A167" s="14"/>
      <c r="B167" s="213"/>
      <c r="C167" s="14"/>
      <c r="D167" s="205" t="s">
        <v>175</v>
      </c>
      <c r="E167" s="214" t="s">
        <v>1</v>
      </c>
      <c r="F167" s="215" t="s">
        <v>180</v>
      </c>
      <c r="G167" s="14"/>
      <c r="H167" s="216">
        <v>4</v>
      </c>
      <c r="I167" s="217"/>
      <c r="J167" s="14"/>
      <c r="K167" s="14"/>
      <c r="L167" s="213"/>
      <c r="M167" s="218"/>
      <c r="N167" s="219"/>
      <c r="O167" s="219"/>
      <c r="P167" s="219"/>
      <c r="Q167" s="219"/>
      <c r="R167" s="219"/>
      <c r="S167" s="219"/>
      <c r="T167" s="22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14" t="s">
        <v>175</v>
      </c>
      <c r="AU167" s="214" t="s">
        <v>90</v>
      </c>
      <c r="AV167" s="14" t="s">
        <v>111</v>
      </c>
      <c r="AW167" s="14" t="s">
        <v>33</v>
      </c>
      <c r="AX167" s="14" t="s">
        <v>85</v>
      </c>
      <c r="AY167" s="214" t="s">
        <v>168</v>
      </c>
    </row>
    <row r="168" s="2" customFormat="1" ht="24.15" customHeight="1">
      <c r="A168" s="38"/>
      <c r="B168" s="189"/>
      <c r="C168" s="236" t="s">
        <v>205</v>
      </c>
      <c r="D168" s="236" t="s">
        <v>357</v>
      </c>
      <c r="E168" s="237" t="s">
        <v>751</v>
      </c>
      <c r="F168" s="238" t="s">
        <v>752</v>
      </c>
      <c r="G168" s="239" t="s">
        <v>353</v>
      </c>
      <c r="H168" s="240">
        <v>4</v>
      </c>
      <c r="I168" s="241"/>
      <c r="J168" s="240">
        <f>ROUND(I168*H168,3)</f>
        <v>0</v>
      </c>
      <c r="K168" s="242"/>
      <c r="L168" s="243"/>
      <c r="M168" s="244" t="s">
        <v>1</v>
      </c>
      <c r="N168" s="245" t="s">
        <v>44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1" t="s">
        <v>259</v>
      </c>
      <c r="AT168" s="201" t="s">
        <v>357</v>
      </c>
      <c r="AU168" s="201" t="s">
        <v>90</v>
      </c>
      <c r="AY168" s="19" t="s">
        <v>168</v>
      </c>
      <c r="BE168" s="202">
        <f>IF(N168="základná",J168,0)</f>
        <v>0</v>
      </c>
      <c r="BF168" s="202">
        <f>IF(N168="znížená",J168,0)</f>
        <v>0</v>
      </c>
      <c r="BG168" s="202">
        <f>IF(N168="zákl. prenesená",J168,0)</f>
        <v>0</v>
      </c>
      <c r="BH168" s="202">
        <f>IF(N168="zníž. prenesená",J168,0)</f>
        <v>0</v>
      </c>
      <c r="BI168" s="202">
        <f>IF(N168="nulová",J168,0)</f>
        <v>0</v>
      </c>
      <c r="BJ168" s="19" t="s">
        <v>90</v>
      </c>
      <c r="BK168" s="203">
        <f>ROUND(I168*H168,3)</f>
        <v>0</v>
      </c>
      <c r="BL168" s="19" t="s">
        <v>212</v>
      </c>
      <c r="BM168" s="201" t="s">
        <v>225</v>
      </c>
    </row>
    <row r="169" s="13" customFormat="1">
      <c r="A169" s="13"/>
      <c r="B169" s="204"/>
      <c r="C169" s="13"/>
      <c r="D169" s="205" t="s">
        <v>175</v>
      </c>
      <c r="E169" s="206" t="s">
        <v>1</v>
      </c>
      <c r="F169" s="207" t="s">
        <v>111</v>
      </c>
      <c r="G169" s="13"/>
      <c r="H169" s="208">
        <v>4</v>
      </c>
      <c r="I169" s="209"/>
      <c r="J169" s="13"/>
      <c r="K169" s="13"/>
      <c r="L169" s="204"/>
      <c r="M169" s="210"/>
      <c r="N169" s="211"/>
      <c r="O169" s="211"/>
      <c r="P169" s="211"/>
      <c r="Q169" s="211"/>
      <c r="R169" s="211"/>
      <c r="S169" s="211"/>
      <c r="T169" s="21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6" t="s">
        <v>175</v>
      </c>
      <c r="AU169" s="206" t="s">
        <v>90</v>
      </c>
      <c r="AV169" s="13" t="s">
        <v>90</v>
      </c>
      <c r="AW169" s="13" t="s">
        <v>33</v>
      </c>
      <c r="AX169" s="13" t="s">
        <v>78</v>
      </c>
      <c r="AY169" s="206" t="s">
        <v>168</v>
      </c>
    </row>
    <row r="170" s="14" customFormat="1">
      <c r="A170" s="14"/>
      <c r="B170" s="213"/>
      <c r="C170" s="14"/>
      <c r="D170" s="205" t="s">
        <v>175</v>
      </c>
      <c r="E170" s="214" t="s">
        <v>1</v>
      </c>
      <c r="F170" s="215" t="s">
        <v>180</v>
      </c>
      <c r="G170" s="14"/>
      <c r="H170" s="216">
        <v>4</v>
      </c>
      <c r="I170" s="217"/>
      <c r="J170" s="14"/>
      <c r="K170" s="14"/>
      <c r="L170" s="213"/>
      <c r="M170" s="218"/>
      <c r="N170" s="219"/>
      <c r="O170" s="219"/>
      <c r="P170" s="219"/>
      <c r="Q170" s="219"/>
      <c r="R170" s="219"/>
      <c r="S170" s="219"/>
      <c r="T170" s="22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14" t="s">
        <v>175</v>
      </c>
      <c r="AU170" s="214" t="s">
        <v>90</v>
      </c>
      <c r="AV170" s="14" t="s">
        <v>111</v>
      </c>
      <c r="AW170" s="14" t="s">
        <v>33</v>
      </c>
      <c r="AX170" s="14" t="s">
        <v>85</v>
      </c>
      <c r="AY170" s="214" t="s">
        <v>168</v>
      </c>
    </row>
    <row r="171" s="2" customFormat="1" ht="24.15" customHeight="1">
      <c r="A171" s="38"/>
      <c r="B171" s="189"/>
      <c r="C171" s="190" t="s">
        <v>231</v>
      </c>
      <c r="D171" s="190" t="s">
        <v>171</v>
      </c>
      <c r="E171" s="191" t="s">
        <v>753</v>
      </c>
      <c r="F171" s="192" t="s">
        <v>754</v>
      </c>
      <c r="G171" s="193" t="s">
        <v>353</v>
      </c>
      <c r="H171" s="194">
        <v>1</v>
      </c>
      <c r="I171" s="195"/>
      <c r="J171" s="194">
        <f>ROUND(I171*H171,3)</f>
        <v>0</v>
      </c>
      <c r="K171" s="196"/>
      <c r="L171" s="39"/>
      <c r="M171" s="197" t="s">
        <v>1</v>
      </c>
      <c r="N171" s="198" t="s">
        <v>44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1" t="s">
        <v>212</v>
      </c>
      <c r="AT171" s="201" t="s">
        <v>171</v>
      </c>
      <c r="AU171" s="201" t="s">
        <v>90</v>
      </c>
      <c r="AY171" s="19" t="s">
        <v>168</v>
      </c>
      <c r="BE171" s="202">
        <f>IF(N171="základná",J171,0)</f>
        <v>0</v>
      </c>
      <c r="BF171" s="202">
        <f>IF(N171="znížená",J171,0)</f>
        <v>0</v>
      </c>
      <c r="BG171" s="202">
        <f>IF(N171="zákl. prenesená",J171,0)</f>
        <v>0</v>
      </c>
      <c r="BH171" s="202">
        <f>IF(N171="zníž. prenesená",J171,0)</f>
        <v>0</v>
      </c>
      <c r="BI171" s="202">
        <f>IF(N171="nulová",J171,0)</f>
        <v>0</v>
      </c>
      <c r="BJ171" s="19" t="s">
        <v>90</v>
      </c>
      <c r="BK171" s="203">
        <f>ROUND(I171*H171,3)</f>
        <v>0</v>
      </c>
      <c r="BL171" s="19" t="s">
        <v>212</v>
      </c>
      <c r="BM171" s="201" t="s">
        <v>234</v>
      </c>
    </row>
    <row r="172" s="13" customFormat="1">
      <c r="A172" s="13"/>
      <c r="B172" s="204"/>
      <c r="C172" s="13"/>
      <c r="D172" s="205" t="s">
        <v>175</v>
      </c>
      <c r="E172" s="206" t="s">
        <v>1</v>
      </c>
      <c r="F172" s="207" t="s">
        <v>755</v>
      </c>
      <c r="G172" s="13"/>
      <c r="H172" s="208">
        <v>1</v>
      </c>
      <c r="I172" s="209"/>
      <c r="J172" s="13"/>
      <c r="K172" s="13"/>
      <c r="L172" s="204"/>
      <c r="M172" s="210"/>
      <c r="N172" s="211"/>
      <c r="O172" s="211"/>
      <c r="P172" s="211"/>
      <c r="Q172" s="211"/>
      <c r="R172" s="211"/>
      <c r="S172" s="211"/>
      <c r="T172" s="21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6" t="s">
        <v>175</v>
      </c>
      <c r="AU172" s="206" t="s">
        <v>90</v>
      </c>
      <c r="AV172" s="13" t="s">
        <v>90</v>
      </c>
      <c r="AW172" s="13" t="s">
        <v>33</v>
      </c>
      <c r="AX172" s="13" t="s">
        <v>78</v>
      </c>
      <c r="AY172" s="206" t="s">
        <v>168</v>
      </c>
    </row>
    <row r="173" s="14" customFormat="1">
      <c r="A173" s="14"/>
      <c r="B173" s="213"/>
      <c r="C173" s="14"/>
      <c r="D173" s="205" t="s">
        <v>175</v>
      </c>
      <c r="E173" s="214" t="s">
        <v>1</v>
      </c>
      <c r="F173" s="215" t="s">
        <v>180</v>
      </c>
      <c r="G173" s="14"/>
      <c r="H173" s="216">
        <v>1</v>
      </c>
      <c r="I173" s="217"/>
      <c r="J173" s="14"/>
      <c r="K173" s="14"/>
      <c r="L173" s="213"/>
      <c r="M173" s="218"/>
      <c r="N173" s="219"/>
      <c r="O173" s="219"/>
      <c r="P173" s="219"/>
      <c r="Q173" s="219"/>
      <c r="R173" s="219"/>
      <c r="S173" s="219"/>
      <c r="T173" s="22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14" t="s">
        <v>175</v>
      </c>
      <c r="AU173" s="214" t="s">
        <v>90</v>
      </c>
      <c r="AV173" s="14" t="s">
        <v>111</v>
      </c>
      <c r="AW173" s="14" t="s">
        <v>33</v>
      </c>
      <c r="AX173" s="14" t="s">
        <v>85</v>
      </c>
      <c r="AY173" s="214" t="s">
        <v>168</v>
      </c>
    </row>
    <row r="174" s="2" customFormat="1" ht="24.15" customHeight="1">
      <c r="A174" s="38"/>
      <c r="B174" s="189"/>
      <c r="C174" s="236" t="s">
        <v>209</v>
      </c>
      <c r="D174" s="236" t="s">
        <v>357</v>
      </c>
      <c r="E174" s="237" t="s">
        <v>756</v>
      </c>
      <c r="F174" s="238" t="s">
        <v>757</v>
      </c>
      <c r="G174" s="239" t="s">
        <v>324</v>
      </c>
      <c r="H174" s="240">
        <v>1.575</v>
      </c>
      <c r="I174" s="241"/>
      <c r="J174" s="240">
        <f>ROUND(I174*H174,3)</f>
        <v>0</v>
      </c>
      <c r="K174" s="242"/>
      <c r="L174" s="243"/>
      <c r="M174" s="244" t="s">
        <v>1</v>
      </c>
      <c r="N174" s="245" t="s">
        <v>44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1" t="s">
        <v>259</v>
      </c>
      <c r="AT174" s="201" t="s">
        <v>357</v>
      </c>
      <c r="AU174" s="201" t="s">
        <v>90</v>
      </c>
      <c r="AY174" s="19" t="s">
        <v>168</v>
      </c>
      <c r="BE174" s="202">
        <f>IF(N174="základná",J174,0)</f>
        <v>0</v>
      </c>
      <c r="BF174" s="202">
        <f>IF(N174="znížená",J174,0)</f>
        <v>0</v>
      </c>
      <c r="BG174" s="202">
        <f>IF(N174="zákl. prenesená",J174,0)</f>
        <v>0</v>
      </c>
      <c r="BH174" s="202">
        <f>IF(N174="zníž. prenesená",J174,0)</f>
        <v>0</v>
      </c>
      <c r="BI174" s="202">
        <f>IF(N174="nulová",J174,0)</f>
        <v>0</v>
      </c>
      <c r="BJ174" s="19" t="s">
        <v>90</v>
      </c>
      <c r="BK174" s="203">
        <f>ROUND(I174*H174,3)</f>
        <v>0</v>
      </c>
      <c r="BL174" s="19" t="s">
        <v>212</v>
      </c>
      <c r="BM174" s="201" t="s">
        <v>243</v>
      </c>
    </row>
    <row r="175" s="13" customFormat="1">
      <c r="A175" s="13"/>
      <c r="B175" s="204"/>
      <c r="C175" s="13"/>
      <c r="D175" s="205" t="s">
        <v>175</v>
      </c>
      <c r="E175" s="206" t="s">
        <v>1</v>
      </c>
      <c r="F175" s="207" t="s">
        <v>758</v>
      </c>
      <c r="G175" s="13"/>
      <c r="H175" s="208">
        <v>1.575</v>
      </c>
      <c r="I175" s="209"/>
      <c r="J175" s="13"/>
      <c r="K175" s="13"/>
      <c r="L175" s="204"/>
      <c r="M175" s="210"/>
      <c r="N175" s="211"/>
      <c r="O175" s="211"/>
      <c r="P175" s="211"/>
      <c r="Q175" s="211"/>
      <c r="R175" s="211"/>
      <c r="S175" s="211"/>
      <c r="T175" s="21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6" t="s">
        <v>175</v>
      </c>
      <c r="AU175" s="206" t="s">
        <v>90</v>
      </c>
      <c r="AV175" s="13" t="s">
        <v>90</v>
      </c>
      <c r="AW175" s="13" t="s">
        <v>33</v>
      </c>
      <c r="AX175" s="13" t="s">
        <v>78</v>
      </c>
      <c r="AY175" s="206" t="s">
        <v>168</v>
      </c>
    </row>
    <row r="176" s="14" customFormat="1">
      <c r="A176" s="14"/>
      <c r="B176" s="213"/>
      <c r="C176" s="14"/>
      <c r="D176" s="205" t="s">
        <v>175</v>
      </c>
      <c r="E176" s="214" t="s">
        <v>1</v>
      </c>
      <c r="F176" s="215" t="s">
        <v>180</v>
      </c>
      <c r="G176" s="14"/>
      <c r="H176" s="216">
        <v>1.575</v>
      </c>
      <c r="I176" s="217"/>
      <c r="J176" s="14"/>
      <c r="K176" s="14"/>
      <c r="L176" s="213"/>
      <c r="M176" s="218"/>
      <c r="N176" s="219"/>
      <c r="O176" s="219"/>
      <c r="P176" s="219"/>
      <c r="Q176" s="219"/>
      <c r="R176" s="219"/>
      <c r="S176" s="219"/>
      <c r="T176" s="22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4" t="s">
        <v>175</v>
      </c>
      <c r="AU176" s="214" t="s">
        <v>90</v>
      </c>
      <c r="AV176" s="14" t="s">
        <v>111</v>
      </c>
      <c r="AW176" s="14" t="s">
        <v>33</v>
      </c>
      <c r="AX176" s="14" t="s">
        <v>85</v>
      </c>
      <c r="AY176" s="214" t="s">
        <v>168</v>
      </c>
    </row>
    <row r="177" s="2" customFormat="1" ht="21.75" customHeight="1">
      <c r="A177" s="38"/>
      <c r="B177" s="189"/>
      <c r="C177" s="236" t="s">
        <v>249</v>
      </c>
      <c r="D177" s="236" t="s">
        <v>357</v>
      </c>
      <c r="E177" s="237" t="s">
        <v>759</v>
      </c>
      <c r="F177" s="238" t="s">
        <v>760</v>
      </c>
      <c r="G177" s="239" t="s">
        <v>353</v>
      </c>
      <c r="H177" s="240">
        <v>1</v>
      </c>
      <c r="I177" s="241"/>
      <c r="J177" s="240">
        <f>ROUND(I177*H177,3)</f>
        <v>0</v>
      </c>
      <c r="K177" s="242"/>
      <c r="L177" s="243"/>
      <c r="M177" s="244" t="s">
        <v>1</v>
      </c>
      <c r="N177" s="245" t="s">
        <v>44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1" t="s">
        <v>259</v>
      </c>
      <c r="AT177" s="201" t="s">
        <v>357</v>
      </c>
      <c r="AU177" s="201" t="s">
        <v>90</v>
      </c>
      <c r="AY177" s="19" t="s">
        <v>168</v>
      </c>
      <c r="BE177" s="202">
        <f>IF(N177="základná",J177,0)</f>
        <v>0</v>
      </c>
      <c r="BF177" s="202">
        <f>IF(N177="znížená",J177,0)</f>
        <v>0</v>
      </c>
      <c r="BG177" s="202">
        <f>IF(N177="zákl. prenesená",J177,0)</f>
        <v>0</v>
      </c>
      <c r="BH177" s="202">
        <f>IF(N177="zníž. prenesená",J177,0)</f>
        <v>0</v>
      </c>
      <c r="BI177" s="202">
        <f>IF(N177="nulová",J177,0)</f>
        <v>0</v>
      </c>
      <c r="BJ177" s="19" t="s">
        <v>90</v>
      </c>
      <c r="BK177" s="203">
        <f>ROUND(I177*H177,3)</f>
        <v>0</v>
      </c>
      <c r="BL177" s="19" t="s">
        <v>212</v>
      </c>
      <c r="BM177" s="201" t="s">
        <v>252</v>
      </c>
    </row>
    <row r="178" s="2" customFormat="1" ht="24.15" customHeight="1">
      <c r="A178" s="38"/>
      <c r="B178" s="189"/>
      <c r="C178" s="190" t="s">
        <v>212</v>
      </c>
      <c r="D178" s="190" t="s">
        <v>171</v>
      </c>
      <c r="E178" s="191" t="s">
        <v>761</v>
      </c>
      <c r="F178" s="192" t="s">
        <v>762</v>
      </c>
      <c r="G178" s="193" t="s">
        <v>538</v>
      </c>
      <c r="H178" s="195"/>
      <c r="I178" s="195"/>
      <c r="J178" s="194">
        <f>ROUND(I178*H178,3)</f>
        <v>0</v>
      </c>
      <c r="K178" s="196"/>
      <c r="L178" s="39"/>
      <c r="M178" s="197" t="s">
        <v>1</v>
      </c>
      <c r="N178" s="198" t="s">
        <v>44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1" t="s">
        <v>212</v>
      </c>
      <c r="AT178" s="201" t="s">
        <v>171</v>
      </c>
      <c r="AU178" s="201" t="s">
        <v>90</v>
      </c>
      <c r="AY178" s="19" t="s">
        <v>168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9" t="s">
        <v>90</v>
      </c>
      <c r="BK178" s="203">
        <f>ROUND(I178*H178,3)</f>
        <v>0</v>
      </c>
      <c r="BL178" s="19" t="s">
        <v>212</v>
      </c>
      <c r="BM178" s="201" t="s">
        <v>259</v>
      </c>
    </row>
    <row r="179" s="12" customFormat="1" ht="22.8" customHeight="1">
      <c r="A179" s="12"/>
      <c r="B179" s="176"/>
      <c r="C179" s="12"/>
      <c r="D179" s="177" t="s">
        <v>77</v>
      </c>
      <c r="E179" s="187" t="s">
        <v>763</v>
      </c>
      <c r="F179" s="187" t="s">
        <v>764</v>
      </c>
      <c r="G179" s="12"/>
      <c r="H179" s="12"/>
      <c r="I179" s="179"/>
      <c r="J179" s="188">
        <f>BK179</f>
        <v>0</v>
      </c>
      <c r="K179" s="12"/>
      <c r="L179" s="176"/>
      <c r="M179" s="181"/>
      <c r="N179" s="182"/>
      <c r="O179" s="182"/>
      <c r="P179" s="183">
        <f>SUM(P180:P206)</f>
        <v>0</v>
      </c>
      <c r="Q179" s="182"/>
      <c r="R179" s="183">
        <f>SUM(R180:R206)</f>
        <v>0</v>
      </c>
      <c r="S179" s="182"/>
      <c r="T179" s="184">
        <f>SUM(T180:T206)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7" t="s">
        <v>90</v>
      </c>
      <c r="AT179" s="185" t="s">
        <v>77</v>
      </c>
      <c r="AU179" s="185" t="s">
        <v>85</v>
      </c>
      <c r="AY179" s="177" t="s">
        <v>168</v>
      </c>
      <c r="BK179" s="186">
        <f>SUM(BK180:BK206)</f>
        <v>0</v>
      </c>
    </row>
    <row r="180" s="2" customFormat="1" ht="16.5" customHeight="1">
      <c r="A180" s="38"/>
      <c r="B180" s="189"/>
      <c r="C180" s="190" t="s">
        <v>265</v>
      </c>
      <c r="D180" s="190" t="s">
        <v>171</v>
      </c>
      <c r="E180" s="191" t="s">
        <v>765</v>
      </c>
      <c r="F180" s="192" t="s">
        <v>766</v>
      </c>
      <c r="G180" s="193" t="s">
        <v>353</v>
      </c>
      <c r="H180" s="194">
        <v>1</v>
      </c>
      <c r="I180" s="195"/>
      <c r="J180" s="194">
        <f>ROUND(I180*H180,3)</f>
        <v>0</v>
      </c>
      <c r="K180" s="196"/>
      <c r="L180" s="39"/>
      <c r="M180" s="197" t="s">
        <v>1</v>
      </c>
      <c r="N180" s="198" t="s">
        <v>44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1" t="s">
        <v>212</v>
      </c>
      <c r="AT180" s="201" t="s">
        <v>171</v>
      </c>
      <c r="AU180" s="201" t="s">
        <v>90</v>
      </c>
      <c r="AY180" s="19" t="s">
        <v>168</v>
      </c>
      <c r="BE180" s="202">
        <f>IF(N180="základná",J180,0)</f>
        <v>0</v>
      </c>
      <c r="BF180" s="202">
        <f>IF(N180="znížená",J180,0)</f>
        <v>0</v>
      </c>
      <c r="BG180" s="202">
        <f>IF(N180="zákl. prenesená",J180,0)</f>
        <v>0</v>
      </c>
      <c r="BH180" s="202">
        <f>IF(N180="zníž. prenesená",J180,0)</f>
        <v>0</v>
      </c>
      <c r="BI180" s="202">
        <f>IF(N180="nulová",J180,0)</f>
        <v>0</v>
      </c>
      <c r="BJ180" s="19" t="s">
        <v>90</v>
      </c>
      <c r="BK180" s="203">
        <f>ROUND(I180*H180,3)</f>
        <v>0</v>
      </c>
      <c r="BL180" s="19" t="s">
        <v>212</v>
      </c>
      <c r="BM180" s="201" t="s">
        <v>268</v>
      </c>
    </row>
    <row r="181" s="13" customFormat="1">
      <c r="A181" s="13"/>
      <c r="B181" s="204"/>
      <c r="C181" s="13"/>
      <c r="D181" s="205" t="s">
        <v>175</v>
      </c>
      <c r="E181" s="206" t="s">
        <v>1</v>
      </c>
      <c r="F181" s="207" t="s">
        <v>767</v>
      </c>
      <c r="G181" s="13"/>
      <c r="H181" s="208">
        <v>1</v>
      </c>
      <c r="I181" s="209"/>
      <c r="J181" s="13"/>
      <c r="K181" s="13"/>
      <c r="L181" s="204"/>
      <c r="M181" s="210"/>
      <c r="N181" s="211"/>
      <c r="O181" s="211"/>
      <c r="P181" s="211"/>
      <c r="Q181" s="211"/>
      <c r="R181" s="211"/>
      <c r="S181" s="211"/>
      <c r="T181" s="21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6" t="s">
        <v>175</v>
      </c>
      <c r="AU181" s="206" t="s">
        <v>90</v>
      </c>
      <c r="AV181" s="13" t="s">
        <v>90</v>
      </c>
      <c r="AW181" s="13" t="s">
        <v>33</v>
      </c>
      <c r="AX181" s="13" t="s">
        <v>78</v>
      </c>
      <c r="AY181" s="206" t="s">
        <v>168</v>
      </c>
    </row>
    <row r="182" s="14" customFormat="1">
      <c r="A182" s="14"/>
      <c r="B182" s="213"/>
      <c r="C182" s="14"/>
      <c r="D182" s="205" t="s">
        <v>175</v>
      </c>
      <c r="E182" s="214" t="s">
        <v>1</v>
      </c>
      <c r="F182" s="215" t="s">
        <v>180</v>
      </c>
      <c r="G182" s="14"/>
      <c r="H182" s="216">
        <v>1</v>
      </c>
      <c r="I182" s="217"/>
      <c r="J182" s="14"/>
      <c r="K182" s="14"/>
      <c r="L182" s="213"/>
      <c r="M182" s="218"/>
      <c r="N182" s="219"/>
      <c r="O182" s="219"/>
      <c r="P182" s="219"/>
      <c r="Q182" s="219"/>
      <c r="R182" s="219"/>
      <c r="S182" s="219"/>
      <c r="T182" s="22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14" t="s">
        <v>175</v>
      </c>
      <c r="AU182" s="214" t="s">
        <v>90</v>
      </c>
      <c r="AV182" s="14" t="s">
        <v>111</v>
      </c>
      <c r="AW182" s="14" t="s">
        <v>33</v>
      </c>
      <c r="AX182" s="14" t="s">
        <v>85</v>
      </c>
      <c r="AY182" s="214" t="s">
        <v>168</v>
      </c>
    </row>
    <row r="183" s="2" customFormat="1" ht="33" customHeight="1">
      <c r="A183" s="38"/>
      <c r="B183" s="189"/>
      <c r="C183" s="236" t="s">
        <v>216</v>
      </c>
      <c r="D183" s="236" t="s">
        <v>357</v>
      </c>
      <c r="E183" s="237" t="s">
        <v>768</v>
      </c>
      <c r="F183" s="238" t="s">
        <v>769</v>
      </c>
      <c r="G183" s="239" t="s">
        <v>353</v>
      </c>
      <c r="H183" s="240">
        <v>1</v>
      </c>
      <c r="I183" s="241"/>
      <c r="J183" s="240">
        <f>ROUND(I183*H183,3)</f>
        <v>0</v>
      </c>
      <c r="K183" s="242"/>
      <c r="L183" s="243"/>
      <c r="M183" s="244" t="s">
        <v>1</v>
      </c>
      <c r="N183" s="245" t="s">
        <v>44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1" t="s">
        <v>259</v>
      </c>
      <c r="AT183" s="201" t="s">
        <v>357</v>
      </c>
      <c r="AU183" s="201" t="s">
        <v>90</v>
      </c>
      <c r="AY183" s="19" t="s">
        <v>168</v>
      </c>
      <c r="BE183" s="202">
        <f>IF(N183="základná",J183,0)</f>
        <v>0</v>
      </c>
      <c r="BF183" s="202">
        <f>IF(N183="znížená",J183,0)</f>
        <v>0</v>
      </c>
      <c r="BG183" s="202">
        <f>IF(N183="zákl. prenesená",J183,0)</f>
        <v>0</v>
      </c>
      <c r="BH183" s="202">
        <f>IF(N183="zníž. prenesená",J183,0)</f>
        <v>0</v>
      </c>
      <c r="BI183" s="202">
        <f>IF(N183="nulová",J183,0)</f>
        <v>0</v>
      </c>
      <c r="BJ183" s="19" t="s">
        <v>90</v>
      </c>
      <c r="BK183" s="203">
        <f>ROUND(I183*H183,3)</f>
        <v>0</v>
      </c>
      <c r="BL183" s="19" t="s">
        <v>212</v>
      </c>
      <c r="BM183" s="201" t="s">
        <v>276</v>
      </c>
    </row>
    <row r="184" s="2" customFormat="1" ht="24.15" customHeight="1">
      <c r="A184" s="38"/>
      <c r="B184" s="189"/>
      <c r="C184" s="190" t="s">
        <v>282</v>
      </c>
      <c r="D184" s="190" t="s">
        <v>171</v>
      </c>
      <c r="E184" s="191" t="s">
        <v>770</v>
      </c>
      <c r="F184" s="192" t="s">
        <v>771</v>
      </c>
      <c r="G184" s="193" t="s">
        <v>324</v>
      </c>
      <c r="H184" s="194">
        <v>15.42</v>
      </c>
      <c r="I184" s="195"/>
      <c r="J184" s="194">
        <f>ROUND(I184*H184,3)</f>
        <v>0</v>
      </c>
      <c r="K184" s="196"/>
      <c r="L184" s="39"/>
      <c r="M184" s="197" t="s">
        <v>1</v>
      </c>
      <c r="N184" s="198" t="s">
        <v>44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1" t="s">
        <v>212</v>
      </c>
      <c r="AT184" s="201" t="s">
        <v>171</v>
      </c>
      <c r="AU184" s="201" t="s">
        <v>90</v>
      </c>
      <c r="AY184" s="19" t="s">
        <v>168</v>
      </c>
      <c r="BE184" s="202">
        <f>IF(N184="základná",J184,0)</f>
        <v>0</v>
      </c>
      <c r="BF184" s="202">
        <f>IF(N184="znížená",J184,0)</f>
        <v>0</v>
      </c>
      <c r="BG184" s="202">
        <f>IF(N184="zákl. prenesená",J184,0)</f>
        <v>0</v>
      </c>
      <c r="BH184" s="202">
        <f>IF(N184="zníž. prenesená",J184,0)</f>
        <v>0</v>
      </c>
      <c r="BI184" s="202">
        <f>IF(N184="nulová",J184,0)</f>
        <v>0</v>
      </c>
      <c r="BJ184" s="19" t="s">
        <v>90</v>
      </c>
      <c r="BK184" s="203">
        <f>ROUND(I184*H184,3)</f>
        <v>0</v>
      </c>
      <c r="BL184" s="19" t="s">
        <v>212</v>
      </c>
      <c r="BM184" s="201" t="s">
        <v>285</v>
      </c>
    </row>
    <row r="185" s="13" customFormat="1">
      <c r="A185" s="13"/>
      <c r="B185" s="204"/>
      <c r="C185" s="13"/>
      <c r="D185" s="205" t="s">
        <v>175</v>
      </c>
      <c r="E185" s="206" t="s">
        <v>1</v>
      </c>
      <c r="F185" s="207" t="s">
        <v>772</v>
      </c>
      <c r="G185" s="13"/>
      <c r="H185" s="208">
        <v>8.0800000000000001</v>
      </c>
      <c r="I185" s="209"/>
      <c r="J185" s="13"/>
      <c r="K185" s="13"/>
      <c r="L185" s="204"/>
      <c r="M185" s="210"/>
      <c r="N185" s="211"/>
      <c r="O185" s="211"/>
      <c r="P185" s="211"/>
      <c r="Q185" s="211"/>
      <c r="R185" s="211"/>
      <c r="S185" s="211"/>
      <c r="T185" s="21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6" t="s">
        <v>175</v>
      </c>
      <c r="AU185" s="206" t="s">
        <v>90</v>
      </c>
      <c r="AV185" s="13" t="s">
        <v>90</v>
      </c>
      <c r="AW185" s="13" t="s">
        <v>33</v>
      </c>
      <c r="AX185" s="13" t="s">
        <v>78</v>
      </c>
      <c r="AY185" s="206" t="s">
        <v>168</v>
      </c>
    </row>
    <row r="186" s="13" customFormat="1">
      <c r="A186" s="13"/>
      <c r="B186" s="204"/>
      <c r="C186" s="13"/>
      <c r="D186" s="205" t="s">
        <v>175</v>
      </c>
      <c r="E186" s="206" t="s">
        <v>1</v>
      </c>
      <c r="F186" s="207" t="s">
        <v>773</v>
      </c>
      <c r="G186" s="13"/>
      <c r="H186" s="208">
        <v>7.3399999999999999</v>
      </c>
      <c r="I186" s="209"/>
      <c r="J186" s="13"/>
      <c r="K186" s="13"/>
      <c r="L186" s="204"/>
      <c r="M186" s="210"/>
      <c r="N186" s="211"/>
      <c r="O186" s="211"/>
      <c r="P186" s="211"/>
      <c r="Q186" s="211"/>
      <c r="R186" s="211"/>
      <c r="S186" s="211"/>
      <c r="T186" s="21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6" t="s">
        <v>175</v>
      </c>
      <c r="AU186" s="206" t="s">
        <v>90</v>
      </c>
      <c r="AV186" s="13" t="s">
        <v>90</v>
      </c>
      <c r="AW186" s="13" t="s">
        <v>33</v>
      </c>
      <c r="AX186" s="13" t="s">
        <v>78</v>
      </c>
      <c r="AY186" s="206" t="s">
        <v>168</v>
      </c>
    </row>
    <row r="187" s="14" customFormat="1">
      <c r="A187" s="14"/>
      <c r="B187" s="213"/>
      <c r="C187" s="14"/>
      <c r="D187" s="205" t="s">
        <v>175</v>
      </c>
      <c r="E187" s="214" t="s">
        <v>1</v>
      </c>
      <c r="F187" s="215" t="s">
        <v>180</v>
      </c>
      <c r="G187" s="14"/>
      <c r="H187" s="216">
        <v>15.42</v>
      </c>
      <c r="I187" s="217"/>
      <c r="J187" s="14"/>
      <c r="K187" s="14"/>
      <c r="L187" s="213"/>
      <c r="M187" s="218"/>
      <c r="N187" s="219"/>
      <c r="O187" s="219"/>
      <c r="P187" s="219"/>
      <c r="Q187" s="219"/>
      <c r="R187" s="219"/>
      <c r="S187" s="219"/>
      <c r="T187" s="22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4" t="s">
        <v>175</v>
      </c>
      <c r="AU187" s="214" t="s">
        <v>90</v>
      </c>
      <c r="AV187" s="14" t="s">
        <v>111</v>
      </c>
      <c r="AW187" s="14" t="s">
        <v>33</v>
      </c>
      <c r="AX187" s="14" t="s">
        <v>85</v>
      </c>
      <c r="AY187" s="214" t="s">
        <v>168</v>
      </c>
    </row>
    <row r="188" s="2" customFormat="1" ht="37.8" customHeight="1">
      <c r="A188" s="38"/>
      <c r="B188" s="189"/>
      <c r="C188" s="236" t="s">
        <v>7</v>
      </c>
      <c r="D188" s="236" t="s">
        <v>357</v>
      </c>
      <c r="E188" s="237" t="s">
        <v>737</v>
      </c>
      <c r="F188" s="238" t="s">
        <v>738</v>
      </c>
      <c r="G188" s="239" t="s">
        <v>324</v>
      </c>
      <c r="H188" s="240">
        <v>16.190999999999999</v>
      </c>
      <c r="I188" s="241"/>
      <c r="J188" s="240">
        <f>ROUND(I188*H188,3)</f>
        <v>0</v>
      </c>
      <c r="K188" s="242"/>
      <c r="L188" s="243"/>
      <c r="M188" s="244" t="s">
        <v>1</v>
      </c>
      <c r="N188" s="245" t="s">
        <v>44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1" t="s">
        <v>259</v>
      </c>
      <c r="AT188" s="201" t="s">
        <v>357</v>
      </c>
      <c r="AU188" s="201" t="s">
        <v>90</v>
      </c>
      <c r="AY188" s="19" t="s">
        <v>168</v>
      </c>
      <c r="BE188" s="202">
        <f>IF(N188="základná",J188,0)</f>
        <v>0</v>
      </c>
      <c r="BF188" s="202">
        <f>IF(N188="znížená",J188,0)</f>
        <v>0</v>
      </c>
      <c r="BG188" s="202">
        <f>IF(N188="zákl. prenesená",J188,0)</f>
        <v>0</v>
      </c>
      <c r="BH188" s="202">
        <f>IF(N188="zníž. prenesená",J188,0)</f>
        <v>0</v>
      </c>
      <c r="BI188" s="202">
        <f>IF(N188="nulová",J188,0)</f>
        <v>0</v>
      </c>
      <c r="BJ188" s="19" t="s">
        <v>90</v>
      </c>
      <c r="BK188" s="203">
        <f>ROUND(I188*H188,3)</f>
        <v>0</v>
      </c>
      <c r="BL188" s="19" t="s">
        <v>212</v>
      </c>
      <c r="BM188" s="201" t="s">
        <v>292</v>
      </c>
    </row>
    <row r="189" s="2" customFormat="1" ht="37.8" customHeight="1">
      <c r="A189" s="38"/>
      <c r="B189" s="189"/>
      <c r="C189" s="236" t="s">
        <v>297</v>
      </c>
      <c r="D189" s="236" t="s">
        <v>357</v>
      </c>
      <c r="E189" s="237" t="s">
        <v>739</v>
      </c>
      <c r="F189" s="238" t="s">
        <v>740</v>
      </c>
      <c r="G189" s="239" t="s">
        <v>324</v>
      </c>
      <c r="H189" s="240">
        <v>16.190999999999999</v>
      </c>
      <c r="I189" s="241"/>
      <c r="J189" s="240">
        <f>ROUND(I189*H189,3)</f>
        <v>0</v>
      </c>
      <c r="K189" s="242"/>
      <c r="L189" s="243"/>
      <c r="M189" s="244" t="s">
        <v>1</v>
      </c>
      <c r="N189" s="245" t="s">
        <v>44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1" t="s">
        <v>259</v>
      </c>
      <c r="AT189" s="201" t="s">
        <v>357</v>
      </c>
      <c r="AU189" s="201" t="s">
        <v>90</v>
      </c>
      <c r="AY189" s="19" t="s">
        <v>168</v>
      </c>
      <c r="BE189" s="202">
        <f>IF(N189="základná",J189,0)</f>
        <v>0</v>
      </c>
      <c r="BF189" s="202">
        <f>IF(N189="znížená",J189,0)</f>
        <v>0</v>
      </c>
      <c r="BG189" s="202">
        <f>IF(N189="zákl. prenesená",J189,0)</f>
        <v>0</v>
      </c>
      <c r="BH189" s="202">
        <f>IF(N189="zníž. prenesená",J189,0)</f>
        <v>0</v>
      </c>
      <c r="BI189" s="202">
        <f>IF(N189="nulová",J189,0)</f>
        <v>0</v>
      </c>
      <c r="BJ189" s="19" t="s">
        <v>90</v>
      </c>
      <c r="BK189" s="203">
        <f>ROUND(I189*H189,3)</f>
        <v>0</v>
      </c>
      <c r="BL189" s="19" t="s">
        <v>212</v>
      </c>
      <c r="BM189" s="201" t="s">
        <v>300</v>
      </c>
    </row>
    <row r="190" s="2" customFormat="1" ht="44.25" customHeight="1">
      <c r="A190" s="38"/>
      <c r="B190" s="189"/>
      <c r="C190" s="236" t="s">
        <v>222</v>
      </c>
      <c r="D190" s="236" t="s">
        <v>357</v>
      </c>
      <c r="E190" s="237" t="s">
        <v>774</v>
      </c>
      <c r="F190" s="238" t="s">
        <v>775</v>
      </c>
      <c r="G190" s="239" t="s">
        <v>353</v>
      </c>
      <c r="H190" s="240">
        <v>1</v>
      </c>
      <c r="I190" s="241"/>
      <c r="J190" s="240">
        <f>ROUND(I190*H190,3)</f>
        <v>0</v>
      </c>
      <c r="K190" s="242"/>
      <c r="L190" s="243"/>
      <c r="M190" s="244" t="s">
        <v>1</v>
      </c>
      <c r="N190" s="245" t="s">
        <v>44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1" t="s">
        <v>259</v>
      </c>
      <c r="AT190" s="201" t="s">
        <v>357</v>
      </c>
      <c r="AU190" s="201" t="s">
        <v>90</v>
      </c>
      <c r="AY190" s="19" t="s">
        <v>168</v>
      </c>
      <c r="BE190" s="202">
        <f>IF(N190="základná",J190,0)</f>
        <v>0</v>
      </c>
      <c r="BF190" s="202">
        <f>IF(N190="znížená",J190,0)</f>
        <v>0</v>
      </c>
      <c r="BG190" s="202">
        <f>IF(N190="zákl. prenesená",J190,0)</f>
        <v>0</v>
      </c>
      <c r="BH190" s="202">
        <f>IF(N190="zníž. prenesená",J190,0)</f>
        <v>0</v>
      </c>
      <c r="BI190" s="202">
        <f>IF(N190="nulová",J190,0)</f>
        <v>0</v>
      </c>
      <c r="BJ190" s="19" t="s">
        <v>90</v>
      </c>
      <c r="BK190" s="203">
        <f>ROUND(I190*H190,3)</f>
        <v>0</v>
      </c>
      <c r="BL190" s="19" t="s">
        <v>212</v>
      </c>
      <c r="BM190" s="201" t="s">
        <v>307</v>
      </c>
    </row>
    <row r="191" s="13" customFormat="1">
      <c r="A191" s="13"/>
      <c r="B191" s="204"/>
      <c r="C191" s="13"/>
      <c r="D191" s="205" t="s">
        <v>175</v>
      </c>
      <c r="E191" s="206" t="s">
        <v>1</v>
      </c>
      <c r="F191" s="207" t="s">
        <v>85</v>
      </c>
      <c r="G191" s="13"/>
      <c r="H191" s="208">
        <v>1</v>
      </c>
      <c r="I191" s="209"/>
      <c r="J191" s="13"/>
      <c r="K191" s="13"/>
      <c r="L191" s="204"/>
      <c r="M191" s="210"/>
      <c r="N191" s="211"/>
      <c r="O191" s="211"/>
      <c r="P191" s="211"/>
      <c r="Q191" s="211"/>
      <c r="R191" s="211"/>
      <c r="S191" s="211"/>
      <c r="T191" s="21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6" t="s">
        <v>175</v>
      </c>
      <c r="AU191" s="206" t="s">
        <v>90</v>
      </c>
      <c r="AV191" s="13" t="s">
        <v>90</v>
      </c>
      <c r="AW191" s="13" t="s">
        <v>33</v>
      </c>
      <c r="AX191" s="13" t="s">
        <v>78</v>
      </c>
      <c r="AY191" s="206" t="s">
        <v>168</v>
      </c>
    </row>
    <row r="192" s="14" customFormat="1">
      <c r="A192" s="14"/>
      <c r="B192" s="213"/>
      <c r="C192" s="14"/>
      <c r="D192" s="205" t="s">
        <v>175</v>
      </c>
      <c r="E192" s="214" t="s">
        <v>1</v>
      </c>
      <c r="F192" s="215" t="s">
        <v>180</v>
      </c>
      <c r="G192" s="14"/>
      <c r="H192" s="216">
        <v>1</v>
      </c>
      <c r="I192" s="217"/>
      <c r="J192" s="14"/>
      <c r="K192" s="14"/>
      <c r="L192" s="213"/>
      <c r="M192" s="218"/>
      <c r="N192" s="219"/>
      <c r="O192" s="219"/>
      <c r="P192" s="219"/>
      <c r="Q192" s="219"/>
      <c r="R192" s="219"/>
      <c r="S192" s="219"/>
      <c r="T192" s="22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14" t="s">
        <v>175</v>
      </c>
      <c r="AU192" s="214" t="s">
        <v>90</v>
      </c>
      <c r="AV192" s="14" t="s">
        <v>111</v>
      </c>
      <c r="AW192" s="14" t="s">
        <v>33</v>
      </c>
      <c r="AX192" s="14" t="s">
        <v>85</v>
      </c>
      <c r="AY192" s="214" t="s">
        <v>168</v>
      </c>
    </row>
    <row r="193" s="2" customFormat="1" ht="44.25" customHeight="1">
      <c r="A193" s="38"/>
      <c r="B193" s="189"/>
      <c r="C193" s="236" t="s">
        <v>313</v>
      </c>
      <c r="D193" s="236" t="s">
        <v>357</v>
      </c>
      <c r="E193" s="237" t="s">
        <v>776</v>
      </c>
      <c r="F193" s="238" t="s">
        <v>777</v>
      </c>
      <c r="G193" s="239" t="s">
        <v>353</v>
      </c>
      <c r="H193" s="240">
        <v>1</v>
      </c>
      <c r="I193" s="241"/>
      <c r="J193" s="240">
        <f>ROUND(I193*H193,3)</f>
        <v>0</v>
      </c>
      <c r="K193" s="242"/>
      <c r="L193" s="243"/>
      <c r="M193" s="244" t="s">
        <v>1</v>
      </c>
      <c r="N193" s="245" t="s">
        <v>44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1" t="s">
        <v>259</v>
      </c>
      <c r="AT193" s="201" t="s">
        <v>357</v>
      </c>
      <c r="AU193" s="201" t="s">
        <v>90</v>
      </c>
      <c r="AY193" s="19" t="s">
        <v>168</v>
      </c>
      <c r="BE193" s="202">
        <f>IF(N193="základná",J193,0)</f>
        <v>0</v>
      </c>
      <c r="BF193" s="202">
        <f>IF(N193="znížená",J193,0)</f>
        <v>0</v>
      </c>
      <c r="BG193" s="202">
        <f>IF(N193="zákl. prenesená",J193,0)</f>
        <v>0</v>
      </c>
      <c r="BH193" s="202">
        <f>IF(N193="zníž. prenesená",J193,0)</f>
        <v>0</v>
      </c>
      <c r="BI193" s="202">
        <f>IF(N193="nulová",J193,0)</f>
        <v>0</v>
      </c>
      <c r="BJ193" s="19" t="s">
        <v>90</v>
      </c>
      <c r="BK193" s="203">
        <f>ROUND(I193*H193,3)</f>
        <v>0</v>
      </c>
      <c r="BL193" s="19" t="s">
        <v>212</v>
      </c>
      <c r="BM193" s="201" t="s">
        <v>316</v>
      </c>
    </row>
    <row r="194" s="13" customFormat="1">
      <c r="A194" s="13"/>
      <c r="B194" s="204"/>
      <c r="C194" s="13"/>
      <c r="D194" s="205" t="s">
        <v>175</v>
      </c>
      <c r="E194" s="206" t="s">
        <v>1</v>
      </c>
      <c r="F194" s="207" t="s">
        <v>85</v>
      </c>
      <c r="G194" s="13"/>
      <c r="H194" s="208">
        <v>1</v>
      </c>
      <c r="I194" s="209"/>
      <c r="J194" s="13"/>
      <c r="K194" s="13"/>
      <c r="L194" s="204"/>
      <c r="M194" s="210"/>
      <c r="N194" s="211"/>
      <c r="O194" s="211"/>
      <c r="P194" s="211"/>
      <c r="Q194" s="211"/>
      <c r="R194" s="211"/>
      <c r="S194" s="211"/>
      <c r="T194" s="21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6" t="s">
        <v>175</v>
      </c>
      <c r="AU194" s="206" t="s">
        <v>90</v>
      </c>
      <c r="AV194" s="13" t="s">
        <v>90</v>
      </c>
      <c r="AW194" s="13" t="s">
        <v>33</v>
      </c>
      <c r="AX194" s="13" t="s">
        <v>78</v>
      </c>
      <c r="AY194" s="206" t="s">
        <v>168</v>
      </c>
    </row>
    <row r="195" s="14" customFormat="1">
      <c r="A195" s="14"/>
      <c r="B195" s="213"/>
      <c r="C195" s="14"/>
      <c r="D195" s="205" t="s">
        <v>175</v>
      </c>
      <c r="E195" s="214" t="s">
        <v>1</v>
      </c>
      <c r="F195" s="215" t="s">
        <v>180</v>
      </c>
      <c r="G195" s="14"/>
      <c r="H195" s="216">
        <v>1</v>
      </c>
      <c r="I195" s="217"/>
      <c r="J195" s="14"/>
      <c r="K195" s="14"/>
      <c r="L195" s="213"/>
      <c r="M195" s="218"/>
      <c r="N195" s="219"/>
      <c r="O195" s="219"/>
      <c r="P195" s="219"/>
      <c r="Q195" s="219"/>
      <c r="R195" s="219"/>
      <c r="S195" s="219"/>
      <c r="T195" s="22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14" t="s">
        <v>175</v>
      </c>
      <c r="AU195" s="214" t="s">
        <v>90</v>
      </c>
      <c r="AV195" s="14" t="s">
        <v>111</v>
      </c>
      <c r="AW195" s="14" t="s">
        <v>33</v>
      </c>
      <c r="AX195" s="14" t="s">
        <v>85</v>
      </c>
      <c r="AY195" s="214" t="s">
        <v>168</v>
      </c>
    </row>
    <row r="196" s="2" customFormat="1" ht="33" customHeight="1">
      <c r="A196" s="38"/>
      <c r="B196" s="189"/>
      <c r="C196" s="190" t="s">
        <v>225</v>
      </c>
      <c r="D196" s="190" t="s">
        <v>171</v>
      </c>
      <c r="E196" s="191" t="s">
        <v>778</v>
      </c>
      <c r="F196" s="192" t="s">
        <v>779</v>
      </c>
      <c r="G196" s="193" t="s">
        <v>353</v>
      </c>
      <c r="H196" s="194">
        <v>1</v>
      </c>
      <c r="I196" s="195"/>
      <c r="J196" s="194">
        <f>ROUND(I196*H196,3)</f>
        <v>0</v>
      </c>
      <c r="K196" s="196"/>
      <c r="L196" s="39"/>
      <c r="M196" s="197" t="s">
        <v>1</v>
      </c>
      <c r="N196" s="198" t="s">
        <v>44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1" t="s">
        <v>212</v>
      </c>
      <c r="AT196" s="201" t="s">
        <v>171</v>
      </c>
      <c r="AU196" s="201" t="s">
        <v>90</v>
      </c>
      <c r="AY196" s="19" t="s">
        <v>168</v>
      </c>
      <c r="BE196" s="202">
        <f>IF(N196="základná",J196,0)</f>
        <v>0</v>
      </c>
      <c r="BF196" s="202">
        <f>IF(N196="znížená",J196,0)</f>
        <v>0</v>
      </c>
      <c r="BG196" s="202">
        <f>IF(N196="zákl. prenesená",J196,0)</f>
        <v>0</v>
      </c>
      <c r="BH196" s="202">
        <f>IF(N196="zníž. prenesená",J196,0)</f>
        <v>0</v>
      </c>
      <c r="BI196" s="202">
        <f>IF(N196="nulová",J196,0)</f>
        <v>0</v>
      </c>
      <c r="BJ196" s="19" t="s">
        <v>90</v>
      </c>
      <c r="BK196" s="203">
        <f>ROUND(I196*H196,3)</f>
        <v>0</v>
      </c>
      <c r="BL196" s="19" t="s">
        <v>212</v>
      </c>
      <c r="BM196" s="201" t="s">
        <v>325</v>
      </c>
    </row>
    <row r="197" s="13" customFormat="1">
      <c r="A197" s="13"/>
      <c r="B197" s="204"/>
      <c r="C197" s="13"/>
      <c r="D197" s="205" t="s">
        <v>175</v>
      </c>
      <c r="E197" s="206" t="s">
        <v>1</v>
      </c>
      <c r="F197" s="207" t="s">
        <v>724</v>
      </c>
      <c r="G197" s="13"/>
      <c r="H197" s="208">
        <v>1</v>
      </c>
      <c r="I197" s="209"/>
      <c r="J197" s="13"/>
      <c r="K197" s="13"/>
      <c r="L197" s="204"/>
      <c r="M197" s="210"/>
      <c r="N197" s="211"/>
      <c r="O197" s="211"/>
      <c r="P197" s="211"/>
      <c r="Q197" s="211"/>
      <c r="R197" s="211"/>
      <c r="S197" s="211"/>
      <c r="T197" s="21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6" t="s">
        <v>175</v>
      </c>
      <c r="AU197" s="206" t="s">
        <v>90</v>
      </c>
      <c r="AV197" s="13" t="s">
        <v>90</v>
      </c>
      <c r="AW197" s="13" t="s">
        <v>33</v>
      </c>
      <c r="AX197" s="13" t="s">
        <v>78</v>
      </c>
      <c r="AY197" s="206" t="s">
        <v>168</v>
      </c>
    </row>
    <row r="198" s="14" customFormat="1">
      <c r="A198" s="14"/>
      <c r="B198" s="213"/>
      <c r="C198" s="14"/>
      <c r="D198" s="205" t="s">
        <v>175</v>
      </c>
      <c r="E198" s="214" t="s">
        <v>1</v>
      </c>
      <c r="F198" s="215" t="s">
        <v>180</v>
      </c>
      <c r="G198" s="14"/>
      <c r="H198" s="216">
        <v>1</v>
      </c>
      <c r="I198" s="217"/>
      <c r="J198" s="14"/>
      <c r="K198" s="14"/>
      <c r="L198" s="213"/>
      <c r="M198" s="218"/>
      <c r="N198" s="219"/>
      <c r="O198" s="219"/>
      <c r="P198" s="219"/>
      <c r="Q198" s="219"/>
      <c r="R198" s="219"/>
      <c r="S198" s="219"/>
      <c r="T198" s="22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14" t="s">
        <v>175</v>
      </c>
      <c r="AU198" s="214" t="s">
        <v>90</v>
      </c>
      <c r="AV198" s="14" t="s">
        <v>111</v>
      </c>
      <c r="AW198" s="14" t="s">
        <v>33</v>
      </c>
      <c r="AX198" s="14" t="s">
        <v>85</v>
      </c>
      <c r="AY198" s="214" t="s">
        <v>168</v>
      </c>
    </row>
    <row r="199" s="2" customFormat="1" ht="55.5" customHeight="1">
      <c r="A199" s="38"/>
      <c r="B199" s="189"/>
      <c r="C199" s="236" t="s">
        <v>327</v>
      </c>
      <c r="D199" s="236" t="s">
        <v>357</v>
      </c>
      <c r="E199" s="237" t="s">
        <v>780</v>
      </c>
      <c r="F199" s="238" t="s">
        <v>781</v>
      </c>
      <c r="G199" s="239" t="s">
        <v>353</v>
      </c>
      <c r="H199" s="240">
        <v>1</v>
      </c>
      <c r="I199" s="241"/>
      <c r="J199" s="240">
        <f>ROUND(I199*H199,3)</f>
        <v>0</v>
      </c>
      <c r="K199" s="242"/>
      <c r="L199" s="243"/>
      <c r="M199" s="244" t="s">
        <v>1</v>
      </c>
      <c r="N199" s="245" t="s">
        <v>44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1" t="s">
        <v>259</v>
      </c>
      <c r="AT199" s="201" t="s">
        <v>357</v>
      </c>
      <c r="AU199" s="201" t="s">
        <v>90</v>
      </c>
      <c r="AY199" s="19" t="s">
        <v>168</v>
      </c>
      <c r="BE199" s="202">
        <f>IF(N199="základná",J199,0)</f>
        <v>0</v>
      </c>
      <c r="BF199" s="202">
        <f>IF(N199="znížená",J199,0)</f>
        <v>0</v>
      </c>
      <c r="BG199" s="202">
        <f>IF(N199="zákl. prenesená",J199,0)</f>
        <v>0</v>
      </c>
      <c r="BH199" s="202">
        <f>IF(N199="zníž. prenesená",J199,0)</f>
        <v>0</v>
      </c>
      <c r="BI199" s="202">
        <f>IF(N199="nulová",J199,0)</f>
        <v>0</v>
      </c>
      <c r="BJ199" s="19" t="s">
        <v>90</v>
      </c>
      <c r="BK199" s="203">
        <f>ROUND(I199*H199,3)</f>
        <v>0</v>
      </c>
      <c r="BL199" s="19" t="s">
        <v>212</v>
      </c>
      <c r="BM199" s="201" t="s">
        <v>330</v>
      </c>
    </row>
    <row r="200" s="2" customFormat="1" ht="21.75" customHeight="1">
      <c r="A200" s="38"/>
      <c r="B200" s="189"/>
      <c r="C200" s="190" t="s">
        <v>234</v>
      </c>
      <c r="D200" s="190" t="s">
        <v>171</v>
      </c>
      <c r="E200" s="191" t="s">
        <v>782</v>
      </c>
      <c r="F200" s="192" t="s">
        <v>783</v>
      </c>
      <c r="G200" s="193" t="s">
        <v>324</v>
      </c>
      <c r="H200" s="194">
        <v>7.9000000000000004</v>
      </c>
      <c r="I200" s="195"/>
      <c r="J200" s="194">
        <f>ROUND(I200*H200,3)</f>
        <v>0</v>
      </c>
      <c r="K200" s="196"/>
      <c r="L200" s="39"/>
      <c r="M200" s="197" t="s">
        <v>1</v>
      </c>
      <c r="N200" s="198" t="s">
        <v>44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1" t="s">
        <v>212</v>
      </c>
      <c r="AT200" s="201" t="s">
        <v>171</v>
      </c>
      <c r="AU200" s="201" t="s">
        <v>90</v>
      </c>
      <c r="AY200" s="19" t="s">
        <v>168</v>
      </c>
      <c r="BE200" s="202">
        <f>IF(N200="základná",J200,0)</f>
        <v>0</v>
      </c>
      <c r="BF200" s="202">
        <f>IF(N200="znížená",J200,0)</f>
        <v>0</v>
      </c>
      <c r="BG200" s="202">
        <f>IF(N200="zákl. prenesená",J200,0)</f>
        <v>0</v>
      </c>
      <c r="BH200" s="202">
        <f>IF(N200="zníž. prenesená",J200,0)</f>
        <v>0</v>
      </c>
      <c r="BI200" s="202">
        <f>IF(N200="nulová",J200,0)</f>
        <v>0</v>
      </c>
      <c r="BJ200" s="19" t="s">
        <v>90</v>
      </c>
      <c r="BK200" s="203">
        <f>ROUND(I200*H200,3)</f>
        <v>0</v>
      </c>
      <c r="BL200" s="19" t="s">
        <v>212</v>
      </c>
      <c r="BM200" s="201" t="s">
        <v>334</v>
      </c>
    </row>
    <row r="201" s="13" customFormat="1">
      <c r="A201" s="13"/>
      <c r="B201" s="204"/>
      <c r="C201" s="13"/>
      <c r="D201" s="205" t="s">
        <v>175</v>
      </c>
      <c r="E201" s="206" t="s">
        <v>1</v>
      </c>
      <c r="F201" s="207" t="s">
        <v>784</v>
      </c>
      <c r="G201" s="13"/>
      <c r="H201" s="208">
        <v>7.9000000000000004</v>
      </c>
      <c r="I201" s="209"/>
      <c r="J201" s="13"/>
      <c r="K201" s="13"/>
      <c r="L201" s="204"/>
      <c r="M201" s="210"/>
      <c r="N201" s="211"/>
      <c r="O201" s="211"/>
      <c r="P201" s="211"/>
      <c r="Q201" s="211"/>
      <c r="R201" s="211"/>
      <c r="S201" s="211"/>
      <c r="T201" s="21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6" t="s">
        <v>175</v>
      </c>
      <c r="AU201" s="206" t="s">
        <v>90</v>
      </c>
      <c r="AV201" s="13" t="s">
        <v>90</v>
      </c>
      <c r="AW201" s="13" t="s">
        <v>33</v>
      </c>
      <c r="AX201" s="13" t="s">
        <v>78</v>
      </c>
      <c r="AY201" s="206" t="s">
        <v>168</v>
      </c>
    </row>
    <row r="202" s="14" customFormat="1">
      <c r="A202" s="14"/>
      <c r="B202" s="213"/>
      <c r="C202" s="14"/>
      <c r="D202" s="205" t="s">
        <v>175</v>
      </c>
      <c r="E202" s="214" t="s">
        <v>1</v>
      </c>
      <c r="F202" s="215" t="s">
        <v>180</v>
      </c>
      <c r="G202" s="14"/>
      <c r="H202" s="216">
        <v>7.9000000000000004</v>
      </c>
      <c r="I202" s="217"/>
      <c r="J202" s="14"/>
      <c r="K202" s="14"/>
      <c r="L202" s="213"/>
      <c r="M202" s="218"/>
      <c r="N202" s="219"/>
      <c r="O202" s="219"/>
      <c r="P202" s="219"/>
      <c r="Q202" s="219"/>
      <c r="R202" s="219"/>
      <c r="S202" s="219"/>
      <c r="T202" s="22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14" t="s">
        <v>175</v>
      </c>
      <c r="AU202" s="214" t="s">
        <v>90</v>
      </c>
      <c r="AV202" s="14" t="s">
        <v>111</v>
      </c>
      <c r="AW202" s="14" t="s">
        <v>33</v>
      </c>
      <c r="AX202" s="14" t="s">
        <v>85</v>
      </c>
      <c r="AY202" s="214" t="s">
        <v>168</v>
      </c>
    </row>
    <row r="203" s="2" customFormat="1" ht="55.5" customHeight="1">
      <c r="A203" s="38"/>
      <c r="B203" s="189"/>
      <c r="C203" s="236" t="s">
        <v>336</v>
      </c>
      <c r="D203" s="236" t="s">
        <v>357</v>
      </c>
      <c r="E203" s="237" t="s">
        <v>785</v>
      </c>
      <c r="F203" s="238" t="s">
        <v>786</v>
      </c>
      <c r="G203" s="239" t="s">
        <v>353</v>
      </c>
      <c r="H203" s="240">
        <v>1</v>
      </c>
      <c r="I203" s="241"/>
      <c r="J203" s="240">
        <f>ROUND(I203*H203,3)</f>
        <v>0</v>
      </c>
      <c r="K203" s="242"/>
      <c r="L203" s="243"/>
      <c r="M203" s="244" t="s">
        <v>1</v>
      </c>
      <c r="N203" s="245" t="s">
        <v>44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1" t="s">
        <v>259</v>
      </c>
      <c r="AT203" s="201" t="s">
        <v>357</v>
      </c>
      <c r="AU203" s="201" t="s">
        <v>90</v>
      </c>
      <c r="AY203" s="19" t="s">
        <v>168</v>
      </c>
      <c r="BE203" s="202">
        <f>IF(N203="základná",J203,0)</f>
        <v>0</v>
      </c>
      <c r="BF203" s="202">
        <f>IF(N203="znížená",J203,0)</f>
        <v>0</v>
      </c>
      <c r="BG203" s="202">
        <f>IF(N203="zákl. prenesená",J203,0)</f>
        <v>0</v>
      </c>
      <c r="BH203" s="202">
        <f>IF(N203="zníž. prenesená",J203,0)</f>
        <v>0</v>
      </c>
      <c r="BI203" s="202">
        <f>IF(N203="nulová",J203,0)</f>
        <v>0</v>
      </c>
      <c r="BJ203" s="19" t="s">
        <v>90</v>
      </c>
      <c r="BK203" s="203">
        <f>ROUND(I203*H203,3)</f>
        <v>0</v>
      </c>
      <c r="BL203" s="19" t="s">
        <v>212</v>
      </c>
      <c r="BM203" s="201" t="s">
        <v>339</v>
      </c>
    </row>
    <row r="204" s="13" customFormat="1">
      <c r="A204" s="13"/>
      <c r="B204" s="204"/>
      <c r="C204" s="13"/>
      <c r="D204" s="205" t="s">
        <v>175</v>
      </c>
      <c r="E204" s="206" t="s">
        <v>1</v>
      </c>
      <c r="F204" s="207" t="s">
        <v>85</v>
      </c>
      <c r="G204" s="13"/>
      <c r="H204" s="208">
        <v>1</v>
      </c>
      <c r="I204" s="209"/>
      <c r="J204" s="13"/>
      <c r="K204" s="13"/>
      <c r="L204" s="204"/>
      <c r="M204" s="210"/>
      <c r="N204" s="211"/>
      <c r="O204" s="211"/>
      <c r="P204" s="211"/>
      <c r="Q204" s="211"/>
      <c r="R204" s="211"/>
      <c r="S204" s="211"/>
      <c r="T204" s="21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6" t="s">
        <v>175</v>
      </c>
      <c r="AU204" s="206" t="s">
        <v>90</v>
      </c>
      <c r="AV204" s="13" t="s">
        <v>90</v>
      </c>
      <c r="AW204" s="13" t="s">
        <v>33</v>
      </c>
      <c r="AX204" s="13" t="s">
        <v>78</v>
      </c>
      <c r="AY204" s="206" t="s">
        <v>168</v>
      </c>
    </row>
    <row r="205" s="14" customFormat="1">
      <c r="A205" s="14"/>
      <c r="B205" s="213"/>
      <c r="C205" s="14"/>
      <c r="D205" s="205" t="s">
        <v>175</v>
      </c>
      <c r="E205" s="214" t="s">
        <v>1</v>
      </c>
      <c r="F205" s="215" t="s">
        <v>180</v>
      </c>
      <c r="G205" s="14"/>
      <c r="H205" s="216">
        <v>1</v>
      </c>
      <c r="I205" s="217"/>
      <c r="J205" s="14"/>
      <c r="K205" s="14"/>
      <c r="L205" s="213"/>
      <c r="M205" s="218"/>
      <c r="N205" s="219"/>
      <c r="O205" s="219"/>
      <c r="P205" s="219"/>
      <c r="Q205" s="219"/>
      <c r="R205" s="219"/>
      <c r="S205" s="219"/>
      <c r="T205" s="22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14" t="s">
        <v>175</v>
      </c>
      <c r="AU205" s="214" t="s">
        <v>90</v>
      </c>
      <c r="AV205" s="14" t="s">
        <v>111</v>
      </c>
      <c r="AW205" s="14" t="s">
        <v>33</v>
      </c>
      <c r="AX205" s="14" t="s">
        <v>85</v>
      </c>
      <c r="AY205" s="214" t="s">
        <v>168</v>
      </c>
    </row>
    <row r="206" s="2" customFormat="1" ht="24.15" customHeight="1">
      <c r="A206" s="38"/>
      <c r="B206" s="189"/>
      <c r="C206" s="190" t="s">
        <v>243</v>
      </c>
      <c r="D206" s="190" t="s">
        <v>171</v>
      </c>
      <c r="E206" s="191" t="s">
        <v>787</v>
      </c>
      <c r="F206" s="192" t="s">
        <v>788</v>
      </c>
      <c r="G206" s="193" t="s">
        <v>538</v>
      </c>
      <c r="H206" s="195"/>
      <c r="I206" s="195"/>
      <c r="J206" s="194">
        <f>ROUND(I206*H206,3)</f>
        <v>0</v>
      </c>
      <c r="K206" s="196"/>
      <c r="L206" s="39"/>
      <c r="M206" s="197" t="s">
        <v>1</v>
      </c>
      <c r="N206" s="198" t="s">
        <v>44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1" t="s">
        <v>212</v>
      </c>
      <c r="AT206" s="201" t="s">
        <v>171</v>
      </c>
      <c r="AU206" s="201" t="s">
        <v>90</v>
      </c>
      <c r="AY206" s="19" t="s">
        <v>168</v>
      </c>
      <c r="BE206" s="202">
        <f>IF(N206="základná",J206,0)</f>
        <v>0</v>
      </c>
      <c r="BF206" s="202">
        <f>IF(N206="znížená",J206,0)</f>
        <v>0</v>
      </c>
      <c r="BG206" s="202">
        <f>IF(N206="zákl. prenesená",J206,0)</f>
        <v>0</v>
      </c>
      <c r="BH206" s="202">
        <f>IF(N206="zníž. prenesená",J206,0)</f>
        <v>0</v>
      </c>
      <c r="BI206" s="202">
        <f>IF(N206="nulová",J206,0)</f>
        <v>0</v>
      </c>
      <c r="BJ206" s="19" t="s">
        <v>90</v>
      </c>
      <c r="BK206" s="203">
        <f>ROUND(I206*H206,3)</f>
        <v>0</v>
      </c>
      <c r="BL206" s="19" t="s">
        <v>212</v>
      </c>
      <c r="BM206" s="201" t="s">
        <v>342</v>
      </c>
    </row>
    <row r="207" s="12" customFormat="1" ht="22.8" customHeight="1">
      <c r="A207" s="12"/>
      <c r="B207" s="176"/>
      <c r="C207" s="12"/>
      <c r="D207" s="177" t="s">
        <v>77</v>
      </c>
      <c r="E207" s="187" t="s">
        <v>632</v>
      </c>
      <c r="F207" s="187" t="s">
        <v>633</v>
      </c>
      <c r="G207" s="12"/>
      <c r="H207" s="12"/>
      <c r="I207" s="179"/>
      <c r="J207" s="188">
        <f>BK207</f>
        <v>0</v>
      </c>
      <c r="K207" s="12"/>
      <c r="L207" s="176"/>
      <c r="M207" s="181"/>
      <c r="N207" s="182"/>
      <c r="O207" s="182"/>
      <c r="P207" s="183">
        <f>SUM(P208:P210)</f>
        <v>0</v>
      </c>
      <c r="Q207" s="182"/>
      <c r="R207" s="183">
        <f>SUM(R208:R210)</f>
        <v>0</v>
      </c>
      <c r="S207" s="182"/>
      <c r="T207" s="184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77" t="s">
        <v>90</v>
      </c>
      <c r="AT207" s="185" t="s">
        <v>77</v>
      </c>
      <c r="AU207" s="185" t="s">
        <v>85</v>
      </c>
      <c r="AY207" s="177" t="s">
        <v>168</v>
      </c>
      <c r="BK207" s="186">
        <f>SUM(BK208:BK210)</f>
        <v>0</v>
      </c>
    </row>
    <row r="208" s="2" customFormat="1" ht="33" customHeight="1">
      <c r="A208" s="38"/>
      <c r="B208" s="189"/>
      <c r="C208" s="190" t="s">
        <v>343</v>
      </c>
      <c r="D208" s="190" t="s">
        <v>171</v>
      </c>
      <c r="E208" s="191" t="s">
        <v>789</v>
      </c>
      <c r="F208" s="192" t="s">
        <v>790</v>
      </c>
      <c r="G208" s="193" t="s">
        <v>174</v>
      </c>
      <c r="H208" s="194">
        <v>1.3480000000000001</v>
      </c>
      <c r="I208" s="195"/>
      <c r="J208" s="194">
        <f>ROUND(I208*H208,3)</f>
        <v>0</v>
      </c>
      <c r="K208" s="196"/>
      <c r="L208" s="39"/>
      <c r="M208" s="197" t="s">
        <v>1</v>
      </c>
      <c r="N208" s="198" t="s">
        <v>44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1" t="s">
        <v>212</v>
      </c>
      <c r="AT208" s="201" t="s">
        <v>171</v>
      </c>
      <c r="AU208" s="201" t="s">
        <v>90</v>
      </c>
      <c r="AY208" s="19" t="s">
        <v>168</v>
      </c>
      <c r="BE208" s="202">
        <f>IF(N208="základná",J208,0)</f>
        <v>0</v>
      </c>
      <c r="BF208" s="202">
        <f>IF(N208="znížená",J208,0)</f>
        <v>0</v>
      </c>
      <c r="BG208" s="202">
        <f>IF(N208="zákl. prenesená",J208,0)</f>
        <v>0</v>
      </c>
      <c r="BH208" s="202">
        <f>IF(N208="zníž. prenesená",J208,0)</f>
        <v>0</v>
      </c>
      <c r="BI208" s="202">
        <f>IF(N208="nulová",J208,0)</f>
        <v>0</v>
      </c>
      <c r="BJ208" s="19" t="s">
        <v>90</v>
      </c>
      <c r="BK208" s="203">
        <f>ROUND(I208*H208,3)</f>
        <v>0</v>
      </c>
      <c r="BL208" s="19" t="s">
        <v>212</v>
      </c>
      <c r="BM208" s="201" t="s">
        <v>346</v>
      </c>
    </row>
    <row r="209" s="13" customFormat="1">
      <c r="A209" s="13"/>
      <c r="B209" s="204"/>
      <c r="C209" s="13"/>
      <c r="D209" s="205" t="s">
        <v>175</v>
      </c>
      <c r="E209" s="206" t="s">
        <v>1</v>
      </c>
      <c r="F209" s="207" t="s">
        <v>791</v>
      </c>
      <c r="G209" s="13"/>
      <c r="H209" s="208">
        <v>1.3480000000000001</v>
      </c>
      <c r="I209" s="209"/>
      <c r="J209" s="13"/>
      <c r="K209" s="13"/>
      <c r="L209" s="204"/>
      <c r="M209" s="210"/>
      <c r="N209" s="211"/>
      <c r="O209" s="211"/>
      <c r="P209" s="211"/>
      <c r="Q209" s="211"/>
      <c r="R209" s="211"/>
      <c r="S209" s="211"/>
      <c r="T209" s="21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6" t="s">
        <v>175</v>
      </c>
      <c r="AU209" s="206" t="s">
        <v>90</v>
      </c>
      <c r="AV209" s="13" t="s">
        <v>90</v>
      </c>
      <c r="AW209" s="13" t="s">
        <v>33</v>
      </c>
      <c r="AX209" s="13" t="s">
        <v>78</v>
      </c>
      <c r="AY209" s="206" t="s">
        <v>168</v>
      </c>
    </row>
    <row r="210" s="14" customFormat="1">
      <c r="A210" s="14"/>
      <c r="B210" s="213"/>
      <c r="C210" s="14"/>
      <c r="D210" s="205" t="s">
        <v>175</v>
      </c>
      <c r="E210" s="214" t="s">
        <v>1</v>
      </c>
      <c r="F210" s="215" t="s">
        <v>180</v>
      </c>
      <c r="G210" s="14"/>
      <c r="H210" s="216">
        <v>1.3480000000000001</v>
      </c>
      <c r="I210" s="217"/>
      <c r="J210" s="14"/>
      <c r="K210" s="14"/>
      <c r="L210" s="213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14" t="s">
        <v>175</v>
      </c>
      <c r="AU210" s="214" t="s">
        <v>90</v>
      </c>
      <c r="AV210" s="14" t="s">
        <v>111</v>
      </c>
      <c r="AW210" s="14" t="s">
        <v>33</v>
      </c>
      <c r="AX210" s="14" t="s">
        <v>85</v>
      </c>
      <c r="AY210" s="214" t="s">
        <v>168</v>
      </c>
    </row>
    <row r="211" s="2" customFormat="1" ht="6.96" customHeight="1">
      <c r="A211" s="38"/>
      <c r="B211" s="65"/>
      <c r="C211" s="66"/>
      <c r="D211" s="66"/>
      <c r="E211" s="66"/>
      <c r="F211" s="66"/>
      <c r="G211" s="66"/>
      <c r="H211" s="66"/>
      <c r="I211" s="66"/>
      <c r="J211" s="66"/>
      <c r="K211" s="66"/>
      <c r="L211" s="39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autoFilter ref="C131:K21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136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792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793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ROUND(J146,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ROUND((SUM(BE146:BE612)),  2)</f>
        <v>0</v>
      </c>
      <c r="G37" s="142"/>
      <c r="H37" s="142"/>
      <c r="I37" s="143">
        <v>0.20000000000000001</v>
      </c>
      <c r="J37" s="141">
        <f>ROUND(((SUM(BE146:BE612))*I37),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ROUND((SUM(BF146:BF612)),  2)</f>
        <v>0</v>
      </c>
      <c r="G38" s="142"/>
      <c r="H38" s="142"/>
      <c r="I38" s="143">
        <v>0.20000000000000001</v>
      </c>
      <c r="J38" s="141">
        <f>ROUND(((SUM(BF146:BF612))*I38),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ROUND((SUM(BG146:BG612)),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ROUND((SUM(BH146:BH612)),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ROUND((SUM(BI146:BI612)),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136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792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E1.2. 01.1 - Stavebná časť a statika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J146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144</v>
      </c>
      <c r="E101" s="159"/>
      <c r="F101" s="159"/>
      <c r="G101" s="159"/>
      <c r="H101" s="159"/>
      <c r="I101" s="159"/>
      <c r="J101" s="160">
        <f>J147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794</v>
      </c>
      <c r="E102" s="163"/>
      <c r="F102" s="163"/>
      <c r="G102" s="163"/>
      <c r="H102" s="163"/>
      <c r="I102" s="163"/>
      <c r="J102" s="164">
        <f>J148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795</v>
      </c>
      <c r="E103" s="163"/>
      <c r="F103" s="163"/>
      <c r="G103" s="163"/>
      <c r="H103" s="163"/>
      <c r="I103" s="163"/>
      <c r="J103" s="164">
        <f>J192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796</v>
      </c>
      <c r="E104" s="163"/>
      <c r="F104" s="163"/>
      <c r="G104" s="163"/>
      <c r="H104" s="163"/>
      <c r="I104" s="163"/>
      <c r="J104" s="164">
        <f>J217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1"/>
      <c r="C105" s="10"/>
      <c r="D105" s="162" t="s">
        <v>797</v>
      </c>
      <c r="E105" s="163"/>
      <c r="F105" s="163"/>
      <c r="G105" s="163"/>
      <c r="H105" s="163"/>
      <c r="I105" s="163"/>
      <c r="J105" s="164">
        <f>J270</f>
        <v>0</v>
      </c>
      <c r="K105" s="10"/>
      <c r="L105" s="16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1"/>
      <c r="C106" s="10"/>
      <c r="D106" s="162" t="s">
        <v>798</v>
      </c>
      <c r="E106" s="163"/>
      <c r="F106" s="163"/>
      <c r="G106" s="163"/>
      <c r="H106" s="163"/>
      <c r="I106" s="163"/>
      <c r="J106" s="164">
        <f>J284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1"/>
      <c r="C107" s="10"/>
      <c r="D107" s="162" t="s">
        <v>799</v>
      </c>
      <c r="E107" s="163"/>
      <c r="F107" s="163"/>
      <c r="G107" s="163"/>
      <c r="H107" s="163"/>
      <c r="I107" s="163"/>
      <c r="J107" s="164">
        <f>J291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1"/>
      <c r="C108" s="10"/>
      <c r="D108" s="162" t="s">
        <v>145</v>
      </c>
      <c r="E108" s="163"/>
      <c r="F108" s="163"/>
      <c r="G108" s="163"/>
      <c r="H108" s="163"/>
      <c r="I108" s="163"/>
      <c r="J108" s="164">
        <f>J301</f>
        <v>0</v>
      </c>
      <c r="K108" s="10"/>
      <c r="L108" s="16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61"/>
      <c r="C109" s="10"/>
      <c r="D109" s="162" t="s">
        <v>146</v>
      </c>
      <c r="E109" s="163"/>
      <c r="F109" s="163"/>
      <c r="G109" s="163"/>
      <c r="H109" s="163"/>
      <c r="I109" s="163"/>
      <c r="J109" s="164">
        <f>J326</f>
        <v>0</v>
      </c>
      <c r="K109" s="10"/>
      <c r="L109" s="16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61"/>
      <c r="C110" s="10"/>
      <c r="D110" s="162" t="s">
        <v>147</v>
      </c>
      <c r="E110" s="163"/>
      <c r="F110" s="163"/>
      <c r="G110" s="163"/>
      <c r="H110" s="163"/>
      <c r="I110" s="163"/>
      <c r="J110" s="164">
        <f>J444</f>
        <v>0</v>
      </c>
      <c r="K110" s="10"/>
      <c r="L110" s="16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57"/>
      <c r="C111" s="9"/>
      <c r="D111" s="158" t="s">
        <v>148</v>
      </c>
      <c r="E111" s="159"/>
      <c r="F111" s="159"/>
      <c r="G111" s="159"/>
      <c r="H111" s="159"/>
      <c r="I111" s="159"/>
      <c r="J111" s="160">
        <f>J446</f>
        <v>0</v>
      </c>
      <c r="K111" s="9"/>
      <c r="L111" s="157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61"/>
      <c r="C112" s="10"/>
      <c r="D112" s="162" t="s">
        <v>149</v>
      </c>
      <c r="E112" s="163"/>
      <c r="F112" s="163"/>
      <c r="G112" s="163"/>
      <c r="H112" s="163"/>
      <c r="I112" s="163"/>
      <c r="J112" s="164">
        <f>J447</f>
        <v>0</v>
      </c>
      <c r="K112" s="10"/>
      <c r="L112" s="16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61"/>
      <c r="C113" s="10"/>
      <c r="D113" s="162" t="s">
        <v>800</v>
      </c>
      <c r="E113" s="163"/>
      <c r="F113" s="163"/>
      <c r="G113" s="163"/>
      <c r="H113" s="163"/>
      <c r="I113" s="163"/>
      <c r="J113" s="164">
        <f>J471</f>
        <v>0</v>
      </c>
      <c r="K113" s="10"/>
      <c r="L113" s="16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61"/>
      <c r="C114" s="10"/>
      <c r="D114" s="162" t="s">
        <v>801</v>
      </c>
      <c r="E114" s="163"/>
      <c r="F114" s="163"/>
      <c r="G114" s="163"/>
      <c r="H114" s="163"/>
      <c r="I114" s="163"/>
      <c r="J114" s="164">
        <f>J479</f>
        <v>0</v>
      </c>
      <c r="K114" s="10"/>
      <c r="L114" s="16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61"/>
      <c r="C115" s="10"/>
      <c r="D115" s="162" t="s">
        <v>802</v>
      </c>
      <c r="E115" s="163"/>
      <c r="F115" s="163"/>
      <c r="G115" s="163"/>
      <c r="H115" s="163"/>
      <c r="I115" s="163"/>
      <c r="J115" s="164">
        <f>J493</f>
        <v>0</v>
      </c>
      <c r="K115" s="10"/>
      <c r="L115" s="16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61"/>
      <c r="C116" s="10"/>
      <c r="D116" s="162" t="s">
        <v>721</v>
      </c>
      <c r="E116" s="163"/>
      <c r="F116" s="163"/>
      <c r="G116" s="163"/>
      <c r="H116" s="163"/>
      <c r="I116" s="163"/>
      <c r="J116" s="164">
        <f>J530</f>
        <v>0</v>
      </c>
      <c r="K116" s="10"/>
      <c r="L116" s="16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61"/>
      <c r="C117" s="10"/>
      <c r="D117" s="162" t="s">
        <v>639</v>
      </c>
      <c r="E117" s="163"/>
      <c r="F117" s="163"/>
      <c r="G117" s="163"/>
      <c r="H117" s="163"/>
      <c r="I117" s="163"/>
      <c r="J117" s="164">
        <f>J542</f>
        <v>0</v>
      </c>
      <c r="K117" s="10"/>
      <c r="L117" s="16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61"/>
      <c r="C118" s="10"/>
      <c r="D118" s="162" t="s">
        <v>803</v>
      </c>
      <c r="E118" s="163"/>
      <c r="F118" s="163"/>
      <c r="G118" s="163"/>
      <c r="H118" s="163"/>
      <c r="I118" s="163"/>
      <c r="J118" s="164">
        <f>J584</f>
        <v>0</v>
      </c>
      <c r="K118" s="10"/>
      <c r="L118" s="16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61"/>
      <c r="C119" s="10"/>
      <c r="D119" s="162" t="s">
        <v>804</v>
      </c>
      <c r="E119" s="163"/>
      <c r="F119" s="163"/>
      <c r="G119" s="163"/>
      <c r="H119" s="163"/>
      <c r="I119" s="163"/>
      <c r="J119" s="164">
        <f>J590</f>
        <v>0</v>
      </c>
      <c r="K119" s="10"/>
      <c r="L119" s="16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61"/>
      <c r="C120" s="10"/>
      <c r="D120" s="162" t="s">
        <v>584</v>
      </c>
      <c r="E120" s="163"/>
      <c r="F120" s="163"/>
      <c r="G120" s="163"/>
      <c r="H120" s="163"/>
      <c r="I120" s="163"/>
      <c r="J120" s="164">
        <f>J598</f>
        <v>0</v>
      </c>
      <c r="K120" s="10"/>
      <c r="L120" s="16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61"/>
      <c r="C121" s="10"/>
      <c r="D121" s="162" t="s">
        <v>640</v>
      </c>
      <c r="E121" s="163"/>
      <c r="F121" s="163"/>
      <c r="G121" s="163"/>
      <c r="H121" s="163"/>
      <c r="I121" s="163"/>
      <c r="J121" s="164">
        <f>J600</f>
        <v>0</v>
      </c>
      <c r="K121" s="10"/>
      <c r="L121" s="16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57"/>
      <c r="C122" s="9"/>
      <c r="D122" s="158" t="s">
        <v>805</v>
      </c>
      <c r="E122" s="159"/>
      <c r="F122" s="159"/>
      <c r="G122" s="159"/>
      <c r="H122" s="159"/>
      <c r="I122" s="159"/>
      <c r="J122" s="160">
        <f>J607</f>
        <v>0</v>
      </c>
      <c r="K122" s="9"/>
      <c r="L122" s="157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154</v>
      </c>
      <c r="D129" s="38"/>
      <c r="E129" s="38"/>
      <c r="F129" s="38"/>
      <c r="G129" s="38"/>
      <c r="H129" s="38"/>
      <c r="I129" s="38"/>
      <c r="J129" s="38"/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14</v>
      </c>
      <c r="D131" s="38"/>
      <c r="E131" s="38"/>
      <c r="F131" s="38"/>
      <c r="G131" s="38"/>
      <c r="H131" s="38"/>
      <c r="I131" s="38"/>
      <c r="J131" s="38"/>
      <c r="K131" s="38"/>
      <c r="L131" s="60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38"/>
      <c r="D132" s="38"/>
      <c r="E132" s="135" t="str">
        <f>E7</f>
        <v>Bratislava II OO PZ, Mojmírova 20- rekonštrukcia objektu</v>
      </c>
      <c r="F132" s="32"/>
      <c r="G132" s="32"/>
      <c r="H132" s="32"/>
      <c r="I132" s="38"/>
      <c r="J132" s="38"/>
      <c r="K132" s="38"/>
      <c r="L132" s="60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" customFormat="1" ht="12" customHeight="1">
      <c r="B133" s="22"/>
      <c r="C133" s="32" t="s">
        <v>133</v>
      </c>
      <c r="L133" s="22"/>
    </row>
    <row r="134" s="1" customFormat="1" ht="16.5" customHeight="1">
      <c r="B134" s="22"/>
      <c r="E134" s="135" t="s">
        <v>134</v>
      </c>
      <c r="F134" s="1"/>
      <c r="G134" s="1"/>
      <c r="H134" s="1"/>
      <c r="L134" s="22"/>
    </row>
    <row r="135" s="1" customFormat="1" ht="12" customHeight="1">
      <c r="B135" s="22"/>
      <c r="C135" s="32" t="s">
        <v>135</v>
      </c>
      <c r="L135" s="22"/>
    </row>
    <row r="136" s="2" customFormat="1" ht="16.5" customHeight="1">
      <c r="A136" s="38"/>
      <c r="B136" s="39"/>
      <c r="C136" s="38"/>
      <c r="D136" s="38"/>
      <c r="E136" s="136" t="s">
        <v>136</v>
      </c>
      <c r="F136" s="38"/>
      <c r="G136" s="38"/>
      <c r="H136" s="38"/>
      <c r="I136" s="38"/>
      <c r="J136" s="38"/>
      <c r="K136" s="38"/>
      <c r="L136" s="60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792</v>
      </c>
      <c r="D137" s="38"/>
      <c r="E137" s="38"/>
      <c r="F137" s="38"/>
      <c r="G137" s="38"/>
      <c r="H137" s="38"/>
      <c r="I137" s="38"/>
      <c r="J137" s="38"/>
      <c r="K137" s="38"/>
      <c r="L137" s="60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38"/>
      <c r="D138" s="38"/>
      <c r="E138" s="72" t="str">
        <f>E13</f>
        <v>E1.2. 01.1 - Stavebná časť a statika</v>
      </c>
      <c r="F138" s="38"/>
      <c r="G138" s="38"/>
      <c r="H138" s="38"/>
      <c r="I138" s="38"/>
      <c r="J138" s="38"/>
      <c r="K138" s="38"/>
      <c r="L138" s="60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38"/>
      <c r="D139" s="38"/>
      <c r="E139" s="38"/>
      <c r="F139" s="38"/>
      <c r="G139" s="38"/>
      <c r="H139" s="38"/>
      <c r="I139" s="38"/>
      <c r="J139" s="38"/>
      <c r="K139" s="38"/>
      <c r="L139" s="60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18</v>
      </c>
      <c r="D140" s="38"/>
      <c r="E140" s="38"/>
      <c r="F140" s="27" t="str">
        <f>F16</f>
        <v>Bratislava II - mestská časť Ružinov, Mojmírova 20</v>
      </c>
      <c r="G140" s="38"/>
      <c r="H140" s="38"/>
      <c r="I140" s="32" t="s">
        <v>20</v>
      </c>
      <c r="J140" s="74" t="str">
        <f>IF(J16="","",J16)</f>
        <v>8. 2. 2023</v>
      </c>
      <c r="K140" s="38"/>
      <c r="L140" s="60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38"/>
      <c r="D141" s="38"/>
      <c r="E141" s="38"/>
      <c r="F141" s="38"/>
      <c r="G141" s="38"/>
      <c r="H141" s="38"/>
      <c r="I141" s="38"/>
      <c r="J141" s="38"/>
      <c r="K141" s="38"/>
      <c r="L141" s="60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40.05" customHeight="1">
      <c r="A142" s="38"/>
      <c r="B142" s="39"/>
      <c r="C142" s="32" t="s">
        <v>22</v>
      </c>
      <c r="D142" s="38"/>
      <c r="E142" s="38"/>
      <c r="F142" s="27" t="str">
        <f>E19</f>
        <v>MV SR,Pribinova 2,812 72 Bratislava 2</v>
      </c>
      <c r="G142" s="38"/>
      <c r="H142" s="38"/>
      <c r="I142" s="32" t="s">
        <v>29</v>
      </c>
      <c r="J142" s="36" t="str">
        <f>E25</f>
        <v>A+D Projekta s.r.o., Pod Orešinou 226/2 Nitra</v>
      </c>
      <c r="K142" s="38"/>
      <c r="L142" s="60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27</v>
      </c>
      <c r="D143" s="38"/>
      <c r="E143" s="38"/>
      <c r="F143" s="27" t="str">
        <f>IF(E22="","",E22)</f>
        <v>Vyplň údaj</v>
      </c>
      <c r="G143" s="38"/>
      <c r="H143" s="38"/>
      <c r="I143" s="32" t="s">
        <v>35</v>
      </c>
      <c r="J143" s="36" t="str">
        <f>E28</f>
        <v>Arteco s.r.o.</v>
      </c>
      <c r="K143" s="38"/>
      <c r="L143" s="60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0.32" customHeight="1">
      <c r="A144" s="38"/>
      <c r="B144" s="39"/>
      <c r="C144" s="38"/>
      <c r="D144" s="38"/>
      <c r="E144" s="38"/>
      <c r="F144" s="38"/>
      <c r="G144" s="38"/>
      <c r="H144" s="38"/>
      <c r="I144" s="38"/>
      <c r="J144" s="38"/>
      <c r="K144" s="38"/>
      <c r="L144" s="60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11" customFormat="1" ht="29.28" customHeight="1">
      <c r="A145" s="165"/>
      <c r="B145" s="166"/>
      <c r="C145" s="167" t="s">
        <v>155</v>
      </c>
      <c r="D145" s="168" t="s">
        <v>63</v>
      </c>
      <c r="E145" s="168" t="s">
        <v>59</v>
      </c>
      <c r="F145" s="168" t="s">
        <v>60</v>
      </c>
      <c r="G145" s="168" t="s">
        <v>156</v>
      </c>
      <c r="H145" s="168" t="s">
        <v>157</v>
      </c>
      <c r="I145" s="168" t="s">
        <v>158</v>
      </c>
      <c r="J145" s="169" t="s">
        <v>141</v>
      </c>
      <c r="K145" s="170" t="s">
        <v>159</v>
      </c>
      <c r="L145" s="171"/>
      <c r="M145" s="91" t="s">
        <v>1</v>
      </c>
      <c r="N145" s="92" t="s">
        <v>42</v>
      </c>
      <c r="O145" s="92" t="s">
        <v>160</v>
      </c>
      <c r="P145" s="92" t="s">
        <v>161</v>
      </c>
      <c r="Q145" s="92" t="s">
        <v>162</v>
      </c>
      <c r="R145" s="92" t="s">
        <v>163</v>
      </c>
      <c r="S145" s="92" t="s">
        <v>164</v>
      </c>
      <c r="T145" s="93" t="s">
        <v>165</v>
      </c>
      <c r="U145" s="165"/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/>
    </row>
    <row r="146" s="2" customFormat="1" ht="22.8" customHeight="1">
      <c r="A146" s="38"/>
      <c r="B146" s="39"/>
      <c r="C146" s="98" t="s">
        <v>142</v>
      </c>
      <c r="D146" s="38"/>
      <c r="E146" s="38"/>
      <c r="F146" s="38"/>
      <c r="G146" s="38"/>
      <c r="H146" s="38"/>
      <c r="I146" s="38"/>
      <c r="J146" s="172">
        <f>BK146</f>
        <v>0</v>
      </c>
      <c r="K146" s="38"/>
      <c r="L146" s="39"/>
      <c r="M146" s="94"/>
      <c r="N146" s="78"/>
      <c r="O146" s="95"/>
      <c r="P146" s="173">
        <f>P147+P446+P607</f>
        <v>0</v>
      </c>
      <c r="Q146" s="95"/>
      <c r="R146" s="173">
        <f>R147+R446+R607</f>
        <v>0</v>
      </c>
      <c r="S146" s="95"/>
      <c r="T146" s="174">
        <f>T147+T446+T607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77</v>
      </c>
      <c r="AU146" s="19" t="s">
        <v>143</v>
      </c>
      <c r="BK146" s="175">
        <f>BK147+BK446+BK607</f>
        <v>0</v>
      </c>
    </row>
    <row r="147" s="12" customFormat="1" ht="25.92" customHeight="1">
      <c r="A147" s="12"/>
      <c r="B147" s="176"/>
      <c r="C147" s="12"/>
      <c r="D147" s="177" t="s">
        <v>77</v>
      </c>
      <c r="E147" s="178" t="s">
        <v>166</v>
      </c>
      <c r="F147" s="178" t="s">
        <v>167</v>
      </c>
      <c r="G147" s="12"/>
      <c r="H147" s="12"/>
      <c r="I147" s="179"/>
      <c r="J147" s="180">
        <f>BK147</f>
        <v>0</v>
      </c>
      <c r="K147" s="12"/>
      <c r="L147" s="176"/>
      <c r="M147" s="181"/>
      <c r="N147" s="182"/>
      <c r="O147" s="182"/>
      <c r="P147" s="183">
        <f>P148+P192+P217+P270+P284+P291+P301+P326+P444</f>
        <v>0</v>
      </c>
      <c r="Q147" s="182"/>
      <c r="R147" s="183">
        <f>R148+R192+R217+R270+R284+R291+R301+R326+R444</f>
        <v>0</v>
      </c>
      <c r="S147" s="182"/>
      <c r="T147" s="184">
        <f>T148+T192+T217+T270+T284+T291+T301+T326+T444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7" t="s">
        <v>85</v>
      </c>
      <c r="AT147" s="185" t="s">
        <v>77</v>
      </c>
      <c r="AU147" s="185" t="s">
        <v>78</v>
      </c>
      <c r="AY147" s="177" t="s">
        <v>168</v>
      </c>
      <c r="BK147" s="186">
        <f>BK148+BK192+BK217+BK270+BK284+BK291+BK301+BK326+BK444</f>
        <v>0</v>
      </c>
    </row>
    <row r="148" s="12" customFormat="1" ht="22.8" customHeight="1">
      <c r="A148" s="12"/>
      <c r="B148" s="176"/>
      <c r="C148" s="12"/>
      <c r="D148" s="177" t="s">
        <v>77</v>
      </c>
      <c r="E148" s="187" t="s">
        <v>85</v>
      </c>
      <c r="F148" s="187" t="s">
        <v>806</v>
      </c>
      <c r="G148" s="12"/>
      <c r="H148" s="12"/>
      <c r="I148" s="179"/>
      <c r="J148" s="188">
        <f>BK148</f>
        <v>0</v>
      </c>
      <c r="K148" s="12"/>
      <c r="L148" s="176"/>
      <c r="M148" s="181"/>
      <c r="N148" s="182"/>
      <c r="O148" s="182"/>
      <c r="P148" s="183">
        <f>SUM(P149:P191)</f>
        <v>0</v>
      </c>
      <c r="Q148" s="182"/>
      <c r="R148" s="183">
        <f>SUM(R149:R191)</f>
        <v>0</v>
      </c>
      <c r="S148" s="182"/>
      <c r="T148" s="184">
        <f>SUM(T149:T191)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7" t="s">
        <v>85</v>
      </c>
      <c r="AT148" s="185" t="s">
        <v>77</v>
      </c>
      <c r="AU148" s="185" t="s">
        <v>85</v>
      </c>
      <c r="AY148" s="177" t="s">
        <v>168</v>
      </c>
      <c r="BK148" s="186">
        <f>SUM(BK149:BK191)</f>
        <v>0</v>
      </c>
    </row>
    <row r="149" s="2" customFormat="1" ht="21.75" customHeight="1">
      <c r="A149" s="38"/>
      <c r="B149" s="189"/>
      <c r="C149" s="190" t="s">
        <v>85</v>
      </c>
      <c r="D149" s="190" t="s">
        <v>171</v>
      </c>
      <c r="E149" s="191" t="s">
        <v>807</v>
      </c>
      <c r="F149" s="192" t="s">
        <v>808</v>
      </c>
      <c r="G149" s="193" t="s">
        <v>174</v>
      </c>
      <c r="H149" s="194">
        <v>55.700000000000003</v>
      </c>
      <c r="I149" s="195"/>
      <c r="J149" s="194">
        <f>ROUND(I149*H149,3)</f>
        <v>0</v>
      </c>
      <c r="K149" s="196"/>
      <c r="L149" s="39"/>
      <c r="M149" s="197" t="s">
        <v>1</v>
      </c>
      <c r="N149" s="198" t="s">
        <v>44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1" t="s">
        <v>111</v>
      </c>
      <c r="AT149" s="201" t="s">
        <v>171</v>
      </c>
      <c r="AU149" s="201" t="s">
        <v>90</v>
      </c>
      <c r="AY149" s="19" t="s">
        <v>168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9" t="s">
        <v>90</v>
      </c>
      <c r="BK149" s="203">
        <f>ROUND(I149*H149,3)</f>
        <v>0</v>
      </c>
      <c r="BL149" s="19" t="s">
        <v>111</v>
      </c>
      <c r="BM149" s="201" t="s">
        <v>90</v>
      </c>
    </row>
    <row r="150" s="13" customFormat="1">
      <c r="A150" s="13"/>
      <c r="B150" s="204"/>
      <c r="C150" s="13"/>
      <c r="D150" s="205" t="s">
        <v>175</v>
      </c>
      <c r="E150" s="206" t="s">
        <v>1</v>
      </c>
      <c r="F150" s="207" t="s">
        <v>809</v>
      </c>
      <c r="G150" s="13"/>
      <c r="H150" s="208">
        <v>55.700000000000003</v>
      </c>
      <c r="I150" s="209"/>
      <c r="J150" s="13"/>
      <c r="K150" s="13"/>
      <c r="L150" s="204"/>
      <c r="M150" s="210"/>
      <c r="N150" s="211"/>
      <c r="O150" s="211"/>
      <c r="P150" s="211"/>
      <c r="Q150" s="211"/>
      <c r="R150" s="211"/>
      <c r="S150" s="211"/>
      <c r="T150" s="21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6" t="s">
        <v>175</v>
      </c>
      <c r="AU150" s="206" t="s">
        <v>90</v>
      </c>
      <c r="AV150" s="13" t="s">
        <v>90</v>
      </c>
      <c r="AW150" s="13" t="s">
        <v>33</v>
      </c>
      <c r="AX150" s="13" t="s">
        <v>78</v>
      </c>
      <c r="AY150" s="206" t="s">
        <v>168</v>
      </c>
    </row>
    <row r="151" s="16" customFormat="1">
      <c r="A151" s="16"/>
      <c r="B151" s="228"/>
      <c r="C151" s="16"/>
      <c r="D151" s="205" t="s">
        <v>175</v>
      </c>
      <c r="E151" s="229" t="s">
        <v>1</v>
      </c>
      <c r="F151" s="230" t="s">
        <v>240</v>
      </c>
      <c r="G151" s="16"/>
      <c r="H151" s="231">
        <v>55.700000000000003</v>
      </c>
      <c r="I151" s="232"/>
      <c r="J151" s="16"/>
      <c r="K151" s="16"/>
      <c r="L151" s="228"/>
      <c r="M151" s="233"/>
      <c r="N151" s="234"/>
      <c r="O151" s="234"/>
      <c r="P151" s="234"/>
      <c r="Q151" s="234"/>
      <c r="R151" s="234"/>
      <c r="S151" s="234"/>
      <c r="T151" s="235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29" t="s">
        <v>175</v>
      </c>
      <c r="AU151" s="229" t="s">
        <v>90</v>
      </c>
      <c r="AV151" s="16" t="s">
        <v>95</v>
      </c>
      <c r="AW151" s="16" t="s">
        <v>33</v>
      </c>
      <c r="AX151" s="16" t="s">
        <v>78</v>
      </c>
      <c r="AY151" s="229" t="s">
        <v>168</v>
      </c>
    </row>
    <row r="152" s="14" customFormat="1">
      <c r="A152" s="14"/>
      <c r="B152" s="213"/>
      <c r="C152" s="14"/>
      <c r="D152" s="205" t="s">
        <v>175</v>
      </c>
      <c r="E152" s="214" t="s">
        <v>1</v>
      </c>
      <c r="F152" s="215" t="s">
        <v>180</v>
      </c>
      <c r="G152" s="14"/>
      <c r="H152" s="216">
        <v>55.700000000000003</v>
      </c>
      <c r="I152" s="217"/>
      <c r="J152" s="14"/>
      <c r="K152" s="14"/>
      <c r="L152" s="213"/>
      <c r="M152" s="218"/>
      <c r="N152" s="219"/>
      <c r="O152" s="219"/>
      <c r="P152" s="219"/>
      <c r="Q152" s="219"/>
      <c r="R152" s="219"/>
      <c r="S152" s="219"/>
      <c r="T152" s="22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14" t="s">
        <v>175</v>
      </c>
      <c r="AU152" s="214" t="s">
        <v>90</v>
      </c>
      <c r="AV152" s="14" t="s">
        <v>111</v>
      </c>
      <c r="AW152" s="14" t="s">
        <v>33</v>
      </c>
      <c r="AX152" s="14" t="s">
        <v>85</v>
      </c>
      <c r="AY152" s="214" t="s">
        <v>168</v>
      </c>
    </row>
    <row r="153" s="2" customFormat="1" ht="24.15" customHeight="1">
      <c r="A153" s="38"/>
      <c r="B153" s="189"/>
      <c r="C153" s="190" t="s">
        <v>90</v>
      </c>
      <c r="D153" s="190" t="s">
        <v>171</v>
      </c>
      <c r="E153" s="191" t="s">
        <v>810</v>
      </c>
      <c r="F153" s="192" t="s">
        <v>811</v>
      </c>
      <c r="G153" s="193" t="s">
        <v>174</v>
      </c>
      <c r="H153" s="194">
        <v>85.099999999999994</v>
      </c>
      <c r="I153" s="195"/>
      <c r="J153" s="194">
        <f>ROUND(I153*H153,3)</f>
        <v>0</v>
      </c>
      <c r="K153" s="196"/>
      <c r="L153" s="39"/>
      <c r="M153" s="197" t="s">
        <v>1</v>
      </c>
      <c r="N153" s="198" t="s">
        <v>44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1" t="s">
        <v>111</v>
      </c>
      <c r="AT153" s="201" t="s">
        <v>171</v>
      </c>
      <c r="AU153" s="201" t="s">
        <v>90</v>
      </c>
      <c r="AY153" s="19" t="s">
        <v>168</v>
      </c>
      <c r="BE153" s="202">
        <f>IF(N153="základná",J153,0)</f>
        <v>0</v>
      </c>
      <c r="BF153" s="202">
        <f>IF(N153="znížená",J153,0)</f>
        <v>0</v>
      </c>
      <c r="BG153" s="202">
        <f>IF(N153="zákl. prenesená",J153,0)</f>
        <v>0</v>
      </c>
      <c r="BH153" s="202">
        <f>IF(N153="zníž. prenesená",J153,0)</f>
        <v>0</v>
      </c>
      <c r="BI153" s="202">
        <f>IF(N153="nulová",J153,0)</f>
        <v>0</v>
      </c>
      <c r="BJ153" s="19" t="s">
        <v>90</v>
      </c>
      <c r="BK153" s="203">
        <f>ROUND(I153*H153,3)</f>
        <v>0</v>
      </c>
      <c r="BL153" s="19" t="s">
        <v>111</v>
      </c>
      <c r="BM153" s="201" t="s">
        <v>111</v>
      </c>
    </row>
    <row r="154" s="13" customFormat="1">
      <c r="A154" s="13"/>
      <c r="B154" s="204"/>
      <c r="C154" s="13"/>
      <c r="D154" s="205" t="s">
        <v>175</v>
      </c>
      <c r="E154" s="206" t="s">
        <v>1</v>
      </c>
      <c r="F154" s="207" t="s">
        <v>812</v>
      </c>
      <c r="G154" s="13"/>
      <c r="H154" s="208">
        <v>40</v>
      </c>
      <c r="I154" s="209"/>
      <c r="J154" s="13"/>
      <c r="K154" s="13"/>
      <c r="L154" s="204"/>
      <c r="M154" s="210"/>
      <c r="N154" s="211"/>
      <c r="O154" s="211"/>
      <c r="P154" s="211"/>
      <c r="Q154" s="211"/>
      <c r="R154" s="211"/>
      <c r="S154" s="211"/>
      <c r="T154" s="21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6" t="s">
        <v>175</v>
      </c>
      <c r="AU154" s="206" t="s">
        <v>90</v>
      </c>
      <c r="AV154" s="13" t="s">
        <v>90</v>
      </c>
      <c r="AW154" s="13" t="s">
        <v>33</v>
      </c>
      <c r="AX154" s="13" t="s">
        <v>78</v>
      </c>
      <c r="AY154" s="206" t="s">
        <v>168</v>
      </c>
    </row>
    <row r="155" s="13" customFormat="1">
      <c r="A155" s="13"/>
      <c r="B155" s="204"/>
      <c r="C155" s="13"/>
      <c r="D155" s="205" t="s">
        <v>175</v>
      </c>
      <c r="E155" s="206" t="s">
        <v>1</v>
      </c>
      <c r="F155" s="207" t="s">
        <v>813</v>
      </c>
      <c r="G155" s="13"/>
      <c r="H155" s="208">
        <v>45.100000000000001</v>
      </c>
      <c r="I155" s="209"/>
      <c r="J155" s="13"/>
      <c r="K155" s="13"/>
      <c r="L155" s="204"/>
      <c r="M155" s="210"/>
      <c r="N155" s="211"/>
      <c r="O155" s="211"/>
      <c r="P155" s="211"/>
      <c r="Q155" s="211"/>
      <c r="R155" s="211"/>
      <c r="S155" s="211"/>
      <c r="T155" s="21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6" t="s">
        <v>175</v>
      </c>
      <c r="AU155" s="206" t="s">
        <v>90</v>
      </c>
      <c r="AV155" s="13" t="s">
        <v>90</v>
      </c>
      <c r="AW155" s="13" t="s">
        <v>33</v>
      </c>
      <c r="AX155" s="13" t="s">
        <v>78</v>
      </c>
      <c r="AY155" s="206" t="s">
        <v>168</v>
      </c>
    </row>
    <row r="156" s="14" customFormat="1">
      <c r="A156" s="14"/>
      <c r="B156" s="213"/>
      <c r="C156" s="14"/>
      <c r="D156" s="205" t="s">
        <v>175</v>
      </c>
      <c r="E156" s="214" t="s">
        <v>1</v>
      </c>
      <c r="F156" s="215" t="s">
        <v>180</v>
      </c>
      <c r="G156" s="14"/>
      <c r="H156" s="216">
        <v>85.099999999999994</v>
      </c>
      <c r="I156" s="217"/>
      <c r="J156" s="14"/>
      <c r="K156" s="14"/>
      <c r="L156" s="213"/>
      <c r="M156" s="218"/>
      <c r="N156" s="219"/>
      <c r="O156" s="219"/>
      <c r="P156" s="219"/>
      <c r="Q156" s="219"/>
      <c r="R156" s="219"/>
      <c r="S156" s="219"/>
      <c r="T156" s="22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4" t="s">
        <v>175</v>
      </c>
      <c r="AU156" s="214" t="s">
        <v>90</v>
      </c>
      <c r="AV156" s="14" t="s">
        <v>111</v>
      </c>
      <c r="AW156" s="14" t="s">
        <v>33</v>
      </c>
      <c r="AX156" s="14" t="s">
        <v>85</v>
      </c>
      <c r="AY156" s="214" t="s">
        <v>168</v>
      </c>
    </row>
    <row r="157" s="2" customFormat="1" ht="33" customHeight="1">
      <c r="A157" s="38"/>
      <c r="B157" s="189"/>
      <c r="C157" s="190" t="s">
        <v>95</v>
      </c>
      <c r="D157" s="190" t="s">
        <v>171</v>
      </c>
      <c r="E157" s="191" t="s">
        <v>814</v>
      </c>
      <c r="F157" s="192" t="s">
        <v>815</v>
      </c>
      <c r="G157" s="193" t="s">
        <v>174</v>
      </c>
      <c r="H157" s="194">
        <v>18.600000000000001</v>
      </c>
      <c r="I157" s="195"/>
      <c r="J157" s="194">
        <f>ROUND(I157*H157,3)</f>
        <v>0</v>
      </c>
      <c r="K157" s="196"/>
      <c r="L157" s="39"/>
      <c r="M157" s="197" t="s">
        <v>1</v>
      </c>
      <c r="N157" s="198" t="s">
        <v>44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1" t="s">
        <v>111</v>
      </c>
      <c r="AT157" s="201" t="s">
        <v>171</v>
      </c>
      <c r="AU157" s="201" t="s">
        <v>90</v>
      </c>
      <c r="AY157" s="19" t="s">
        <v>168</v>
      </c>
      <c r="BE157" s="202">
        <f>IF(N157="základná",J157,0)</f>
        <v>0</v>
      </c>
      <c r="BF157" s="202">
        <f>IF(N157="znížená",J157,0)</f>
        <v>0</v>
      </c>
      <c r="BG157" s="202">
        <f>IF(N157="zákl. prenesená",J157,0)</f>
        <v>0</v>
      </c>
      <c r="BH157" s="202">
        <f>IF(N157="zníž. prenesená",J157,0)</f>
        <v>0</v>
      </c>
      <c r="BI157" s="202">
        <f>IF(N157="nulová",J157,0)</f>
        <v>0</v>
      </c>
      <c r="BJ157" s="19" t="s">
        <v>90</v>
      </c>
      <c r="BK157" s="203">
        <f>ROUND(I157*H157,3)</f>
        <v>0</v>
      </c>
      <c r="BL157" s="19" t="s">
        <v>111</v>
      </c>
      <c r="BM157" s="201" t="s">
        <v>169</v>
      </c>
    </row>
    <row r="158" s="13" customFormat="1">
      <c r="A158" s="13"/>
      <c r="B158" s="204"/>
      <c r="C158" s="13"/>
      <c r="D158" s="205" t="s">
        <v>175</v>
      </c>
      <c r="E158" s="206" t="s">
        <v>1</v>
      </c>
      <c r="F158" s="207" t="s">
        <v>816</v>
      </c>
      <c r="G158" s="13"/>
      <c r="H158" s="208">
        <v>18.600000000000001</v>
      </c>
      <c r="I158" s="209"/>
      <c r="J158" s="13"/>
      <c r="K158" s="13"/>
      <c r="L158" s="204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6" t="s">
        <v>175</v>
      </c>
      <c r="AU158" s="206" t="s">
        <v>90</v>
      </c>
      <c r="AV158" s="13" t="s">
        <v>90</v>
      </c>
      <c r="AW158" s="13" t="s">
        <v>33</v>
      </c>
      <c r="AX158" s="13" t="s">
        <v>78</v>
      </c>
      <c r="AY158" s="206" t="s">
        <v>168</v>
      </c>
    </row>
    <row r="159" s="14" customFormat="1">
      <c r="A159" s="14"/>
      <c r="B159" s="213"/>
      <c r="C159" s="14"/>
      <c r="D159" s="205" t="s">
        <v>175</v>
      </c>
      <c r="E159" s="214" t="s">
        <v>1</v>
      </c>
      <c r="F159" s="215" t="s">
        <v>180</v>
      </c>
      <c r="G159" s="14"/>
      <c r="H159" s="216">
        <v>18.600000000000001</v>
      </c>
      <c r="I159" s="217"/>
      <c r="J159" s="14"/>
      <c r="K159" s="14"/>
      <c r="L159" s="213"/>
      <c r="M159" s="218"/>
      <c r="N159" s="219"/>
      <c r="O159" s="219"/>
      <c r="P159" s="219"/>
      <c r="Q159" s="219"/>
      <c r="R159" s="219"/>
      <c r="S159" s="219"/>
      <c r="T159" s="22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4" t="s">
        <v>175</v>
      </c>
      <c r="AU159" s="214" t="s">
        <v>90</v>
      </c>
      <c r="AV159" s="14" t="s">
        <v>111</v>
      </c>
      <c r="AW159" s="14" t="s">
        <v>33</v>
      </c>
      <c r="AX159" s="14" t="s">
        <v>85</v>
      </c>
      <c r="AY159" s="214" t="s">
        <v>168</v>
      </c>
    </row>
    <row r="160" s="2" customFormat="1" ht="24.15" customHeight="1">
      <c r="A160" s="38"/>
      <c r="B160" s="189"/>
      <c r="C160" s="190" t="s">
        <v>111</v>
      </c>
      <c r="D160" s="190" t="s">
        <v>171</v>
      </c>
      <c r="E160" s="191" t="s">
        <v>817</v>
      </c>
      <c r="F160" s="192" t="s">
        <v>818</v>
      </c>
      <c r="G160" s="193" t="s">
        <v>324</v>
      </c>
      <c r="H160" s="194">
        <v>1.3</v>
      </c>
      <c r="I160" s="195"/>
      <c r="J160" s="194">
        <f>ROUND(I160*H160,3)</f>
        <v>0</v>
      </c>
      <c r="K160" s="196"/>
      <c r="L160" s="39"/>
      <c r="M160" s="197" t="s">
        <v>1</v>
      </c>
      <c r="N160" s="198" t="s">
        <v>44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1" t="s">
        <v>111</v>
      </c>
      <c r="AT160" s="201" t="s">
        <v>171</v>
      </c>
      <c r="AU160" s="201" t="s">
        <v>90</v>
      </c>
      <c r="AY160" s="19" t="s">
        <v>168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9" t="s">
        <v>90</v>
      </c>
      <c r="BK160" s="203">
        <f>ROUND(I160*H160,3)</f>
        <v>0</v>
      </c>
      <c r="BL160" s="19" t="s">
        <v>111</v>
      </c>
      <c r="BM160" s="201" t="s">
        <v>190</v>
      </c>
    </row>
    <row r="161" s="13" customFormat="1">
      <c r="A161" s="13"/>
      <c r="B161" s="204"/>
      <c r="C161" s="13"/>
      <c r="D161" s="205" t="s">
        <v>175</v>
      </c>
      <c r="E161" s="206" t="s">
        <v>1</v>
      </c>
      <c r="F161" s="207" t="s">
        <v>819</v>
      </c>
      <c r="G161" s="13"/>
      <c r="H161" s="208">
        <v>1.3</v>
      </c>
      <c r="I161" s="209"/>
      <c r="J161" s="13"/>
      <c r="K161" s="13"/>
      <c r="L161" s="204"/>
      <c r="M161" s="210"/>
      <c r="N161" s="211"/>
      <c r="O161" s="211"/>
      <c r="P161" s="211"/>
      <c r="Q161" s="211"/>
      <c r="R161" s="211"/>
      <c r="S161" s="211"/>
      <c r="T161" s="21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6" t="s">
        <v>175</v>
      </c>
      <c r="AU161" s="206" t="s">
        <v>90</v>
      </c>
      <c r="AV161" s="13" t="s">
        <v>90</v>
      </c>
      <c r="AW161" s="13" t="s">
        <v>33</v>
      </c>
      <c r="AX161" s="13" t="s">
        <v>78</v>
      </c>
      <c r="AY161" s="206" t="s">
        <v>168</v>
      </c>
    </row>
    <row r="162" s="14" customFormat="1">
      <c r="A162" s="14"/>
      <c r="B162" s="213"/>
      <c r="C162" s="14"/>
      <c r="D162" s="205" t="s">
        <v>175</v>
      </c>
      <c r="E162" s="214" t="s">
        <v>1</v>
      </c>
      <c r="F162" s="215" t="s">
        <v>180</v>
      </c>
      <c r="G162" s="14"/>
      <c r="H162" s="216">
        <v>1.3</v>
      </c>
      <c r="I162" s="217"/>
      <c r="J162" s="14"/>
      <c r="K162" s="14"/>
      <c r="L162" s="213"/>
      <c r="M162" s="218"/>
      <c r="N162" s="219"/>
      <c r="O162" s="219"/>
      <c r="P162" s="219"/>
      <c r="Q162" s="219"/>
      <c r="R162" s="219"/>
      <c r="S162" s="219"/>
      <c r="T162" s="22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4" t="s">
        <v>175</v>
      </c>
      <c r="AU162" s="214" t="s">
        <v>90</v>
      </c>
      <c r="AV162" s="14" t="s">
        <v>111</v>
      </c>
      <c r="AW162" s="14" t="s">
        <v>33</v>
      </c>
      <c r="AX162" s="14" t="s">
        <v>85</v>
      </c>
      <c r="AY162" s="214" t="s">
        <v>168</v>
      </c>
    </row>
    <row r="163" s="2" customFormat="1" ht="24.15" customHeight="1">
      <c r="A163" s="38"/>
      <c r="B163" s="189"/>
      <c r="C163" s="190" t="s">
        <v>195</v>
      </c>
      <c r="D163" s="190" t="s">
        <v>171</v>
      </c>
      <c r="E163" s="191" t="s">
        <v>820</v>
      </c>
      <c r="F163" s="192" t="s">
        <v>821</v>
      </c>
      <c r="G163" s="193" t="s">
        <v>174</v>
      </c>
      <c r="H163" s="194">
        <v>18.600000000000001</v>
      </c>
      <c r="I163" s="195"/>
      <c r="J163" s="194">
        <f>ROUND(I163*H163,3)</f>
        <v>0</v>
      </c>
      <c r="K163" s="196"/>
      <c r="L163" s="39"/>
      <c r="M163" s="197" t="s">
        <v>1</v>
      </c>
      <c r="N163" s="198" t="s">
        <v>44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1" t="s">
        <v>111</v>
      </c>
      <c r="AT163" s="201" t="s">
        <v>171</v>
      </c>
      <c r="AU163" s="201" t="s">
        <v>90</v>
      </c>
      <c r="AY163" s="19" t="s">
        <v>168</v>
      </c>
      <c r="BE163" s="202">
        <f>IF(N163="základná",J163,0)</f>
        <v>0</v>
      </c>
      <c r="BF163" s="202">
        <f>IF(N163="znížená",J163,0)</f>
        <v>0</v>
      </c>
      <c r="BG163" s="202">
        <f>IF(N163="zákl. prenesená",J163,0)</f>
        <v>0</v>
      </c>
      <c r="BH163" s="202">
        <f>IF(N163="zníž. prenesená",J163,0)</f>
        <v>0</v>
      </c>
      <c r="BI163" s="202">
        <f>IF(N163="nulová",J163,0)</f>
        <v>0</v>
      </c>
      <c r="BJ163" s="19" t="s">
        <v>90</v>
      </c>
      <c r="BK163" s="203">
        <f>ROUND(I163*H163,3)</f>
        <v>0</v>
      </c>
      <c r="BL163" s="19" t="s">
        <v>111</v>
      </c>
      <c r="BM163" s="201" t="s">
        <v>198</v>
      </c>
    </row>
    <row r="164" s="13" customFormat="1">
      <c r="A164" s="13"/>
      <c r="B164" s="204"/>
      <c r="C164" s="13"/>
      <c r="D164" s="205" t="s">
        <v>175</v>
      </c>
      <c r="E164" s="206" t="s">
        <v>1</v>
      </c>
      <c r="F164" s="207" t="s">
        <v>816</v>
      </c>
      <c r="G164" s="13"/>
      <c r="H164" s="208">
        <v>18.600000000000001</v>
      </c>
      <c r="I164" s="209"/>
      <c r="J164" s="13"/>
      <c r="K164" s="13"/>
      <c r="L164" s="204"/>
      <c r="M164" s="210"/>
      <c r="N164" s="211"/>
      <c r="O164" s="211"/>
      <c r="P164" s="211"/>
      <c r="Q164" s="211"/>
      <c r="R164" s="211"/>
      <c r="S164" s="211"/>
      <c r="T164" s="21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6" t="s">
        <v>175</v>
      </c>
      <c r="AU164" s="206" t="s">
        <v>90</v>
      </c>
      <c r="AV164" s="13" t="s">
        <v>90</v>
      </c>
      <c r="AW164" s="13" t="s">
        <v>33</v>
      </c>
      <c r="AX164" s="13" t="s">
        <v>78</v>
      </c>
      <c r="AY164" s="206" t="s">
        <v>168</v>
      </c>
    </row>
    <row r="165" s="14" customFormat="1">
      <c r="A165" s="14"/>
      <c r="B165" s="213"/>
      <c r="C165" s="14"/>
      <c r="D165" s="205" t="s">
        <v>175</v>
      </c>
      <c r="E165" s="214" t="s">
        <v>1</v>
      </c>
      <c r="F165" s="215" t="s">
        <v>180</v>
      </c>
      <c r="G165" s="14"/>
      <c r="H165" s="216">
        <v>18.600000000000001</v>
      </c>
      <c r="I165" s="217"/>
      <c r="J165" s="14"/>
      <c r="K165" s="14"/>
      <c r="L165" s="213"/>
      <c r="M165" s="218"/>
      <c r="N165" s="219"/>
      <c r="O165" s="219"/>
      <c r="P165" s="219"/>
      <c r="Q165" s="219"/>
      <c r="R165" s="219"/>
      <c r="S165" s="219"/>
      <c r="T165" s="22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4" t="s">
        <v>175</v>
      </c>
      <c r="AU165" s="214" t="s">
        <v>90</v>
      </c>
      <c r="AV165" s="14" t="s">
        <v>111</v>
      </c>
      <c r="AW165" s="14" t="s">
        <v>33</v>
      </c>
      <c r="AX165" s="14" t="s">
        <v>85</v>
      </c>
      <c r="AY165" s="214" t="s">
        <v>168</v>
      </c>
    </row>
    <row r="166" s="2" customFormat="1" ht="33" customHeight="1">
      <c r="A166" s="38"/>
      <c r="B166" s="189"/>
      <c r="C166" s="190" t="s">
        <v>169</v>
      </c>
      <c r="D166" s="190" t="s">
        <v>171</v>
      </c>
      <c r="E166" s="191" t="s">
        <v>822</v>
      </c>
      <c r="F166" s="192" t="s">
        <v>823</v>
      </c>
      <c r="G166" s="193" t="s">
        <v>174</v>
      </c>
      <c r="H166" s="194">
        <v>40</v>
      </c>
      <c r="I166" s="195"/>
      <c r="J166" s="194">
        <f>ROUND(I166*H166,3)</f>
        <v>0</v>
      </c>
      <c r="K166" s="196"/>
      <c r="L166" s="39"/>
      <c r="M166" s="197" t="s">
        <v>1</v>
      </c>
      <c r="N166" s="198" t="s">
        <v>44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1" t="s">
        <v>111</v>
      </c>
      <c r="AT166" s="201" t="s">
        <v>171</v>
      </c>
      <c r="AU166" s="201" t="s">
        <v>90</v>
      </c>
      <c r="AY166" s="19" t="s">
        <v>168</v>
      </c>
      <c r="BE166" s="202">
        <f>IF(N166="základná",J166,0)</f>
        <v>0</v>
      </c>
      <c r="BF166" s="202">
        <f>IF(N166="znížená",J166,0)</f>
        <v>0</v>
      </c>
      <c r="BG166" s="202">
        <f>IF(N166="zákl. prenesená",J166,0)</f>
        <v>0</v>
      </c>
      <c r="BH166" s="202">
        <f>IF(N166="zníž. prenesená",J166,0)</f>
        <v>0</v>
      </c>
      <c r="BI166" s="202">
        <f>IF(N166="nulová",J166,0)</f>
        <v>0</v>
      </c>
      <c r="BJ166" s="19" t="s">
        <v>90</v>
      </c>
      <c r="BK166" s="203">
        <f>ROUND(I166*H166,3)</f>
        <v>0</v>
      </c>
      <c r="BL166" s="19" t="s">
        <v>111</v>
      </c>
      <c r="BM166" s="201" t="s">
        <v>205</v>
      </c>
    </row>
    <row r="167" s="13" customFormat="1">
      <c r="A167" s="13"/>
      <c r="B167" s="204"/>
      <c r="C167" s="13"/>
      <c r="D167" s="205" t="s">
        <v>175</v>
      </c>
      <c r="E167" s="206" t="s">
        <v>1</v>
      </c>
      <c r="F167" s="207" t="s">
        <v>812</v>
      </c>
      <c r="G167" s="13"/>
      <c r="H167" s="208">
        <v>40</v>
      </c>
      <c r="I167" s="209"/>
      <c r="J167" s="13"/>
      <c r="K167" s="13"/>
      <c r="L167" s="204"/>
      <c r="M167" s="210"/>
      <c r="N167" s="211"/>
      <c r="O167" s="211"/>
      <c r="P167" s="211"/>
      <c r="Q167" s="211"/>
      <c r="R167" s="211"/>
      <c r="S167" s="211"/>
      <c r="T167" s="21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6" t="s">
        <v>175</v>
      </c>
      <c r="AU167" s="206" t="s">
        <v>90</v>
      </c>
      <c r="AV167" s="13" t="s">
        <v>90</v>
      </c>
      <c r="AW167" s="13" t="s">
        <v>33</v>
      </c>
      <c r="AX167" s="13" t="s">
        <v>78</v>
      </c>
      <c r="AY167" s="206" t="s">
        <v>168</v>
      </c>
    </row>
    <row r="168" s="14" customFormat="1">
      <c r="A168" s="14"/>
      <c r="B168" s="213"/>
      <c r="C168" s="14"/>
      <c r="D168" s="205" t="s">
        <v>175</v>
      </c>
      <c r="E168" s="214" t="s">
        <v>1</v>
      </c>
      <c r="F168" s="215" t="s">
        <v>180</v>
      </c>
      <c r="G168" s="14"/>
      <c r="H168" s="216">
        <v>40</v>
      </c>
      <c r="I168" s="217"/>
      <c r="J168" s="14"/>
      <c r="K168" s="14"/>
      <c r="L168" s="213"/>
      <c r="M168" s="218"/>
      <c r="N168" s="219"/>
      <c r="O168" s="219"/>
      <c r="P168" s="219"/>
      <c r="Q168" s="219"/>
      <c r="R168" s="219"/>
      <c r="S168" s="219"/>
      <c r="T168" s="22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4" t="s">
        <v>175</v>
      </c>
      <c r="AU168" s="214" t="s">
        <v>90</v>
      </c>
      <c r="AV168" s="14" t="s">
        <v>111</v>
      </c>
      <c r="AW168" s="14" t="s">
        <v>33</v>
      </c>
      <c r="AX168" s="14" t="s">
        <v>85</v>
      </c>
      <c r="AY168" s="214" t="s">
        <v>168</v>
      </c>
    </row>
    <row r="169" s="2" customFormat="1" ht="24.15" customHeight="1">
      <c r="A169" s="38"/>
      <c r="B169" s="189"/>
      <c r="C169" s="190" t="s">
        <v>206</v>
      </c>
      <c r="D169" s="190" t="s">
        <v>171</v>
      </c>
      <c r="E169" s="191" t="s">
        <v>824</v>
      </c>
      <c r="F169" s="192" t="s">
        <v>825</v>
      </c>
      <c r="G169" s="193" t="s">
        <v>618</v>
      </c>
      <c r="H169" s="194">
        <v>9.7479999999999993</v>
      </c>
      <c r="I169" s="195"/>
      <c r="J169" s="194">
        <f>ROUND(I169*H169,3)</f>
        <v>0</v>
      </c>
      <c r="K169" s="196"/>
      <c r="L169" s="39"/>
      <c r="M169" s="197" t="s">
        <v>1</v>
      </c>
      <c r="N169" s="198" t="s">
        <v>44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1" t="s">
        <v>111</v>
      </c>
      <c r="AT169" s="201" t="s">
        <v>171</v>
      </c>
      <c r="AU169" s="201" t="s">
        <v>90</v>
      </c>
      <c r="AY169" s="19" t="s">
        <v>168</v>
      </c>
      <c r="BE169" s="202">
        <f>IF(N169="základná",J169,0)</f>
        <v>0</v>
      </c>
      <c r="BF169" s="202">
        <f>IF(N169="znížená",J169,0)</f>
        <v>0</v>
      </c>
      <c r="BG169" s="202">
        <f>IF(N169="zákl. prenesená",J169,0)</f>
        <v>0</v>
      </c>
      <c r="BH169" s="202">
        <f>IF(N169="zníž. prenesená",J169,0)</f>
        <v>0</v>
      </c>
      <c r="BI169" s="202">
        <f>IF(N169="nulová",J169,0)</f>
        <v>0</v>
      </c>
      <c r="BJ169" s="19" t="s">
        <v>90</v>
      </c>
      <c r="BK169" s="203">
        <f>ROUND(I169*H169,3)</f>
        <v>0</v>
      </c>
      <c r="BL169" s="19" t="s">
        <v>111</v>
      </c>
      <c r="BM169" s="201" t="s">
        <v>209</v>
      </c>
    </row>
    <row r="170" s="13" customFormat="1">
      <c r="A170" s="13"/>
      <c r="B170" s="204"/>
      <c r="C170" s="13"/>
      <c r="D170" s="205" t="s">
        <v>175</v>
      </c>
      <c r="E170" s="206" t="s">
        <v>1</v>
      </c>
      <c r="F170" s="207" t="s">
        <v>826</v>
      </c>
      <c r="G170" s="13"/>
      <c r="H170" s="208">
        <v>6.4000000000000004</v>
      </c>
      <c r="I170" s="209"/>
      <c r="J170" s="13"/>
      <c r="K170" s="13"/>
      <c r="L170" s="204"/>
      <c r="M170" s="210"/>
      <c r="N170" s="211"/>
      <c r="O170" s="211"/>
      <c r="P170" s="211"/>
      <c r="Q170" s="211"/>
      <c r="R170" s="211"/>
      <c r="S170" s="211"/>
      <c r="T170" s="21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6" t="s">
        <v>175</v>
      </c>
      <c r="AU170" s="206" t="s">
        <v>90</v>
      </c>
      <c r="AV170" s="13" t="s">
        <v>90</v>
      </c>
      <c r="AW170" s="13" t="s">
        <v>33</v>
      </c>
      <c r="AX170" s="13" t="s">
        <v>78</v>
      </c>
      <c r="AY170" s="206" t="s">
        <v>168</v>
      </c>
    </row>
    <row r="171" s="13" customFormat="1">
      <c r="A171" s="13"/>
      <c r="B171" s="204"/>
      <c r="C171" s="13"/>
      <c r="D171" s="205" t="s">
        <v>175</v>
      </c>
      <c r="E171" s="206" t="s">
        <v>1</v>
      </c>
      <c r="F171" s="207" t="s">
        <v>827</v>
      </c>
      <c r="G171" s="13"/>
      <c r="H171" s="208">
        <v>3.3479999999999999</v>
      </c>
      <c r="I171" s="209"/>
      <c r="J171" s="13"/>
      <c r="K171" s="13"/>
      <c r="L171" s="204"/>
      <c r="M171" s="210"/>
      <c r="N171" s="211"/>
      <c r="O171" s="211"/>
      <c r="P171" s="211"/>
      <c r="Q171" s="211"/>
      <c r="R171" s="211"/>
      <c r="S171" s="211"/>
      <c r="T171" s="21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6" t="s">
        <v>175</v>
      </c>
      <c r="AU171" s="206" t="s">
        <v>90</v>
      </c>
      <c r="AV171" s="13" t="s">
        <v>90</v>
      </c>
      <c r="AW171" s="13" t="s">
        <v>33</v>
      </c>
      <c r="AX171" s="13" t="s">
        <v>78</v>
      </c>
      <c r="AY171" s="206" t="s">
        <v>168</v>
      </c>
    </row>
    <row r="172" s="14" customFormat="1">
      <c r="A172" s="14"/>
      <c r="B172" s="213"/>
      <c r="C172" s="14"/>
      <c r="D172" s="205" t="s">
        <v>175</v>
      </c>
      <c r="E172" s="214" t="s">
        <v>1</v>
      </c>
      <c r="F172" s="215" t="s">
        <v>180</v>
      </c>
      <c r="G172" s="14"/>
      <c r="H172" s="216">
        <v>9.7480000000000011</v>
      </c>
      <c r="I172" s="217"/>
      <c r="J172" s="14"/>
      <c r="K172" s="14"/>
      <c r="L172" s="213"/>
      <c r="M172" s="218"/>
      <c r="N172" s="219"/>
      <c r="O172" s="219"/>
      <c r="P172" s="219"/>
      <c r="Q172" s="219"/>
      <c r="R172" s="219"/>
      <c r="S172" s="219"/>
      <c r="T172" s="22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14" t="s">
        <v>175</v>
      </c>
      <c r="AU172" s="214" t="s">
        <v>90</v>
      </c>
      <c r="AV172" s="14" t="s">
        <v>111</v>
      </c>
      <c r="AW172" s="14" t="s">
        <v>33</v>
      </c>
      <c r="AX172" s="14" t="s">
        <v>85</v>
      </c>
      <c r="AY172" s="214" t="s">
        <v>168</v>
      </c>
    </row>
    <row r="173" s="2" customFormat="1" ht="16.5" customHeight="1">
      <c r="A173" s="38"/>
      <c r="B173" s="189"/>
      <c r="C173" s="190" t="s">
        <v>190</v>
      </c>
      <c r="D173" s="190" t="s">
        <v>171</v>
      </c>
      <c r="E173" s="191" t="s">
        <v>828</v>
      </c>
      <c r="F173" s="192" t="s">
        <v>829</v>
      </c>
      <c r="G173" s="193" t="s">
        <v>618</v>
      </c>
      <c r="H173" s="194">
        <v>10.17</v>
      </c>
      <c r="I173" s="195"/>
      <c r="J173" s="194">
        <f>ROUND(I173*H173,3)</f>
        <v>0</v>
      </c>
      <c r="K173" s="196"/>
      <c r="L173" s="39"/>
      <c r="M173" s="197" t="s">
        <v>1</v>
      </c>
      <c r="N173" s="198" t="s">
        <v>44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1" t="s">
        <v>111</v>
      </c>
      <c r="AT173" s="201" t="s">
        <v>171</v>
      </c>
      <c r="AU173" s="201" t="s">
        <v>90</v>
      </c>
      <c r="AY173" s="19" t="s">
        <v>168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9" t="s">
        <v>90</v>
      </c>
      <c r="BK173" s="203">
        <f>ROUND(I173*H173,3)</f>
        <v>0</v>
      </c>
      <c r="BL173" s="19" t="s">
        <v>111</v>
      </c>
      <c r="BM173" s="201" t="s">
        <v>212</v>
      </c>
    </row>
    <row r="174" s="13" customFormat="1">
      <c r="A174" s="13"/>
      <c r="B174" s="204"/>
      <c r="C174" s="13"/>
      <c r="D174" s="205" t="s">
        <v>175</v>
      </c>
      <c r="E174" s="206" t="s">
        <v>1</v>
      </c>
      <c r="F174" s="207" t="s">
        <v>830</v>
      </c>
      <c r="G174" s="13"/>
      <c r="H174" s="208">
        <v>2.2250000000000001</v>
      </c>
      <c r="I174" s="209"/>
      <c r="J174" s="13"/>
      <c r="K174" s="13"/>
      <c r="L174" s="204"/>
      <c r="M174" s="210"/>
      <c r="N174" s="211"/>
      <c r="O174" s="211"/>
      <c r="P174" s="211"/>
      <c r="Q174" s="211"/>
      <c r="R174" s="211"/>
      <c r="S174" s="211"/>
      <c r="T174" s="21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6" t="s">
        <v>175</v>
      </c>
      <c r="AU174" s="206" t="s">
        <v>90</v>
      </c>
      <c r="AV174" s="13" t="s">
        <v>90</v>
      </c>
      <c r="AW174" s="13" t="s">
        <v>33</v>
      </c>
      <c r="AX174" s="13" t="s">
        <v>78</v>
      </c>
      <c r="AY174" s="206" t="s">
        <v>168</v>
      </c>
    </row>
    <row r="175" s="13" customFormat="1">
      <c r="A175" s="13"/>
      <c r="B175" s="204"/>
      <c r="C175" s="13"/>
      <c r="D175" s="205" t="s">
        <v>175</v>
      </c>
      <c r="E175" s="206" t="s">
        <v>1</v>
      </c>
      <c r="F175" s="207" t="s">
        <v>831</v>
      </c>
      <c r="G175" s="13"/>
      <c r="H175" s="208">
        <v>7.9450000000000003</v>
      </c>
      <c r="I175" s="209"/>
      <c r="J175" s="13"/>
      <c r="K175" s="13"/>
      <c r="L175" s="204"/>
      <c r="M175" s="210"/>
      <c r="N175" s="211"/>
      <c r="O175" s="211"/>
      <c r="P175" s="211"/>
      <c r="Q175" s="211"/>
      <c r="R175" s="211"/>
      <c r="S175" s="211"/>
      <c r="T175" s="21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6" t="s">
        <v>175</v>
      </c>
      <c r="AU175" s="206" t="s">
        <v>90</v>
      </c>
      <c r="AV175" s="13" t="s">
        <v>90</v>
      </c>
      <c r="AW175" s="13" t="s">
        <v>33</v>
      </c>
      <c r="AX175" s="13" t="s">
        <v>78</v>
      </c>
      <c r="AY175" s="206" t="s">
        <v>168</v>
      </c>
    </row>
    <row r="176" s="14" customFormat="1">
      <c r="A176" s="14"/>
      <c r="B176" s="213"/>
      <c r="C176" s="14"/>
      <c r="D176" s="205" t="s">
        <v>175</v>
      </c>
      <c r="E176" s="214" t="s">
        <v>1</v>
      </c>
      <c r="F176" s="215" t="s">
        <v>180</v>
      </c>
      <c r="G176" s="14"/>
      <c r="H176" s="216">
        <v>10.17</v>
      </c>
      <c r="I176" s="217"/>
      <c r="J176" s="14"/>
      <c r="K176" s="14"/>
      <c r="L176" s="213"/>
      <c r="M176" s="218"/>
      <c r="N176" s="219"/>
      <c r="O176" s="219"/>
      <c r="P176" s="219"/>
      <c r="Q176" s="219"/>
      <c r="R176" s="219"/>
      <c r="S176" s="219"/>
      <c r="T176" s="22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4" t="s">
        <v>175</v>
      </c>
      <c r="AU176" s="214" t="s">
        <v>90</v>
      </c>
      <c r="AV176" s="14" t="s">
        <v>111</v>
      </c>
      <c r="AW176" s="14" t="s">
        <v>33</v>
      </c>
      <c r="AX176" s="14" t="s">
        <v>85</v>
      </c>
      <c r="AY176" s="214" t="s">
        <v>168</v>
      </c>
    </row>
    <row r="177" s="2" customFormat="1" ht="24.15" customHeight="1">
      <c r="A177" s="38"/>
      <c r="B177" s="189"/>
      <c r="C177" s="190" t="s">
        <v>213</v>
      </c>
      <c r="D177" s="190" t="s">
        <v>171</v>
      </c>
      <c r="E177" s="191" t="s">
        <v>832</v>
      </c>
      <c r="F177" s="192" t="s">
        <v>833</v>
      </c>
      <c r="G177" s="193" t="s">
        <v>618</v>
      </c>
      <c r="H177" s="194">
        <v>3.27</v>
      </c>
      <c r="I177" s="195"/>
      <c r="J177" s="194">
        <f>ROUND(I177*H177,3)</f>
        <v>0</v>
      </c>
      <c r="K177" s="196"/>
      <c r="L177" s="39"/>
      <c r="M177" s="197" t="s">
        <v>1</v>
      </c>
      <c r="N177" s="198" t="s">
        <v>44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1" t="s">
        <v>111</v>
      </c>
      <c r="AT177" s="201" t="s">
        <v>171</v>
      </c>
      <c r="AU177" s="201" t="s">
        <v>90</v>
      </c>
      <c r="AY177" s="19" t="s">
        <v>168</v>
      </c>
      <c r="BE177" s="202">
        <f>IF(N177="základná",J177,0)</f>
        <v>0</v>
      </c>
      <c r="BF177" s="202">
        <f>IF(N177="znížená",J177,0)</f>
        <v>0</v>
      </c>
      <c r="BG177" s="202">
        <f>IF(N177="zákl. prenesená",J177,0)</f>
        <v>0</v>
      </c>
      <c r="BH177" s="202">
        <f>IF(N177="zníž. prenesená",J177,0)</f>
        <v>0</v>
      </c>
      <c r="BI177" s="202">
        <f>IF(N177="nulová",J177,0)</f>
        <v>0</v>
      </c>
      <c r="BJ177" s="19" t="s">
        <v>90</v>
      </c>
      <c r="BK177" s="203">
        <f>ROUND(I177*H177,3)</f>
        <v>0</v>
      </c>
      <c r="BL177" s="19" t="s">
        <v>111</v>
      </c>
      <c r="BM177" s="201" t="s">
        <v>216</v>
      </c>
    </row>
    <row r="178" s="13" customFormat="1">
      <c r="A178" s="13"/>
      <c r="B178" s="204"/>
      <c r="C178" s="13"/>
      <c r="D178" s="205" t="s">
        <v>175</v>
      </c>
      <c r="E178" s="206" t="s">
        <v>1</v>
      </c>
      <c r="F178" s="207" t="s">
        <v>834</v>
      </c>
      <c r="G178" s="13"/>
      <c r="H178" s="208">
        <v>2.9500000000000002</v>
      </c>
      <c r="I178" s="209"/>
      <c r="J178" s="13"/>
      <c r="K178" s="13"/>
      <c r="L178" s="204"/>
      <c r="M178" s="210"/>
      <c r="N178" s="211"/>
      <c r="O178" s="211"/>
      <c r="P178" s="211"/>
      <c r="Q178" s="211"/>
      <c r="R178" s="211"/>
      <c r="S178" s="211"/>
      <c r="T178" s="21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6" t="s">
        <v>175</v>
      </c>
      <c r="AU178" s="206" t="s">
        <v>90</v>
      </c>
      <c r="AV178" s="13" t="s">
        <v>90</v>
      </c>
      <c r="AW178" s="13" t="s">
        <v>33</v>
      </c>
      <c r="AX178" s="13" t="s">
        <v>78</v>
      </c>
      <c r="AY178" s="206" t="s">
        <v>168</v>
      </c>
    </row>
    <row r="179" s="13" customFormat="1">
      <c r="A179" s="13"/>
      <c r="B179" s="204"/>
      <c r="C179" s="13"/>
      <c r="D179" s="205" t="s">
        <v>175</v>
      </c>
      <c r="E179" s="206" t="s">
        <v>1</v>
      </c>
      <c r="F179" s="207" t="s">
        <v>835</v>
      </c>
      <c r="G179" s="13"/>
      <c r="H179" s="208">
        <v>0.32000000000000001</v>
      </c>
      <c r="I179" s="209"/>
      <c r="J179" s="13"/>
      <c r="K179" s="13"/>
      <c r="L179" s="204"/>
      <c r="M179" s="210"/>
      <c r="N179" s="211"/>
      <c r="O179" s="211"/>
      <c r="P179" s="211"/>
      <c r="Q179" s="211"/>
      <c r="R179" s="211"/>
      <c r="S179" s="211"/>
      <c r="T179" s="21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6" t="s">
        <v>175</v>
      </c>
      <c r="AU179" s="206" t="s">
        <v>90</v>
      </c>
      <c r="AV179" s="13" t="s">
        <v>90</v>
      </c>
      <c r="AW179" s="13" t="s">
        <v>33</v>
      </c>
      <c r="AX179" s="13" t="s">
        <v>78</v>
      </c>
      <c r="AY179" s="206" t="s">
        <v>168</v>
      </c>
    </row>
    <row r="180" s="14" customFormat="1">
      <c r="A180" s="14"/>
      <c r="B180" s="213"/>
      <c r="C180" s="14"/>
      <c r="D180" s="205" t="s">
        <v>175</v>
      </c>
      <c r="E180" s="214" t="s">
        <v>1</v>
      </c>
      <c r="F180" s="215" t="s">
        <v>180</v>
      </c>
      <c r="G180" s="14"/>
      <c r="H180" s="216">
        <v>3.27</v>
      </c>
      <c r="I180" s="217"/>
      <c r="J180" s="14"/>
      <c r="K180" s="14"/>
      <c r="L180" s="213"/>
      <c r="M180" s="218"/>
      <c r="N180" s="219"/>
      <c r="O180" s="219"/>
      <c r="P180" s="219"/>
      <c r="Q180" s="219"/>
      <c r="R180" s="219"/>
      <c r="S180" s="219"/>
      <c r="T180" s="22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14" t="s">
        <v>175</v>
      </c>
      <c r="AU180" s="214" t="s">
        <v>90</v>
      </c>
      <c r="AV180" s="14" t="s">
        <v>111</v>
      </c>
      <c r="AW180" s="14" t="s">
        <v>33</v>
      </c>
      <c r="AX180" s="14" t="s">
        <v>85</v>
      </c>
      <c r="AY180" s="214" t="s">
        <v>168</v>
      </c>
    </row>
    <row r="181" s="2" customFormat="1" ht="24.15" customHeight="1">
      <c r="A181" s="38"/>
      <c r="B181" s="189"/>
      <c r="C181" s="190" t="s">
        <v>198</v>
      </c>
      <c r="D181" s="190" t="s">
        <v>171</v>
      </c>
      <c r="E181" s="191" t="s">
        <v>836</v>
      </c>
      <c r="F181" s="192" t="s">
        <v>837</v>
      </c>
      <c r="G181" s="193" t="s">
        <v>618</v>
      </c>
      <c r="H181" s="194">
        <v>33.200000000000003</v>
      </c>
      <c r="I181" s="195"/>
      <c r="J181" s="194">
        <f>ROUND(I181*H181,3)</f>
        <v>0</v>
      </c>
      <c r="K181" s="196"/>
      <c r="L181" s="39"/>
      <c r="M181" s="197" t="s">
        <v>1</v>
      </c>
      <c r="N181" s="198" t="s">
        <v>44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1" t="s">
        <v>111</v>
      </c>
      <c r="AT181" s="201" t="s">
        <v>171</v>
      </c>
      <c r="AU181" s="201" t="s">
        <v>90</v>
      </c>
      <c r="AY181" s="19" t="s">
        <v>168</v>
      </c>
      <c r="BE181" s="202">
        <f>IF(N181="základná",J181,0)</f>
        <v>0</v>
      </c>
      <c r="BF181" s="202">
        <f>IF(N181="znížená",J181,0)</f>
        <v>0</v>
      </c>
      <c r="BG181" s="202">
        <f>IF(N181="zákl. prenesená",J181,0)</f>
        <v>0</v>
      </c>
      <c r="BH181" s="202">
        <f>IF(N181="zníž. prenesená",J181,0)</f>
        <v>0</v>
      </c>
      <c r="BI181" s="202">
        <f>IF(N181="nulová",J181,0)</f>
        <v>0</v>
      </c>
      <c r="BJ181" s="19" t="s">
        <v>90</v>
      </c>
      <c r="BK181" s="203">
        <f>ROUND(I181*H181,3)</f>
        <v>0</v>
      </c>
      <c r="BL181" s="19" t="s">
        <v>111</v>
      </c>
      <c r="BM181" s="201" t="s">
        <v>7</v>
      </c>
    </row>
    <row r="182" s="2" customFormat="1" ht="33" customHeight="1">
      <c r="A182" s="38"/>
      <c r="B182" s="189"/>
      <c r="C182" s="190" t="s">
        <v>219</v>
      </c>
      <c r="D182" s="190" t="s">
        <v>171</v>
      </c>
      <c r="E182" s="191" t="s">
        <v>838</v>
      </c>
      <c r="F182" s="192" t="s">
        <v>839</v>
      </c>
      <c r="G182" s="193" t="s">
        <v>618</v>
      </c>
      <c r="H182" s="194">
        <v>13.176</v>
      </c>
      <c r="I182" s="195"/>
      <c r="J182" s="194">
        <f>ROUND(I182*H182,3)</f>
        <v>0</v>
      </c>
      <c r="K182" s="196"/>
      <c r="L182" s="39"/>
      <c r="M182" s="197" t="s">
        <v>1</v>
      </c>
      <c r="N182" s="198" t="s">
        <v>44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1" t="s">
        <v>111</v>
      </c>
      <c r="AT182" s="201" t="s">
        <v>171</v>
      </c>
      <c r="AU182" s="201" t="s">
        <v>90</v>
      </c>
      <c r="AY182" s="19" t="s">
        <v>168</v>
      </c>
      <c r="BE182" s="202">
        <f>IF(N182="základná",J182,0)</f>
        <v>0</v>
      </c>
      <c r="BF182" s="202">
        <f>IF(N182="znížená",J182,0)</f>
        <v>0</v>
      </c>
      <c r="BG182" s="202">
        <f>IF(N182="zákl. prenesená",J182,0)</f>
        <v>0</v>
      </c>
      <c r="BH182" s="202">
        <f>IF(N182="zníž. prenesená",J182,0)</f>
        <v>0</v>
      </c>
      <c r="BI182" s="202">
        <f>IF(N182="nulová",J182,0)</f>
        <v>0</v>
      </c>
      <c r="BJ182" s="19" t="s">
        <v>90</v>
      </c>
      <c r="BK182" s="203">
        <f>ROUND(I182*H182,3)</f>
        <v>0</v>
      </c>
      <c r="BL182" s="19" t="s">
        <v>111</v>
      </c>
      <c r="BM182" s="201" t="s">
        <v>222</v>
      </c>
    </row>
    <row r="183" s="2" customFormat="1" ht="44.25" customHeight="1">
      <c r="A183" s="38"/>
      <c r="B183" s="189"/>
      <c r="C183" s="190" t="s">
        <v>205</v>
      </c>
      <c r="D183" s="190" t="s">
        <v>171</v>
      </c>
      <c r="E183" s="191" t="s">
        <v>840</v>
      </c>
      <c r="F183" s="192" t="s">
        <v>841</v>
      </c>
      <c r="G183" s="193" t="s">
        <v>618</v>
      </c>
      <c r="H183" s="194">
        <v>289.87200000000001</v>
      </c>
      <c r="I183" s="195"/>
      <c r="J183" s="194">
        <f>ROUND(I183*H183,3)</f>
        <v>0</v>
      </c>
      <c r="K183" s="196"/>
      <c r="L183" s="39"/>
      <c r="M183" s="197" t="s">
        <v>1</v>
      </c>
      <c r="N183" s="198" t="s">
        <v>44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1" t="s">
        <v>111</v>
      </c>
      <c r="AT183" s="201" t="s">
        <v>171</v>
      </c>
      <c r="AU183" s="201" t="s">
        <v>90</v>
      </c>
      <c r="AY183" s="19" t="s">
        <v>168</v>
      </c>
      <c r="BE183" s="202">
        <f>IF(N183="základná",J183,0)</f>
        <v>0</v>
      </c>
      <c r="BF183" s="202">
        <f>IF(N183="znížená",J183,0)</f>
        <v>0</v>
      </c>
      <c r="BG183" s="202">
        <f>IF(N183="zákl. prenesená",J183,0)</f>
        <v>0</v>
      </c>
      <c r="BH183" s="202">
        <f>IF(N183="zníž. prenesená",J183,0)</f>
        <v>0</v>
      </c>
      <c r="BI183" s="202">
        <f>IF(N183="nulová",J183,0)</f>
        <v>0</v>
      </c>
      <c r="BJ183" s="19" t="s">
        <v>90</v>
      </c>
      <c r="BK183" s="203">
        <f>ROUND(I183*H183,3)</f>
        <v>0</v>
      </c>
      <c r="BL183" s="19" t="s">
        <v>111</v>
      </c>
      <c r="BM183" s="201" t="s">
        <v>225</v>
      </c>
    </row>
    <row r="184" s="15" customFormat="1">
      <c r="A184" s="15"/>
      <c r="B184" s="221"/>
      <c r="C184" s="15"/>
      <c r="D184" s="205" t="s">
        <v>175</v>
      </c>
      <c r="E184" s="222" t="s">
        <v>1</v>
      </c>
      <c r="F184" s="223" t="s">
        <v>842</v>
      </c>
      <c r="G184" s="15"/>
      <c r="H184" s="222" t="s">
        <v>1</v>
      </c>
      <c r="I184" s="224"/>
      <c r="J184" s="15"/>
      <c r="K184" s="15"/>
      <c r="L184" s="221"/>
      <c r="M184" s="225"/>
      <c r="N184" s="226"/>
      <c r="O184" s="226"/>
      <c r="P184" s="226"/>
      <c r="Q184" s="226"/>
      <c r="R184" s="226"/>
      <c r="S184" s="226"/>
      <c r="T184" s="22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22" t="s">
        <v>175</v>
      </c>
      <c r="AU184" s="222" t="s">
        <v>90</v>
      </c>
      <c r="AV184" s="15" t="s">
        <v>85</v>
      </c>
      <c r="AW184" s="15" t="s">
        <v>33</v>
      </c>
      <c r="AX184" s="15" t="s">
        <v>78</v>
      </c>
      <c r="AY184" s="222" t="s">
        <v>168</v>
      </c>
    </row>
    <row r="185" s="13" customFormat="1">
      <c r="A185" s="13"/>
      <c r="B185" s="204"/>
      <c r="C185" s="13"/>
      <c r="D185" s="205" t="s">
        <v>175</v>
      </c>
      <c r="E185" s="206" t="s">
        <v>1</v>
      </c>
      <c r="F185" s="207" t="s">
        <v>843</v>
      </c>
      <c r="G185" s="13"/>
      <c r="H185" s="208">
        <v>289.87200000000001</v>
      </c>
      <c r="I185" s="209"/>
      <c r="J185" s="13"/>
      <c r="K185" s="13"/>
      <c r="L185" s="204"/>
      <c r="M185" s="210"/>
      <c r="N185" s="211"/>
      <c r="O185" s="211"/>
      <c r="P185" s="211"/>
      <c r="Q185" s="211"/>
      <c r="R185" s="211"/>
      <c r="S185" s="211"/>
      <c r="T185" s="21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6" t="s">
        <v>175</v>
      </c>
      <c r="AU185" s="206" t="s">
        <v>90</v>
      </c>
      <c r="AV185" s="13" t="s">
        <v>90</v>
      </c>
      <c r="AW185" s="13" t="s">
        <v>33</v>
      </c>
      <c r="AX185" s="13" t="s">
        <v>78</v>
      </c>
      <c r="AY185" s="206" t="s">
        <v>168</v>
      </c>
    </row>
    <row r="186" s="14" customFormat="1">
      <c r="A186" s="14"/>
      <c r="B186" s="213"/>
      <c r="C186" s="14"/>
      <c r="D186" s="205" t="s">
        <v>175</v>
      </c>
      <c r="E186" s="214" t="s">
        <v>1</v>
      </c>
      <c r="F186" s="215" t="s">
        <v>180</v>
      </c>
      <c r="G186" s="14"/>
      <c r="H186" s="216">
        <v>289.87200000000001</v>
      </c>
      <c r="I186" s="217"/>
      <c r="J186" s="14"/>
      <c r="K186" s="14"/>
      <c r="L186" s="213"/>
      <c r="M186" s="218"/>
      <c r="N186" s="219"/>
      <c r="O186" s="219"/>
      <c r="P186" s="219"/>
      <c r="Q186" s="219"/>
      <c r="R186" s="219"/>
      <c r="S186" s="219"/>
      <c r="T186" s="22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14" t="s">
        <v>175</v>
      </c>
      <c r="AU186" s="214" t="s">
        <v>90</v>
      </c>
      <c r="AV186" s="14" t="s">
        <v>111</v>
      </c>
      <c r="AW186" s="14" t="s">
        <v>33</v>
      </c>
      <c r="AX186" s="14" t="s">
        <v>85</v>
      </c>
      <c r="AY186" s="214" t="s">
        <v>168</v>
      </c>
    </row>
    <row r="187" s="2" customFormat="1" ht="24.15" customHeight="1">
      <c r="A187" s="38"/>
      <c r="B187" s="189"/>
      <c r="C187" s="190" t="s">
        <v>231</v>
      </c>
      <c r="D187" s="190" t="s">
        <v>171</v>
      </c>
      <c r="E187" s="191" t="s">
        <v>844</v>
      </c>
      <c r="F187" s="192" t="s">
        <v>845</v>
      </c>
      <c r="G187" s="193" t="s">
        <v>618</v>
      </c>
      <c r="H187" s="194">
        <v>10.012000000000001</v>
      </c>
      <c r="I187" s="195"/>
      <c r="J187" s="194">
        <f>ROUND(I187*H187,3)</f>
        <v>0</v>
      </c>
      <c r="K187" s="196"/>
      <c r="L187" s="39"/>
      <c r="M187" s="197" t="s">
        <v>1</v>
      </c>
      <c r="N187" s="198" t="s">
        <v>44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1" t="s">
        <v>111</v>
      </c>
      <c r="AT187" s="201" t="s">
        <v>171</v>
      </c>
      <c r="AU187" s="201" t="s">
        <v>90</v>
      </c>
      <c r="AY187" s="19" t="s">
        <v>168</v>
      </c>
      <c r="BE187" s="202">
        <f>IF(N187="základná",J187,0)</f>
        <v>0</v>
      </c>
      <c r="BF187" s="202">
        <f>IF(N187="znížená",J187,0)</f>
        <v>0</v>
      </c>
      <c r="BG187" s="202">
        <f>IF(N187="zákl. prenesená",J187,0)</f>
        <v>0</v>
      </c>
      <c r="BH187" s="202">
        <f>IF(N187="zníž. prenesená",J187,0)</f>
        <v>0</v>
      </c>
      <c r="BI187" s="202">
        <f>IF(N187="nulová",J187,0)</f>
        <v>0</v>
      </c>
      <c r="BJ187" s="19" t="s">
        <v>90</v>
      </c>
      <c r="BK187" s="203">
        <f>ROUND(I187*H187,3)</f>
        <v>0</v>
      </c>
      <c r="BL187" s="19" t="s">
        <v>111</v>
      </c>
      <c r="BM187" s="201" t="s">
        <v>234</v>
      </c>
    </row>
    <row r="188" s="2" customFormat="1" ht="24.15" customHeight="1">
      <c r="A188" s="38"/>
      <c r="B188" s="189"/>
      <c r="C188" s="190" t="s">
        <v>209</v>
      </c>
      <c r="D188" s="190" t="s">
        <v>171</v>
      </c>
      <c r="E188" s="191" t="s">
        <v>846</v>
      </c>
      <c r="F188" s="192" t="s">
        <v>847</v>
      </c>
      <c r="G188" s="193" t="s">
        <v>458</v>
      </c>
      <c r="H188" s="194">
        <v>21.739999999999998</v>
      </c>
      <c r="I188" s="195"/>
      <c r="J188" s="194">
        <f>ROUND(I188*H188,3)</f>
        <v>0</v>
      </c>
      <c r="K188" s="196"/>
      <c r="L188" s="39"/>
      <c r="M188" s="197" t="s">
        <v>1</v>
      </c>
      <c r="N188" s="198" t="s">
        <v>44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1" t="s">
        <v>111</v>
      </c>
      <c r="AT188" s="201" t="s">
        <v>171</v>
      </c>
      <c r="AU188" s="201" t="s">
        <v>90</v>
      </c>
      <c r="AY188" s="19" t="s">
        <v>168</v>
      </c>
      <c r="BE188" s="202">
        <f>IF(N188="základná",J188,0)</f>
        <v>0</v>
      </c>
      <c r="BF188" s="202">
        <f>IF(N188="znížená",J188,0)</f>
        <v>0</v>
      </c>
      <c r="BG188" s="202">
        <f>IF(N188="zákl. prenesená",J188,0)</f>
        <v>0</v>
      </c>
      <c r="BH188" s="202">
        <f>IF(N188="zníž. prenesená",J188,0)</f>
        <v>0</v>
      </c>
      <c r="BI188" s="202">
        <f>IF(N188="nulová",J188,0)</f>
        <v>0</v>
      </c>
      <c r="BJ188" s="19" t="s">
        <v>90</v>
      </c>
      <c r="BK188" s="203">
        <f>ROUND(I188*H188,3)</f>
        <v>0</v>
      </c>
      <c r="BL188" s="19" t="s">
        <v>111</v>
      </c>
      <c r="BM188" s="201" t="s">
        <v>243</v>
      </c>
    </row>
    <row r="189" s="2" customFormat="1" ht="24.15" customHeight="1">
      <c r="A189" s="38"/>
      <c r="B189" s="189"/>
      <c r="C189" s="190" t="s">
        <v>249</v>
      </c>
      <c r="D189" s="190" t="s">
        <v>171</v>
      </c>
      <c r="E189" s="191" t="s">
        <v>848</v>
      </c>
      <c r="F189" s="192" t="s">
        <v>849</v>
      </c>
      <c r="G189" s="193" t="s">
        <v>618</v>
      </c>
      <c r="H189" s="194">
        <v>10.012000000000001</v>
      </c>
      <c r="I189" s="195"/>
      <c r="J189" s="194">
        <f>ROUND(I189*H189,3)</f>
        <v>0</v>
      </c>
      <c r="K189" s="196"/>
      <c r="L189" s="39"/>
      <c r="M189" s="197" t="s">
        <v>1</v>
      </c>
      <c r="N189" s="198" t="s">
        <v>44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1" t="s">
        <v>111</v>
      </c>
      <c r="AT189" s="201" t="s">
        <v>171</v>
      </c>
      <c r="AU189" s="201" t="s">
        <v>90</v>
      </c>
      <c r="AY189" s="19" t="s">
        <v>168</v>
      </c>
      <c r="BE189" s="202">
        <f>IF(N189="základná",J189,0)</f>
        <v>0</v>
      </c>
      <c r="BF189" s="202">
        <f>IF(N189="znížená",J189,0)</f>
        <v>0</v>
      </c>
      <c r="BG189" s="202">
        <f>IF(N189="zákl. prenesená",J189,0)</f>
        <v>0</v>
      </c>
      <c r="BH189" s="202">
        <f>IF(N189="zníž. prenesená",J189,0)</f>
        <v>0</v>
      </c>
      <c r="BI189" s="202">
        <f>IF(N189="nulová",J189,0)</f>
        <v>0</v>
      </c>
      <c r="BJ189" s="19" t="s">
        <v>90</v>
      </c>
      <c r="BK189" s="203">
        <f>ROUND(I189*H189,3)</f>
        <v>0</v>
      </c>
      <c r="BL189" s="19" t="s">
        <v>111</v>
      </c>
      <c r="BM189" s="201" t="s">
        <v>252</v>
      </c>
    </row>
    <row r="190" s="2" customFormat="1" ht="21.75" customHeight="1">
      <c r="A190" s="38"/>
      <c r="B190" s="189"/>
      <c r="C190" s="190" t="s">
        <v>212</v>
      </c>
      <c r="D190" s="190" t="s">
        <v>171</v>
      </c>
      <c r="E190" s="191" t="s">
        <v>850</v>
      </c>
      <c r="F190" s="192" t="s">
        <v>851</v>
      </c>
      <c r="G190" s="193" t="s">
        <v>174</v>
      </c>
      <c r="H190" s="194">
        <v>32.799999999999997</v>
      </c>
      <c r="I190" s="195"/>
      <c r="J190" s="194">
        <f>ROUND(I190*H190,3)</f>
        <v>0</v>
      </c>
      <c r="K190" s="196"/>
      <c r="L190" s="39"/>
      <c r="M190" s="197" t="s">
        <v>1</v>
      </c>
      <c r="N190" s="198" t="s">
        <v>44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1" t="s">
        <v>111</v>
      </c>
      <c r="AT190" s="201" t="s">
        <v>171</v>
      </c>
      <c r="AU190" s="201" t="s">
        <v>90</v>
      </c>
      <c r="AY190" s="19" t="s">
        <v>168</v>
      </c>
      <c r="BE190" s="202">
        <f>IF(N190="základná",J190,0)</f>
        <v>0</v>
      </c>
      <c r="BF190" s="202">
        <f>IF(N190="znížená",J190,0)</f>
        <v>0</v>
      </c>
      <c r="BG190" s="202">
        <f>IF(N190="zákl. prenesená",J190,0)</f>
        <v>0</v>
      </c>
      <c r="BH190" s="202">
        <f>IF(N190="zníž. prenesená",J190,0)</f>
        <v>0</v>
      </c>
      <c r="BI190" s="202">
        <f>IF(N190="nulová",J190,0)</f>
        <v>0</v>
      </c>
      <c r="BJ190" s="19" t="s">
        <v>90</v>
      </c>
      <c r="BK190" s="203">
        <f>ROUND(I190*H190,3)</f>
        <v>0</v>
      </c>
      <c r="BL190" s="19" t="s">
        <v>111</v>
      </c>
      <c r="BM190" s="201" t="s">
        <v>259</v>
      </c>
    </row>
    <row r="191" s="2" customFormat="1" ht="33" customHeight="1">
      <c r="A191" s="38"/>
      <c r="B191" s="189"/>
      <c r="C191" s="190" t="s">
        <v>265</v>
      </c>
      <c r="D191" s="190" t="s">
        <v>171</v>
      </c>
      <c r="E191" s="191" t="s">
        <v>852</v>
      </c>
      <c r="F191" s="192" t="s">
        <v>853</v>
      </c>
      <c r="G191" s="193" t="s">
        <v>174</v>
      </c>
      <c r="H191" s="194">
        <v>55.700000000000003</v>
      </c>
      <c r="I191" s="195"/>
      <c r="J191" s="194">
        <f>ROUND(I191*H191,3)</f>
        <v>0</v>
      </c>
      <c r="K191" s="196"/>
      <c r="L191" s="39"/>
      <c r="M191" s="197" t="s">
        <v>1</v>
      </c>
      <c r="N191" s="198" t="s">
        <v>44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1" t="s">
        <v>111</v>
      </c>
      <c r="AT191" s="201" t="s">
        <v>171</v>
      </c>
      <c r="AU191" s="201" t="s">
        <v>90</v>
      </c>
      <c r="AY191" s="19" t="s">
        <v>168</v>
      </c>
      <c r="BE191" s="202">
        <f>IF(N191="základná",J191,0)</f>
        <v>0</v>
      </c>
      <c r="BF191" s="202">
        <f>IF(N191="znížená",J191,0)</f>
        <v>0</v>
      </c>
      <c r="BG191" s="202">
        <f>IF(N191="zákl. prenesená",J191,0)</f>
        <v>0</v>
      </c>
      <c r="BH191" s="202">
        <f>IF(N191="zníž. prenesená",J191,0)</f>
        <v>0</v>
      </c>
      <c r="BI191" s="202">
        <f>IF(N191="nulová",J191,0)</f>
        <v>0</v>
      </c>
      <c r="BJ191" s="19" t="s">
        <v>90</v>
      </c>
      <c r="BK191" s="203">
        <f>ROUND(I191*H191,3)</f>
        <v>0</v>
      </c>
      <c r="BL191" s="19" t="s">
        <v>111</v>
      </c>
      <c r="BM191" s="201" t="s">
        <v>268</v>
      </c>
    </row>
    <row r="192" s="12" customFormat="1" ht="22.8" customHeight="1">
      <c r="A192" s="12"/>
      <c r="B192" s="176"/>
      <c r="C192" s="12"/>
      <c r="D192" s="177" t="s">
        <v>77</v>
      </c>
      <c r="E192" s="187" t="s">
        <v>90</v>
      </c>
      <c r="F192" s="187" t="s">
        <v>854</v>
      </c>
      <c r="G192" s="12"/>
      <c r="H192" s="12"/>
      <c r="I192" s="179"/>
      <c r="J192" s="188">
        <f>BK192</f>
        <v>0</v>
      </c>
      <c r="K192" s="12"/>
      <c r="L192" s="176"/>
      <c r="M192" s="181"/>
      <c r="N192" s="182"/>
      <c r="O192" s="182"/>
      <c r="P192" s="183">
        <f>SUM(P193:P216)</f>
        <v>0</v>
      </c>
      <c r="Q192" s="182"/>
      <c r="R192" s="183">
        <f>SUM(R193:R216)</f>
        <v>0</v>
      </c>
      <c r="S192" s="182"/>
      <c r="T192" s="184">
        <f>SUM(T193:T216)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77" t="s">
        <v>85</v>
      </c>
      <c r="AT192" s="185" t="s">
        <v>77</v>
      </c>
      <c r="AU192" s="185" t="s">
        <v>85</v>
      </c>
      <c r="AY192" s="177" t="s">
        <v>168</v>
      </c>
      <c r="BK192" s="186">
        <f>SUM(BK193:BK216)</f>
        <v>0</v>
      </c>
    </row>
    <row r="193" s="2" customFormat="1" ht="33" customHeight="1">
      <c r="A193" s="38"/>
      <c r="B193" s="189"/>
      <c r="C193" s="190" t="s">
        <v>216</v>
      </c>
      <c r="D193" s="190" t="s">
        <v>171</v>
      </c>
      <c r="E193" s="191" t="s">
        <v>855</v>
      </c>
      <c r="F193" s="192" t="s">
        <v>856</v>
      </c>
      <c r="G193" s="193" t="s">
        <v>324</v>
      </c>
      <c r="H193" s="194">
        <v>392</v>
      </c>
      <c r="I193" s="195"/>
      <c r="J193" s="194">
        <f>ROUND(I193*H193,3)</f>
        <v>0</v>
      </c>
      <c r="K193" s="196"/>
      <c r="L193" s="39"/>
      <c r="M193" s="197" t="s">
        <v>1</v>
      </c>
      <c r="N193" s="198" t="s">
        <v>44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1" t="s">
        <v>111</v>
      </c>
      <c r="AT193" s="201" t="s">
        <v>171</v>
      </c>
      <c r="AU193" s="201" t="s">
        <v>90</v>
      </c>
      <c r="AY193" s="19" t="s">
        <v>168</v>
      </c>
      <c r="BE193" s="202">
        <f>IF(N193="základná",J193,0)</f>
        <v>0</v>
      </c>
      <c r="BF193" s="202">
        <f>IF(N193="znížená",J193,0)</f>
        <v>0</v>
      </c>
      <c r="BG193" s="202">
        <f>IF(N193="zákl. prenesená",J193,0)</f>
        <v>0</v>
      </c>
      <c r="BH193" s="202">
        <f>IF(N193="zníž. prenesená",J193,0)</f>
        <v>0</v>
      </c>
      <c r="BI193" s="202">
        <f>IF(N193="nulová",J193,0)</f>
        <v>0</v>
      </c>
      <c r="BJ193" s="19" t="s">
        <v>90</v>
      </c>
      <c r="BK193" s="203">
        <f>ROUND(I193*H193,3)</f>
        <v>0</v>
      </c>
      <c r="BL193" s="19" t="s">
        <v>111</v>
      </c>
      <c r="BM193" s="201" t="s">
        <v>276</v>
      </c>
    </row>
    <row r="194" s="13" customFormat="1">
      <c r="A194" s="13"/>
      <c r="B194" s="204"/>
      <c r="C194" s="13"/>
      <c r="D194" s="205" t="s">
        <v>175</v>
      </c>
      <c r="E194" s="206" t="s">
        <v>1</v>
      </c>
      <c r="F194" s="207" t="s">
        <v>857</v>
      </c>
      <c r="G194" s="13"/>
      <c r="H194" s="208">
        <v>392</v>
      </c>
      <c r="I194" s="209"/>
      <c r="J194" s="13"/>
      <c r="K194" s="13"/>
      <c r="L194" s="204"/>
      <c r="M194" s="210"/>
      <c r="N194" s="211"/>
      <c r="O194" s="211"/>
      <c r="P194" s="211"/>
      <c r="Q194" s="211"/>
      <c r="R194" s="211"/>
      <c r="S194" s="211"/>
      <c r="T194" s="21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6" t="s">
        <v>175</v>
      </c>
      <c r="AU194" s="206" t="s">
        <v>90</v>
      </c>
      <c r="AV194" s="13" t="s">
        <v>90</v>
      </c>
      <c r="AW194" s="13" t="s">
        <v>33</v>
      </c>
      <c r="AX194" s="13" t="s">
        <v>78</v>
      </c>
      <c r="AY194" s="206" t="s">
        <v>168</v>
      </c>
    </row>
    <row r="195" s="14" customFormat="1">
      <c r="A195" s="14"/>
      <c r="B195" s="213"/>
      <c r="C195" s="14"/>
      <c r="D195" s="205" t="s">
        <v>175</v>
      </c>
      <c r="E195" s="214" t="s">
        <v>1</v>
      </c>
      <c r="F195" s="215" t="s">
        <v>180</v>
      </c>
      <c r="G195" s="14"/>
      <c r="H195" s="216">
        <v>392</v>
      </c>
      <c r="I195" s="217"/>
      <c r="J195" s="14"/>
      <c r="K195" s="14"/>
      <c r="L195" s="213"/>
      <c r="M195" s="218"/>
      <c r="N195" s="219"/>
      <c r="O195" s="219"/>
      <c r="P195" s="219"/>
      <c r="Q195" s="219"/>
      <c r="R195" s="219"/>
      <c r="S195" s="219"/>
      <c r="T195" s="22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14" t="s">
        <v>175</v>
      </c>
      <c r="AU195" s="214" t="s">
        <v>90</v>
      </c>
      <c r="AV195" s="14" t="s">
        <v>111</v>
      </c>
      <c r="AW195" s="14" t="s">
        <v>33</v>
      </c>
      <c r="AX195" s="14" t="s">
        <v>85</v>
      </c>
      <c r="AY195" s="214" t="s">
        <v>168</v>
      </c>
    </row>
    <row r="196" s="2" customFormat="1" ht="24.15" customHeight="1">
      <c r="A196" s="38"/>
      <c r="B196" s="189"/>
      <c r="C196" s="190" t="s">
        <v>282</v>
      </c>
      <c r="D196" s="190" t="s">
        <v>171</v>
      </c>
      <c r="E196" s="191" t="s">
        <v>858</v>
      </c>
      <c r="F196" s="192" t="s">
        <v>859</v>
      </c>
      <c r="G196" s="193" t="s">
        <v>353</v>
      </c>
      <c r="H196" s="194">
        <v>56</v>
      </c>
      <c r="I196" s="195"/>
      <c r="J196" s="194">
        <f>ROUND(I196*H196,3)</f>
        <v>0</v>
      </c>
      <c r="K196" s="196"/>
      <c r="L196" s="39"/>
      <c r="M196" s="197" t="s">
        <v>1</v>
      </c>
      <c r="N196" s="198" t="s">
        <v>44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1" t="s">
        <v>111</v>
      </c>
      <c r="AT196" s="201" t="s">
        <v>171</v>
      </c>
      <c r="AU196" s="201" t="s">
        <v>90</v>
      </c>
      <c r="AY196" s="19" t="s">
        <v>168</v>
      </c>
      <c r="BE196" s="202">
        <f>IF(N196="základná",J196,0)</f>
        <v>0</v>
      </c>
      <c r="BF196" s="202">
        <f>IF(N196="znížená",J196,0)</f>
        <v>0</v>
      </c>
      <c r="BG196" s="202">
        <f>IF(N196="zákl. prenesená",J196,0)</f>
        <v>0</v>
      </c>
      <c r="BH196" s="202">
        <f>IF(N196="zníž. prenesená",J196,0)</f>
        <v>0</v>
      </c>
      <c r="BI196" s="202">
        <f>IF(N196="nulová",J196,0)</f>
        <v>0</v>
      </c>
      <c r="BJ196" s="19" t="s">
        <v>90</v>
      </c>
      <c r="BK196" s="203">
        <f>ROUND(I196*H196,3)</f>
        <v>0</v>
      </c>
      <c r="BL196" s="19" t="s">
        <v>111</v>
      </c>
      <c r="BM196" s="201" t="s">
        <v>285</v>
      </c>
    </row>
    <row r="197" s="13" customFormat="1">
      <c r="A197" s="13"/>
      <c r="B197" s="204"/>
      <c r="C197" s="13"/>
      <c r="D197" s="205" t="s">
        <v>175</v>
      </c>
      <c r="E197" s="206" t="s">
        <v>1</v>
      </c>
      <c r="F197" s="207" t="s">
        <v>342</v>
      </c>
      <c r="G197" s="13"/>
      <c r="H197" s="208">
        <v>56</v>
      </c>
      <c r="I197" s="209"/>
      <c r="J197" s="13"/>
      <c r="K197" s="13"/>
      <c r="L197" s="204"/>
      <c r="M197" s="210"/>
      <c r="N197" s="211"/>
      <c r="O197" s="211"/>
      <c r="P197" s="211"/>
      <c r="Q197" s="211"/>
      <c r="R197" s="211"/>
      <c r="S197" s="211"/>
      <c r="T197" s="21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6" t="s">
        <v>175</v>
      </c>
      <c r="AU197" s="206" t="s">
        <v>90</v>
      </c>
      <c r="AV197" s="13" t="s">
        <v>90</v>
      </c>
      <c r="AW197" s="13" t="s">
        <v>33</v>
      </c>
      <c r="AX197" s="13" t="s">
        <v>78</v>
      </c>
      <c r="AY197" s="206" t="s">
        <v>168</v>
      </c>
    </row>
    <row r="198" s="14" customFormat="1">
      <c r="A198" s="14"/>
      <c r="B198" s="213"/>
      <c r="C198" s="14"/>
      <c r="D198" s="205" t="s">
        <v>175</v>
      </c>
      <c r="E198" s="214" t="s">
        <v>1</v>
      </c>
      <c r="F198" s="215" t="s">
        <v>180</v>
      </c>
      <c r="G198" s="14"/>
      <c r="H198" s="216">
        <v>56</v>
      </c>
      <c r="I198" s="217"/>
      <c r="J198" s="14"/>
      <c r="K198" s="14"/>
      <c r="L198" s="213"/>
      <c r="M198" s="218"/>
      <c r="N198" s="219"/>
      <c r="O198" s="219"/>
      <c r="P198" s="219"/>
      <c r="Q198" s="219"/>
      <c r="R198" s="219"/>
      <c r="S198" s="219"/>
      <c r="T198" s="22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14" t="s">
        <v>175</v>
      </c>
      <c r="AU198" s="214" t="s">
        <v>90</v>
      </c>
      <c r="AV198" s="14" t="s">
        <v>111</v>
      </c>
      <c r="AW198" s="14" t="s">
        <v>33</v>
      </c>
      <c r="AX198" s="14" t="s">
        <v>85</v>
      </c>
      <c r="AY198" s="214" t="s">
        <v>168</v>
      </c>
    </row>
    <row r="199" s="2" customFormat="1" ht="24.15" customHeight="1">
      <c r="A199" s="38"/>
      <c r="B199" s="189"/>
      <c r="C199" s="190" t="s">
        <v>7</v>
      </c>
      <c r="D199" s="190" t="s">
        <v>171</v>
      </c>
      <c r="E199" s="191" t="s">
        <v>860</v>
      </c>
      <c r="F199" s="192" t="s">
        <v>861</v>
      </c>
      <c r="G199" s="193" t="s">
        <v>324</v>
      </c>
      <c r="H199" s="194">
        <v>392</v>
      </c>
      <c r="I199" s="195"/>
      <c r="J199" s="194">
        <f>ROUND(I199*H199,3)</f>
        <v>0</v>
      </c>
      <c r="K199" s="196"/>
      <c r="L199" s="39"/>
      <c r="M199" s="197" t="s">
        <v>1</v>
      </c>
      <c r="N199" s="198" t="s">
        <v>44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1" t="s">
        <v>111</v>
      </c>
      <c r="AT199" s="201" t="s">
        <v>171</v>
      </c>
      <c r="AU199" s="201" t="s">
        <v>90</v>
      </c>
      <c r="AY199" s="19" t="s">
        <v>168</v>
      </c>
      <c r="BE199" s="202">
        <f>IF(N199="základná",J199,0)</f>
        <v>0</v>
      </c>
      <c r="BF199" s="202">
        <f>IF(N199="znížená",J199,0)</f>
        <v>0</v>
      </c>
      <c r="BG199" s="202">
        <f>IF(N199="zákl. prenesená",J199,0)</f>
        <v>0</v>
      </c>
      <c r="BH199" s="202">
        <f>IF(N199="zníž. prenesená",J199,0)</f>
        <v>0</v>
      </c>
      <c r="BI199" s="202">
        <f>IF(N199="nulová",J199,0)</f>
        <v>0</v>
      </c>
      <c r="BJ199" s="19" t="s">
        <v>90</v>
      </c>
      <c r="BK199" s="203">
        <f>ROUND(I199*H199,3)</f>
        <v>0</v>
      </c>
      <c r="BL199" s="19" t="s">
        <v>111</v>
      </c>
      <c r="BM199" s="201" t="s">
        <v>292</v>
      </c>
    </row>
    <row r="200" s="13" customFormat="1">
      <c r="A200" s="13"/>
      <c r="B200" s="204"/>
      <c r="C200" s="13"/>
      <c r="D200" s="205" t="s">
        <v>175</v>
      </c>
      <c r="E200" s="206" t="s">
        <v>1</v>
      </c>
      <c r="F200" s="207" t="s">
        <v>862</v>
      </c>
      <c r="G200" s="13"/>
      <c r="H200" s="208">
        <v>392</v>
      </c>
      <c r="I200" s="209"/>
      <c r="J200" s="13"/>
      <c r="K200" s="13"/>
      <c r="L200" s="204"/>
      <c r="M200" s="210"/>
      <c r="N200" s="211"/>
      <c r="O200" s="211"/>
      <c r="P200" s="211"/>
      <c r="Q200" s="211"/>
      <c r="R200" s="211"/>
      <c r="S200" s="211"/>
      <c r="T200" s="21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6" t="s">
        <v>175</v>
      </c>
      <c r="AU200" s="206" t="s">
        <v>90</v>
      </c>
      <c r="AV200" s="13" t="s">
        <v>90</v>
      </c>
      <c r="AW200" s="13" t="s">
        <v>33</v>
      </c>
      <c r="AX200" s="13" t="s">
        <v>78</v>
      </c>
      <c r="AY200" s="206" t="s">
        <v>168</v>
      </c>
    </row>
    <row r="201" s="14" customFormat="1">
      <c r="A201" s="14"/>
      <c r="B201" s="213"/>
      <c r="C201" s="14"/>
      <c r="D201" s="205" t="s">
        <v>175</v>
      </c>
      <c r="E201" s="214" t="s">
        <v>1</v>
      </c>
      <c r="F201" s="215" t="s">
        <v>180</v>
      </c>
      <c r="G201" s="14"/>
      <c r="H201" s="216">
        <v>392</v>
      </c>
      <c r="I201" s="217"/>
      <c r="J201" s="14"/>
      <c r="K201" s="14"/>
      <c r="L201" s="213"/>
      <c r="M201" s="218"/>
      <c r="N201" s="219"/>
      <c r="O201" s="219"/>
      <c r="P201" s="219"/>
      <c r="Q201" s="219"/>
      <c r="R201" s="219"/>
      <c r="S201" s="219"/>
      <c r="T201" s="22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14" t="s">
        <v>175</v>
      </c>
      <c r="AU201" s="214" t="s">
        <v>90</v>
      </c>
      <c r="AV201" s="14" t="s">
        <v>111</v>
      </c>
      <c r="AW201" s="14" t="s">
        <v>33</v>
      </c>
      <c r="AX201" s="14" t="s">
        <v>85</v>
      </c>
      <c r="AY201" s="214" t="s">
        <v>168</v>
      </c>
    </row>
    <row r="202" s="2" customFormat="1" ht="16.5" customHeight="1">
      <c r="A202" s="38"/>
      <c r="B202" s="189"/>
      <c r="C202" s="190" t="s">
        <v>297</v>
      </c>
      <c r="D202" s="190" t="s">
        <v>171</v>
      </c>
      <c r="E202" s="191" t="s">
        <v>863</v>
      </c>
      <c r="F202" s="192" t="s">
        <v>864</v>
      </c>
      <c r="G202" s="193" t="s">
        <v>618</v>
      </c>
      <c r="H202" s="194">
        <v>1.9450000000000001</v>
      </c>
      <c r="I202" s="195"/>
      <c r="J202" s="194">
        <f>ROUND(I202*H202,3)</f>
        <v>0</v>
      </c>
      <c r="K202" s="196"/>
      <c r="L202" s="39"/>
      <c r="M202" s="197" t="s">
        <v>1</v>
      </c>
      <c r="N202" s="198" t="s">
        <v>44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1" t="s">
        <v>111</v>
      </c>
      <c r="AT202" s="201" t="s">
        <v>171</v>
      </c>
      <c r="AU202" s="201" t="s">
        <v>90</v>
      </c>
      <c r="AY202" s="19" t="s">
        <v>168</v>
      </c>
      <c r="BE202" s="202">
        <f>IF(N202="základná",J202,0)</f>
        <v>0</v>
      </c>
      <c r="BF202" s="202">
        <f>IF(N202="znížená",J202,0)</f>
        <v>0</v>
      </c>
      <c r="BG202" s="202">
        <f>IF(N202="zákl. prenesená",J202,0)</f>
        <v>0</v>
      </c>
      <c r="BH202" s="202">
        <f>IF(N202="zníž. prenesená",J202,0)</f>
        <v>0</v>
      </c>
      <c r="BI202" s="202">
        <f>IF(N202="nulová",J202,0)</f>
        <v>0</v>
      </c>
      <c r="BJ202" s="19" t="s">
        <v>90</v>
      </c>
      <c r="BK202" s="203">
        <f>ROUND(I202*H202,3)</f>
        <v>0</v>
      </c>
      <c r="BL202" s="19" t="s">
        <v>111</v>
      </c>
      <c r="BM202" s="201" t="s">
        <v>300</v>
      </c>
    </row>
    <row r="203" s="15" customFormat="1">
      <c r="A203" s="15"/>
      <c r="B203" s="221"/>
      <c r="C203" s="15"/>
      <c r="D203" s="205" t="s">
        <v>175</v>
      </c>
      <c r="E203" s="222" t="s">
        <v>1</v>
      </c>
      <c r="F203" s="223" t="s">
        <v>865</v>
      </c>
      <c r="G203" s="15"/>
      <c r="H203" s="222" t="s">
        <v>1</v>
      </c>
      <c r="I203" s="224"/>
      <c r="J203" s="15"/>
      <c r="K203" s="15"/>
      <c r="L203" s="221"/>
      <c r="M203" s="225"/>
      <c r="N203" s="226"/>
      <c r="O203" s="226"/>
      <c r="P203" s="226"/>
      <c r="Q203" s="226"/>
      <c r="R203" s="226"/>
      <c r="S203" s="226"/>
      <c r="T203" s="22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22" t="s">
        <v>175</v>
      </c>
      <c r="AU203" s="222" t="s">
        <v>90</v>
      </c>
      <c r="AV203" s="15" t="s">
        <v>85</v>
      </c>
      <c r="AW203" s="15" t="s">
        <v>33</v>
      </c>
      <c r="AX203" s="15" t="s">
        <v>78</v>
      </c>
      <c r="AY203" s="222" t="s">
        <v>168</v>
      </c>
    </row>
    <row r="204" s="13" customFormat="1">
      <c r="A204" s="13"/>
      <c r="B204" s="204"/>
      <c r="C204" s="13"/>
      <c r="D204" s="205" t="s">
        <v>175</v>
      </c>
      <c r="E204" s="206" t="s">
        <v>1</v>
      </c>
      <c r="F204" s="207" t="s">
        <v>866</v>
      </c>
      <c r="G204" s="13"/>
      <c r="H204" s="208">
        <v>1.9450000000000001</v>
      </c>
      <c r="I204" s="209"/>
      <c r="J204" s="13"/>
      <c r="K204" s="13"/>
      <c r="L204" s="204"/>
      <c r="M204" s="210"/>
      <c r="N204" s="211"/>
      <c r="O204" s="211"/>
      <c r="P204" s="211"/>
      <c r="Q204" s="211"/>
      <c r="R204" s="211"/>
      <c r="S204" s="211"/>
      <c r="T204" s="21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6" t="s">
        <v>175</v>
      </c>
      <c r="AU204" s="206" t="s">
        <v>90</v>
      </c>
      <c r="AV204" s="13" t="s">
        <v>90</v>
      </c>
      <c r="AW204" s="13" t="s">
        <v>33</v>
      </c>
      <c r="AX204" s="13" t="s">
        <v>78</v>
      </c>
      <c r="AY204" s="206" t="s">
        <v>168</v>
      </c>
    </row>
    <row r="205" s="14" customFormat="1">
      <c r="A205" s="14"/>
      <c r="B205" s="213"/>
      <c r="C205" s="14"/>
      <c r="D205" s="205" t="s">
        <v>175</v>
      </c>
      <c r="E205" s="214" t="s">
        <v>1</v>
      </c>
      <c r="F205" s="215" t="s">
        <v>180</v>
      </c>
      <c r="G205" s="14"/>
      <c r="H205" s="216">
        <v>1.9450000000000001</v>
      </c>
      <c r="I205" s="217"/>
      <c r="J205" s="14"/>
      <c r="K205" s="14"/>
      <c r="L205" s="213"/>
      <c r="M205" s="218"/>
      <c r="N205" s="219"/>
      <c r="O205" s="219"/>
      <c r="P205" s="219"/>
      <c r="Q205" s="219"/>
      <c r="R205" s="219"/>
      <c r="S205" s="219"/>
      <c r="T205" s="22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14" t="s">
        <v>175</v>
      </c>
      <c r="AU205" s="214" t="s">
        <v>90</v>
      </c>
      <c r="AV205" s="14" t="s">
        <v>111</v>
      </c>
      <c r="AW205" s="14" t="s">
        <v>33</v>
      </c>
      <c r="AX205" s="14" t="s">
        <v>85</v>
      </c>
      <c r="AY205" s="214" t="s">
        <v>168</v>
      </c>
    </row>
    <row r="206" s="2" customFormat="1" ht="24.15" customHeight="1">
      <c r="A206" s="38"/>
      <c r="B206" s="189"/>
      <c r="C206" s="190" t="s">
        <v>222</v>
      </c>
      <c r="D206" s="190" t="s">
        <v>171</v>
      </c>
      <c r="E206" s="191" t="s">
        <v>867</v>
      </c>
      <c r="F206" s="192" t="s">
        <v>868</v>
      </c>
      <c r="G206" s="193" t="s">
        <v>174</v>
      </c>
      <c r="H206" s="194">
        <v>109.16500000000001</v>
      </c>
      <c r="I206" s="195"/>
      <c r="J206" s="194">
        <f>ROUND(I206*H206,3)</f>
        <v>0</v>
      </c>
      <c r="K206" s="196"/>
      <c r="L206" s="39"/>
      <c r="M206" s="197" t="s">
        <v>1</v>
      </c>
      <c r="N206" s="198" t="s">
        <v>44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1" t="s">
        <v>111</v>
      </c>
      <c r="AT206" s="201" t="s">
        <v>171</v>
      </c>
      <c r="AU206" s="201" t="s">
        <v>90</v>
      </c>
      <c r="AY206" s="19" t="s">
        <v>168</v>
      </c>
      <c r="BE206" s="202">
        <f>IF(N206="základná",J206,0)</f>
        <v>0</v>
      </c>
      <c r="BF206" s="202">
        <f>IF(N206="znížená",J206,0)</f>
        <v>0</v>
      </c>
      <c r="BG206" s="202">
        <f>IF(N206="zákl. prenesená",J206,0)</f>
        <v>0</v>
      </c>
      <c r="BH206" s="202">
        <f>IF(N206="zníž. prenesená",J206,0)</f>
        <v>0</v>
      </c>
      <c r="BI206" s="202">
        <f>IF(N206="nulová",J206,0)</f>
        <v>0</v>
      </c>
      <c r="BJ206" s="19" t="s">
        <v>90</v>
      </c>
      <c r="BK206" s="203">
        <f>ROUND(I206*H206,3)</f>
        <v>0</v>
      </c>
      <c r="BL206" s="19" t="s">
        <v>111</v>
      </c>
      <c r="BM206" s="201" t="s">
        <v>307</v>
      </c>
    </row>
    <row r="207" s="13" customFormat="1">
      <c r="A207" s="13"/>
      <c r="B207" s="204"/>
      <c r="C207" s="13"/>
      <c r="D207" s="205" t="s">
        <v>175</v>
      </c>
      <c r="E207" s="206" t="s">
        <v>1</v>
      </c>
      <c r="F207" s="207" t="s">
        <v>869</v>
      </c>
      <c r="G207" s="13"/>
      <c r="H207" s="208">
        <v>86</v>
      </c>
      <c r="I207" s="209"/>
      <c r="J207" s="13"/>
      <c r="K207" s="13"/>
      <c r="L207" s="204"/>
      <c r="M207" s="210"/>
      <c r="N207" s="211"/>
      <c r="O207" s="211"/>
      <c r="P207" s="211"/>
      <c r="Q207" s="211"/>
      <c r="R207" s="211"/>
      <c r="S207" s="211"/>
      <c r="T207" s="21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6" t="s">
        <v>175</v>
      </c>
      <c r="AU207" s="206" t="s">
        <v>90</v>
      </c>
      <c r="AV207" s="13" t="s">
        <v>90</v>
      </c>
      <c r="AW207" s="13" t="s">
        <v>33</v>
      </c>
      <c r="AX207" s="13" t="s">
        <v>78</v>
      </c>
      <c r="AY207" s="206" t="s">
        <v>168</v>
      </c>
    </row>
    <row r="208" s="13" customFormat="1">
      <c r="A208" s="13"/>
      <c r="B208" s="204"/>
      <c r="C208" s="13"/>
      <c r="D208" s="205" t="s">
        <v>175</v>
      </c>
      <c r="E208" s="206" t="s">
        <v>1</v>
      </c>
      <c r="F208" s="207" t="s">
        <v>870</v>
      </c>
      <c r="G208" s="13"/>
      <c r="H208" s="208">
        <v>-6.0380000000000003</v>
      </c>
      <c r="I208" s="209"/>
      <c r="J208" s="13"/>
      <c r="K208" s="13"/>
      <c r="L208" s="204"/>
      <c r="M208" s="210"/>
      <c r="N208" s="211"/>
      <c r="O208" s="211"/>
      <c r="P208" s="211"/>
      <c r="Q208" s="211"/>
      <c r="R208" s="211"/>
      <c r="S208" s="211"/>
      <c r="T208" s="21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6" t="s">
        <v>175</v>
      </c>
      <c r="AU208" s="206" t="s">
        <v>90</v>
      </c>
      <c r="AV208" s="13" t="s">
        <v>90</v>
      </c>
      <c r="AW208" s="13" t="s">
        <v>33</v>
      </c>
      <c r="AX208" s="13" t="s">
        <v>78</v>
      </c>
      <c r="AY208" s="206" t="s">
        <v>168</v>
      </c>
    </row>
    <row r="209" s="13" customFormat="1">
      <c r="A209" s="13"/>
      <c r="B209" s="204"/>
      <c r="C209" s="13"/>
      <c r="D209" s="205" t="s">
        <v>175</v>
      </c>
      <c r="E209" s="206" t="s">
        <v>1</v>
      </c>
      <c r="F209" s="207" t="s">
        <v>871</v>
      </c>
      <c r="G209" s="13"/>
      <c r="H209" s="208">
        <v>15</v>
      </c>
      <c r="I209" s="209"/>
      <c r="J209" s="13"/>
      <c r="K209" s="13"/>
      <c r="L209" s="204"/>
      <c r="M209" s="210"/>
      <c r="N209" s="211"/>
      <c r="O209" s="211"/>
      <c r="P209" s="211"/>
      <c r="Q209" s="211"/>
      <c r="R209" s="211"/>
      <c r="S209" s="211"/>
      <c r="T209" s="21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6" t="s">
        <v>175</v>
      </c>
      <c r="AU209" s="206" t="s">
        <v>90</v>
      </c>
      <c r="AV209" s="13" t="s">
        <v>90</v>
      </c>
      <c r="AW209" s="13" t="s">
        <v>33</v>
      </c>
      <c r="AX209" s="13" t="s">
        <v>78</v>
      </c>
      <c r="AY209" s="206" t="s">
        <v>168</v>
      </c>
    </row>
    <row r="210" s="13" customFormat="1">
      <c r="A210" s="13"/>
      <c r="B210" s="204"/>
      <c r="C210" s="13"/>
      <c r="D210" s="205" t="s">
        <v>175</v>
      </c>
      <c r="E210" s="206" t="s">
        <v>1</v>
      </c>
      <c r="F210" s="207" t="s">
        <v>872</v>
      </c>
      <c r="G210" s="13"/>
      <c r="H210" s="208">
        <v>8.3160000000000007</v>
      </c>
      <c r="I210" s="209"/>
      <c r="J210" s="13"/>
      <c r="K210" s="13"/>
      <c r="L210" s="204"/>
      <c r="M210" s="210"/>
      <c r="N210" s="211"/>
      <c r="O210" s="211"/>
      <c r="P210" s="211"/>
      <c r="Q210" s="211"/>
      <c r="R210" s="211"/>
      <c r="S210" s="211"/>
      <c r="T210" s="21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6" t="s">
        <v>175</v>
      </c>
      <c r="AU210" s="206" t="s">
        <v>90</v>
      </c>
      <c r="AV210" s="13" t="s">
        <v>90</v>
      </c>
      <c r="AW210" s="13" t="s">
        <v>33</v>
      </c>
      <c r="AX210" s="13" t="s">
        <v>78</v>
      </c>
      <c r="AY210" s="206" t="s">
        <v>168</v>
      </c>
    </row>
    <row r="211" s="13" customFormat="1">
      <c r="A211" s="13"/>
      <c r="B211" s="204"/>
      <c r="C211" s="13"/>
      <c r="D211" s="205" t="s">
        <v>175</v>
      </c>
      <c r="E211" s="206" t="s">
        <v>1</v>
      </c>
      <c r="F211" s="207" t="s">
        <v>873</v>
      </c>
      <c r="G211" s="13"/>
      <c r="H211" s="208">
        <v>5.8869999999999996</v>
      </c>
      <c r="I211" s="209"/>
      <c r="J211" s="13"/>
      <c r="K211" s="13"/>
      <c r="L211" s="204"/>
      <c r="M211" s="210"/>
      <c r="N211" s="211"/>
      <c r="O211" s="211"/>
      <c r="P211" s="211"/>
      <c r="Q211" s="211"/>
      <c r="R211" s="211"/>
      <c r="S211" s="211"/>
      <c r="T211" s="21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6" t="s">
        <v>175</v>
      </c>
      <c r="AU211" s="206" t="s">
        <v>90</v>
      </c>
      <c r="AV211" s="13" t="s">
        <v>90</v>
      </c>
      <c r="AW211" s="13" t="s">
        <v>33</v>
      </c>
      <c r="AX211" s="13" t="s">
        <v>78</v>
      </c>
      <c r="AY211" s="206" t="s">
        <v>168</v>
      </c>
    </row>
    <row r="212" s="14" customFormat="1">
      <c r="A212" s="14"/>
      <c r="B212" s="213"/>
      <c r="C212" s="14"/>
      <c r="D212" s="205" t="s">
        <v>175</v>
      </c>
      <c r="E212" s="214" t="s">
        <v>1</v>
      </c>
      <c r="F212" s="215" t="s">
        <v>180</v>
      </c>
      <c r="G212" s="14"/>
      <c r="H212" s="216">
        <v>109.16500000000001</v>
      </c>
      <c r="I212" s="217"/>
      <c r="J212" s="14"/>
      <c r="K212" s="14"/>
      <c r="L212" s="213"/>
      <c r="M212" s="218"/>
      <c r="N212" s="219"/>
      <c r="O212" s="219"/>
      <c r="P212" s="219"/>
      <c r="Q212" s="219"/>
      <c r="R212" s="219"/>
      <c r="S212" s="219"/>
      <c r="T212" s="22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14" t="s">
        <v>175</v>
      </c>
      <c r="AU212" s="214" t="s">
        <v>90</v>
      </c>
      <c r="AV212" s="14" t="s">
        <v>111</v>
      </c>
      <c r="AW212" s="14" t="s">
        <v>33</v>
      </c>
      <c r="AX212" s="14" t="s">
        <v>85</v>
      </c>
      <c r="AY212" s="214" t="s">
        <v>168</v>
      </c>
    </row>
    <row r="213" s="2" customFormat="1" ht="24.15" customHeight="1">
      <c r="A213" s="38"/>
      <c r="B213" s="189"/>
      <c r="C213" s="190" t="s">
        <v>313</v>
      </c>
      <c r="D213" s="190" t="s">
        <v>171</v>
      </c>
      <c r="E213" s="191" t="s">
        <v>874</v>
      </c>
      <c r="F213" s="192" t="s">
        <v>875</v>
      </c>
      <c r="G213" s="193" t="s">
        <v>174</v>
      </c>
      <c r="H213" s="194">
        <v>22.699999999999999</v>
      </c>
      <c r="I213" s="195"/>
      <c r="J213" s="194">
        <f>ROUND(I213*H213,3)</f>
        <v>0</v>
      </c>
      <c r="K213" s="196"/>
      <c r="L213" s="39"/>
      <c r="M213" s="197" t="s">
        <v>1</v>
      </c>
      <c r="N213" s="198" t="s">
        <v>44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1" t="s">
        <v>111</v>
      </c>
      <c r="AT213" s="201" t="s">
        <v>171</v>
      </c>
      <c r="AU213" s="201" t="s">
        <v>90</v>
      </c>
      <c r="AY213" s="19" t="s">
        <v>168</v>
      </c>
      <c r="BE213" s="202">
        <f>IF(N213="základná",J213,0)</f>
        <v>0</v>
      </c>
      <c r="BF213" s="202">
        <f>IF(N213="znížená",J213,0)</f>
        <v>0</v>
      </c>
      <c r="BG213" s="202">
        <f>IF(N213="zákl. prenesená",J213,0)</f>
        <v>0</v>
      </c>
      <c r="BH213" s="202">
        <f>IF(N213="zníž. prenesená",J213,0)</f>
        <v>0</v>
      </c>
      <c r="BI213" s="202">
        <f>IF(N213="nulová",J213,0)</f>
        <v>0</v>
      </c>
      <c r="BJ213" s="19" t="s">
        <v>90</v>
      </c>
      <c r="BK213" s="203">
        <f>ROUND(I213*H213,3)</f>
        <v>0</v>
      </c>
      <c r="BL213" s="19" t="s">
        <v>111</v>
      </c>
      <c r="BM213" s="201" t="s">
        <v>316</v>
      </c>
    </row>
    <row r="214" s="13" customFormat="1">
      <c r="A214" s="13"/>
      <c r="B214" s="204"/>
      <c r="C214" s="13"/>
      <c r="D214" s="205" t="s">
        <v>175</v>
      </c>
      <c r="E214" s="206" t="s">
        <v>1</v>
      </c>
      <c r="F214" s="207" t="s">
        <v>876</v>
      </c>
      <c r="G214" s="13"/>
      <c r="H214" s="208">
        <v>22.699999999999999</v>
      </c>
      <c r="I214" s="209"/>
      <c r="J214" s="13"/>
      <c r="K214" s="13"/>
      <c r="L214" s="204"/>
      <c r="M214" s="210"/>
      <c r="N214" s="211"/>
      <c r="O214" s="211"/>
      <c r="P214" s="211"/>
      <c r="Q214" s="211"/>
      <c r="R214" s="211"/>
      <c r="S214" s="211"/>
      <c r="T214" s="21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6" t="s">
        <v>175</v>
      </c>
      <c r="AU214" s="206" t="s">
        <v>90</v>
      </c>
      <c r="AV214" s="13" t="s">
        <v>90</v>
      </c>
      <c r="AW214" s="13" t="s">
        <v>33</v>
      </c>
      <c r="AX214" s="13" t="s">
        <v>78</v>
      </c>
      <c r="AY214" s="206" t="s">
        <v>168</v>
      </c>
    </row>
    <row r="215" s="14" customFormat="1">
      <c r="A215" s="14"/>
      <c r="B215" s="213"/>
      <c r="C215" s="14"/>
      <c r="D215" s="205" t="s">
        <v>175</v>
      </c>
      <c r="E215" s="214" t="s">
        <v>1</v>
      </c>
      <c r="F215" s="215" t="s">
        <v>180</v>
      </c>
      <c r="G215" s="14"/>
      <c r="H215" s="216">
        <v>22.699999999999999</v>
      </c>
      <c r="I215" s="217"/>
      <c r="J215" s="14"/>
      <c r="K215" s="14"/>
      <c r="L215" s="213"/>
      <c r="M215" s="218"/>
      <c r="N215" s="219"/>
      <c r="O215" s="219"/>
      <c r="P215" s="219"/>
      <c r="Q215" s="219"/>
      <c r="R215" s="219"/>
      <c r="S215" s="219"/>
      <c r="T215" s="22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14" t="s">
        <v>175</v>
      </c>
      <c r="AU215" s="214" t="s">
        <v>90</v>
      </c>
      <c r="AV215" s="14" t="s">
        <v>111</v>
      </c>
      <c r="AW215" s="14" t="s">
        <v>33</v>
      </c>
      <c r="AX215" s="14" t="s">
        <v>85</v>
      </c>
      <c r="AY215" s="214" t="s">
        <v>168</v>
      </c>
    </row>
    <row r="216" s="2" customFormat="1" ht="16.5" customHeight="1">
      <c r="A216" s="38"/>
      <c r="B216" s="189"/>
      <c r="C216" s="236" t="s">
        <v>225</v>
      </c>
      <c r="D216" s="236" t="s">
        <v>357</v>
      </c>
      <c r="E216" s="237" t="s">
        <v>514</v>
      </c>
      <c r="F216" s="238" t="s">
        <v>515</v>
      </c>
      <c r="G216" s="239" t="s">
        <v>174</v>
      </c>
      <c r="H216" s="240">
        <v>23.154</v>
      </c>
      <c r="I216" s="241"/>
      <c r="J216" s="240">
        <f>ROUND(I216*H216,3)</f>
        <v>0</v>
      </c>
      <c r="K216" s="242"/>
      <c r="L216" s="243"/>
      <c r="M216" s="244" t="s">
        <v>1</v>
      </c>
      <c r="N216" s="245" t="s">
        <v>44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1" t="s">
        <v>190</v>
      </c>
      <c r="AT216" s="201" t="s">
        <v>357</v>
      </c>
      <c r="AU216" s="201" t="s">
        <v>90</v>
      </c>
      <c r="AY216" s="19" t="s">
        <v>168</v>
      </c>
      <c r="BE216" s="202">
        <f>IF(N216="základná",J216,0)</f>
        <v>0</v>
      </c>
      <c r="BF216" s="202">
        <f>IF(N216="znížená",J216,0)</f>
        <v>0</v>
      </c>
      <c r="BG216" s="202">
        <f>IF(N216="zákl. prenesená",J216,0)</f>
        <v>0</v>
      </c>
      <c r="BH216" s="202">
        <f>IF(N216="zníž. prenesená",J216,0)</f>
        <v>0</v>
      </c>
      <c r="BI216" s="202">
        <f>IF(N216="nulová",J216,0)</f>
        <v>0</v>
      </c>
      <c r="BJ216" s="19" t="s">
        <v>90</v>
      </c>
      <c r="BK216" s="203">
        <f>ROUND(I216*H216,3)</f>
        <v>0</v>
      </c>
      <c r="BL216" s="19" t="s">
        <v>111</v>
      </c>
      <c r="BM216" s="201" t="s">
        <v>325</v>
      </c>
    </row>
    <row r="217" s="12" customFormat="1" ht="22.8" customHeight="1">
      <c r="A217" s="12"/>
      <c r="B217" s="176"/>
      <c r="C217" s="12"/>
      <c r="D217" s="177" t="s">
        <v>77</v>
      </c>
      <c r="E217" s="187" t="s">
        <v>95</v>
      </c>
      <c r="F217" s="187" t="s">
        <v>877</v>
      </c>
      <c r="G217" s="12"/>
      <c r="H217" s="12"/>
      <c r="I217" s="179"/>
      <c r="J217" s="188">
        <f>BK217</f>
        <v>0</v>
      </c>
      <c r="K217" s="12"/>
      <c r="L217" s="176"/>
      <c r="M217" s="181"/>
      <c r="N217" s="182"/>
      <c r="O217" s="182"/>
      <c r="P217" s="183">
        <f>SUM(P218:P269)</f>
        <v>0</v>
      </c>
      <c r="Q217" s="182"/>
      <c r="R217" s="183">
        <f>SUM(R218:R269)</f>
        <v>0</v>
      </c>
      <c r="S217" s="182"/>
      <c r="T217" s="184">
        <f>SUM(T218:T269)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77" t="s">
        <v>85</v>
      </c>
      <c r="AT217" s="185" t="s">
        <v>77</v>
      </c>
      <c r="AU217" s="185" t="s">
        <v>85</v>
      </c>
      <c r="AY217" s="177" t="s">
        <v>168</v>
      </c>
      <c r="BK217" s="186">
        <f>SUM(BK218:BK269)</f>
        <v>0</v>
      </c>
    </row>
    <row r="218" s="2" customFormat="1" ht="33" customHeight="1">
      <c r="A218" s="38"/>
      <c r="B218" s="189"/>
      <c r="C218" s="190" t="s">
        <v>327</v>
      </c>
      <c r="D218" s="190" t="s">
        <v>171</v>
      </c>
      <c r="E218" s="191" t="s">
        <v>878</v>
      </c>
      <c r="F218" s="192" t="s">
        <v>879</v>
      </c>
      <c r="G218" s="193" t="s">
        <v>353</v>
      </c>
      <c r="H218" s="194">
        <v>16</v>
      </c>
      <c r="I218" s="195"/>
      <c r="J218" s="194">
        <f>ROUND(I218*H218,3)</f>
        <v>0</v>
      </c>
      <c r="K218" s="196"/>
      <c r="L218" s="39"/>
      <c r="M218" s="197" t="s">
        <v>1</v>
      </c>
      <c r="N218" s="198" t="s">
        <v>44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1" t="s">
        <v>111</v>
      </c>
      <c r="AT218" s="201" t="s">
        <v>171</v>
      </c>
      <c r="AU218" s="201" t="s">
        <v>90</v>
      </c>
      <c r="AY218" s="19" t="s">
        <v>168</v>
      </c>
      <c r="BE218" s="202">
        <f>IF(N218="základná",J218,0)</f>
        <v>0</v>
      </c>
      <c r="BF218" s="202">
        <f>IF(N218="znížená",J218,0)</f>
        <v>0</v>
      </c>
      <c r="BG218" s="202">
        <f>IF(N218="zákl. prenesená",J218,0)</f>
        <v>0</v>
      </c>
      <c r="BH218" s="202">
        <f>IF(N218="zníž. prenesená",J218,0)</f>
        <v>0</v>
      </c>
      <c r="BI218" s="202">
        <f>IF(N218="nulová",J218,0)</f>
        <v>0</v>
      </c>
      <c r="BJ218" s="19" t="s">
        <v>90</v>
      </c>
      <c r="BK218" s="203">
        <f>ROUND(I218*H218,3)</f>
        <v>0</v>
      </c>
      <c r="BL218" s="19" t="s">
        <v>111</v>
      </c>
      <c r="BM218" s="201" t="s">
        <v>330</v>
      </c>
    </row>
    <row r="219" s="13" customFormat="1">
      <c r="A219" s="13"/>
      <c r="B219" s="204"/>
      <c r="C219" s="13"/>
      <c r="D219" s="205" t="s">
        <v>175</v>
      </c>
      <c r="E219" s="206" t="s">
        <v>1</v>
      </c>
      <c r="F219" s="207" t="s">
        <v>880</v>
      </c>
      <c r="G219" s="13"/>
      <c r="H219" s="208">
        <v>16</v>
      </c>
      <c r="I219" s="209"/>
      <c r="J219" s="13"/>
      <c r="K219" s="13"/>
      <c r="L219" s="204"/>
      <c r="M219" s="210"/>
      <c r="N219" s="211"/>
      <c r="O219" s="211"/>
      <c r="P219" s="211"/>
      <c r="Q219" s="211"/>
      <c r="R219" s="211"/>
      <c r="S219" s="211"/>
      <c r="T219" s="21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6" t="s">
        <v>175</v>
      </c>
      <c r="AU219" s="206" t="s">
        <v>90</v>
      </c>
      <c r="AV219" s="13" t="s">
        <v>90</v>
      </c>
      <c r="AW219" s="13" t="s">
        <v>33</v>
      </c>
      <c r="AX219" s="13" t="s">
        <v>78</v>
      </c>
      <c r="AY219" s="206" t="s">
        <v>168</v>
      </c>
    </row>
    <row r="220" s="14" customFormat="1">
      <c r="A220" s="14"/>
      <c r="B220" s="213"/>
      <c r="C220" s="14"/>
      <c r="D220" s="205" t="s">
        <v>175</v>
      </c>
      <c r="E220" s="214" t="s">
        <v>1</v>
      </c>
      <c r="F220" s="215" t="s">
        <v>180</v>
      </c>
      <c r="G220" s="14"/>
      <c r="H220" s="216">
        <v>16</v>
      </c>
      <c r="I220" s="217"/>
      <c r="J220" s="14"/>
      <c r="K220" s="14"/>
      <c r="L220" s="213"/>
      <c r="M220" s="218"/>
      <c r="N220" s="219"/>
      <c r="O220" s="219"/>
      <c r="P220" s="219"/>
      <c r="Q220" s="219"/>
      <c r="R220" s="219"/>
      <c r="S220" s="219"/>
      <c r="T220" s="22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14" t="s">
        <v>175</v>
      </c>
      <c r="AU220" s="214" t="s">
        <v>90</v>
      </c>
      <c r="AV220" s="14" t="s">
        <v>111</v>
      </c>
      <c r="AW220" s="14" t="s">
        <v>33</v>
      </c>
      <c r="AX220" s="14" t="s">
        <v>85</v>
      </c>
      <c r="AY220" s="214" t="s">
        <v>168</v>
      </c>
    </row>
    <row r="221" s="2" customFormat="1" ht="37.8" customHeight="1">
      <c r="A221" s="38"/>
      <c r="B221" s="189"/>
      <c r="C221" s="190" t="s">
        <v>234</v>
      </c>
      <c r="D221" s="190" t="s">
        <v>171</v>
      </c>
      <c r="E221" s="191" t="s">
        <v>881</v>
      </c>
      <c r="F221" s="192" t="s">
        <v>882</v>
      </c>
      <c r="G221" s="193" t="s">
        <v>618</v>
      </c>
      <c r="H221" s="194">
        <v>0.32000000000000001</v>
      </c>
      <c r="I221" s="195"/>
      <c r="J221" s="194">
        <f>ROUND(I221*H221,3)</f>
        <v>0</v>
      </c>
      <c r="K221" s="196"/>
      <c r="L221" s="39"/>
      <c r="M221" s="197" t="s">
        <v>1</v>
      </c>
      <c r="N221" s="198" t="s">
        <v>44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1" t="s">
        <v>111</v>
      </c>
      <c r="AT221" s="201" t="s">
        <v>171</v>
      </c>
      <c r="AU221" s="201" t="s">
        <v>90</v>
      </c>
      <c r="AY221" s="19" t="s">
        <v>168</v>
      </c>
      <c r="BE221" s="202">
        <f>IF(N221="základná",J221,0)</f>
        <v>0</v>
      </c>
      <c r="BF221" s="202">
        <f>IF(N221="znížená",J221,0)</f>
        <v>0</v>
      </c>
      <c r="BG221" s="202">
        <f>IF(N221="zákl. prenesená",J221,0)</f>
        <v>0</v>
      </c>
      <c r="BH221" s="202">
        <f>IF(N221="zníž. prenesená",J221,0)</f>
        <v>0</v>
      </c>
      <c r="BI221" s="202">
        <f>IF(N221="nulová",J221,0)</f>
        <v>0</v>
      </c>
      <c r="BJ221" s="19" t="s">
        <v>90</v>
      </c>
      <c r="BK221" s="203">
        <f>ROUND(I221*H221,3)</f>
        <v>0</v>
      </c>
      <c r="BL221" s="19" t="s">
        <v>111</v>
      </c>
      <c r="BM221" s="201" t="s">
        <v>334</v>
      </c>
    </row>
    <row r="222" s="13" customFormat="1">
      <c r="A222" s="13"/>
      <c r="B222" s="204"/>
      <c r="C222" s="13"/>
      <c r="D222" s="205" t="s">
        <v>175</v>
      </c>
      <c r="E222" s="206" t="s">
        <v>1</v>
      </c>
      <c r="F222" s="207" t="s">
        <v>883</v>
      </c>
      <c r="G222" s="13"/>
      <c r="H222" s="208">
        <v>0.13100000000000001</v>
      </c>
      <c r="I222" s="209"/>
      <c r="J222" s="13"/>
      <c r="K222" s="13"/>
      <c r="L222" s="204"/>
      <c r="M222" s="210"/>
      <c r="N222" s="211"/>
      <c r="O222" s="211"/>
      <c r="P222" s="211"/>
      <c r="Q222" s="211"/>
      <c r="R222" s="211"/>
      <c r="S222" s="211"/>
      <c r="T222" s="21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6" t="s">
        <v>175</v>
      </c>
      <c r="AU222" s="206" t="s">
        <v>90</v>
      </c>
      <c r="AV222" s="13" t="s">
        <v>90</v>
      </c>
      <c r="AW222" s="13" t="s">
        <v>33</v>
      </c>
      <c r="AX222" s="13" t="s">
        <v>78</v>
      </c>
      <c r="AY222" s="206" t="s">
        <v>168</v>
      </c>
    </row>
    <row r="223" s="13" customFormat="1">
      <c r="A223" s="13"/>
      <c r="B223" s="204"/>
      <c r="C223" s="13"/>
      <c r="D223" s="205" t="s">
        <v>175</v>
      </c>
      <c r="E223" s="206" t="s">
        <v>1</v>
      </c>
      <c r="F223" s="207" t="s">
        <v>884</v>
      </c>
      <c r="G223" s="13"/>
      <c r="H223" s="208">
        <v>0.189</v>
      </c>
      <c r="I223" s="209"/>
      <c r="J223" s="13"/>
      <c r="K223" s="13"/>
      <c r="L223" s="204"/>
      <c r="M223" s="210"/>
      <c r="N223" s="211"/>
      <c r="O223" s="211"/>
      <c r="P223" s="211"/>
      <c r="Q223" s="211"/>
      <c r="R223" s="211"/>
      <c r="S223" s="211"/>
      <c r="T223" s="21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06" t="s">
        <v>175</v>
      </c>
      <c r="AU223" s="206" t="s">
        <v>90</v>
      </c>
      <c r="AV223" s="13" t="s">
        <v>90</v>
      </c>
      <c r="AW223" s="13" t="s">
        <v>33</v>
      </c>
      <c r="AX223" s="13" t="s">
        <v>78</v>
      </c>
      <c r="AY223" s="206" t="s">
        <v>168</v>
      </c>
    </row>
    <row r="224" s="14" customFormat="1">
      <c r="A224" s="14"/>
      <c r="B224" s="213"/>
      <c r="C224" s="14"/>
      <c r="D224" s="205" t="s">
        <v>175</v>
      </c>
      <c r="E224" s="214" t="s">
        <v>1</v>
      </c>
      <c r="F224" s="215" t="s">
        <v>180</v>
      </c>
      <c r="G224" s="14"/>
      <c r="H224" s="216">
        <v>0.32000000000000001</v>
      </c>
      <c r="I224" s="217"/>
      <c r="J224" s="14"/>
      <c r="K224" s="14"/>
      <c r="L224" s="213"/>
      <c r="M224" s="218"/>
      <c r="N224" s="219"/>
      <c r="O224" s="219"/>
      <c r="P224" s="219"/>
      <c r="Q224" s="219"/>
      <c r="R224" s="219"/>
      <c r="S224" s="219"/>
      <c r="T224" s="22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14" t="s">
        <v>175</v>
      </c>
      <c r="AU224" s="214" t="s">
        <v>90</v>
      </c>
      <c r="AV224" s="14" t="s">
        <v>111</v>
      </c>
      <c r="AW224" s="14" t="s">
        <v>33</v>
      </c>
      <c r="AX224" s="14" t="s">
        <v>85</v>
      </c>
      <c r="AY224" s="214" t="s">
        <v>168</v>
      </c>
    </row>
    <row r="225" s="2" customFormat="1" ht="33" customHeight="1">
      <c r="A225" s="38"/>
      <c r="B225" s="189"/>
      <c r="C225" s="190" t="s">
        <v>336</v>
      </c>
      <c r="D225" s="190" t="s">
        <v>171</v>
      </c>
      <c r="E225" s="191" t="s">
        <v>885</v>
      </c>
      <c r="F225" s="192" t="s">
        <v>886</v>
      </c>
      <c r="G225" s="193" t="s">
        <v>618</v>
      </c>
      <c r="H225" s="194">
        <v>0.252</v>
      </c>
      <c r="I225" s="195"/>
      <c r="J225" s="194">
        <f>ROUND(I225*H225,3)</f>
        <v>0</v>
      </c>
      <c r="K225" s="196"/>
      <c r="L225" s="39"/>
      <c r="M225" s="197" t="s">
        <v>1</v>
      </c>
      <c r="N225" s="198" t="s">
        <v>44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1" t="s">
        <v>111</v>
      </c>
      <c r="AT225" s="201" t="s">
        <v>171</v>
      </c>
      <c r="AU225" s="201" t="s">
        <v>90</v>
      </c>
      <c r="AY225" s="19" t="s">
        <v>168</v>
      </c>
      <c r="BE225" s="202">
        <f>IF(N225="základná",J225,0)</f>
        <v>0</v>
      </c>
      <c r="BF225" s="202">
        <f>IF(N225="znížená",J225,0)</f>
        <v>0</v>
      </c>
      <c r="BG225" s="202">
        <f>IF(N225="zákl. prenesená",J225,0)</f>
        <v>0</v>
      </c>
      <c r="BH225" s="202">
        <f>IF(N225="zníž. prenesená",J225,0)</f>
        <v>0</v>
      </c>
      <c r="BI225" s="202">
        <f>IF(N225="nulová",J225,0)</f>
        <v>0</v>
      </c>
      <c r="BJ225" s="19" t="s">
        <v>90</v>
      </c>
      <c r="BK225" s="203">
        <f>ROUND(I225*H225,3)</f>
        <v>0</v>
      </c>
      <c r="BL225" s="19" t="s">
        <v>111</v>
      </c>
      <c r="BM225" s="201" t="s">
        <v>339</v>
      </c>
    </row>
    <row r="226" s="13" customFormat="1">
      <c r="A226" s="13"/>
      <c r="B226" s="204"/>
      <c r="C226" s="13"/>
      <c r="D226" s="205" t="s">
        <v>175</v>
      </c>
      <c r="E226" s="206" t="s">
        <v>1</v>
      </c>
      <c r="F226" s="207" t="s">
        <v>887</v>
      </c>
      <c r="G226" s="13"/>
      <c r="H226" s="208">
        <v>0.252</v>
      </c>
      <c r="I226" s="209"/>
      <c r="J226" s="13"/>
      <c r="K226" s="13"/>
      <c r="L226" s="204"/>
      <c r="M226" s="210"/>
      <c r="N226" s="211"/>
      <c r="O226" s="211"/>
      <c r="P226" s="211"/>
      <c r="Q226" s="211"/>
      <c r="R226" s="211"/>
      <c r="S226" s="211"/>
      <c r="T226" s="21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6" t="s">
        <v>175</v>
      </c>
      <c r="AU226" s="206" t="s">
        <v>90</v>
      </c>
      <c r="AV226" s="13" t="s">
        <v>90</v>
      </c>
      <c r="AW226" s="13" t="s">
        <v>33</v>
      </c>
      <c r="AX226" s="13" t="s">
        <v>78</v>
      </c>
      <c r="AY226" s="206" t="s">
        <v>168</v>
      </c>
    </row>
    <row r="227" s="14" customFormat="1">
      <c r="A227" s="14"/>
      <c r="B227" s="213"/>
      <c r="C227" s="14"/>
      <c r="D227" s="205" t="s">
        <v>175</v>
      </c>
      <c r="E227" s="214" t="s">
        <v>1</v>
      </c>
      <c r="F227" s="215" t="s">
        <v>180</v>
      </c>
      <c r="G227" s="14"/>
      <c r="H227" s="216">
        <v>0.252</v>
      </c>
      <c r="I227" s="217"/>
      <c r="J227" s="14"/>
      <c r="K227" s="14"/>
      <c r="L227" s="213"/>
      <c r="M227" s="218"/>
      <c r="N227" s="219"/>
      <c r="O227" s="219"/>
      <c r="P227" s="219"/>
      <c r="Q227" s="219"/>
      <c r="R227" s="219"/>
      <c r="S227" s="219"/>
      <c r="T227" s="22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14" t="s">
        <v>175</v>
      </c>
      <c r="AU227" s="214" t="s">
        <v>90</v>
      </c>
      <c r="AV227" s="14" t="s">
        <v>111</v>
      </c>
      <c r="AW227" s="14" t="s">
        <v>33</v>
      </c>
      <c r="AX227" s="14" t="s">
        <v>85</v>
      </c>
      <c r="AY227" s="214" t="s">
        <v>168</v>
      </c>
    </row>
    <row r="228" s="2" customFormat="1" ht="49.05" customHeight="1">
      <c r="A228" s="38"/>
      <c r="B228" s="189"/>
      <c r="C228" s="190" t="s">
        <v>243</v>
      </c>
      <c r="D228" s="190" t="s">
        <v>171</v>
      </c>
      <c r="E228" s="191" t="s">
        <v>888</v>
      </c>
      <c r="F228" s="192" t="s">
        <v>889</v>
      </c>
      <c r="G228" s="193" t="s">
        <v>353</v>
      </c>
      <c r="H228" s="194">
        <v>3</v>
      </c>
      <c r="I228" s="195"/>
      <c r="J228" s="194">
        <f>ROUND(I228*H228,3)</f>
        <v>0</v>
      </c>
      <c r="K228" s="196"/>
      <c r="L228" s="39"/>
      <c r="M228" s="197" t="s">
        <v>1</v>
      </c>
      <c r="N228" s="198" t="s">
        <v>44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1" t="s">
        <v>111</v>
      </c>
      <c r="AT228" s="201" t="s">
        <v>171</v>
      </c>
      <c r="AU228" s="201" t="s">
        <v>90</v>
      </c>
      <c r="AY228" s="19" t="s">
        <v>168</v>
      </c>
      <c r="BE228" s="202">
        <f>IF(N228="základná",J228,0)</f>
        <v>0</v>
      </c>
      <c r="BF228" s="202">
        <f>IF(N228="znížená",J228,0)</f>
        <v>0</v>
      </c>
      <c r="BG228" s="202">
        <f>IF(N228="zákl. prenesená",J228,0)</f>
        <v>0</v>
      </c>
      <c r="BH228" s="202">
        <f>IF(N228="zníž. prenesená",J228,0)</f>
        <v>0</v>
      </c>
      <c r="BI228" s="202">
        <f>IF(N228="nulová",J228,0)</f>
        <v>0</v>
      </c>
      <c r="BJ228" s="19" t="s">
        <v>90</v>
      </c>
      <c r="BK228" s="203">
        <f>ROUND(I228*H228,3)</f>
        <v>0</v>
      </c>
      <c r="BL228" s="19" t="s">
        <v>111</v>
      </c>
      <c r="BM228" s="201" t="s">
        <v>342</v>
      </c>
    </row>
    <row r="229" s="2" customFormat="1" ht="24.15" customHeight="1">
      <c r="A229" s="38"/>
      <c r="B229" s="189"/>
      <c r="C229" s="190" t="s">
        <v>343</v>
      </c>
      <c r="D229" s="190" t="s">
        <v>171</v>
      </c>
      <c r="E229" s="191" t="s">
        <v>890</v>
      </c>
      <c r="F229" s="192" t="s">
        <v>891</v>
      </c>
      <c r="G229" s="193" t="s">
        <v>353</v>
      </c>
      <c r="H229" s="194">
        <v>4</v>
      </c>
      <c r="I229" s="195"/>
      <c r="J229" s="194">
        <f>ROUND(I229*H229,3)</f>
        <v>0</v>
      </c>
      <c r="K229" s="196"/>
      <c r="L229" s="39"/>
      <c r="M229" s="197" t="s">
        <v>1</v>
      </c>
      <c r="N229" s="198" t="s">
        <v>44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1" t="s">
        <v>111</v>
      </c>
      <c r="AT229" s="201" t="s">
        <v>171</v>
      </c>
      <c r="AU229" s="201" t="s">
        <v>90</v>
      </c>
      <c r="AY229" s="19" t="s">
        <v>168</v>
      </c>
      <c r="BE229" s="202">
        <f>IF(N229="základná",J229,0)</f>
        <v>0</v>
      </c>
      <c r="BF229" s="202">
        <f>IF(N229="znížená",J229,0)</f>
        <v>0</v>
      </c>
      <c r="BG229" s="202">
        <f>IF(N229="zákl. prenesená",J229,0)</f>
        <v>0</v>
      </c>
      <c r="BH229" s="202">
        <f>IF(N229="zníž. prenesená",J229,0)</f>
        <v>0</v>
      </c>
      <c r="BI229" s="202">
        <f>IF(N229="nulová",J229,0)</f>
        <v>0</v>
      </c>
      <c r="BJ229" s="19" t="s">
        <v>90</v>
      </c>
      <c r="BK229" s="203">
        <f>ROUND(I229*H229,3)</f>
        <v>0</v>
      </c>
      <c r="BL229" s="19" t="s">
        <v>111</v>
      </c>
      <c r="BM229" s="201" t="s">
        <v>346</v>
      </c>
    </row>
    <row r="230" s="2" customFormat="1" ht="49.05" customHeight="1">
      <c r="A230" s="38"/>
      <c r="B230" s="189"/>
      <c r="C230" s="190" t="s">
        <v>252</v>
      </c>
      <c r="D230" s="190" t="s">
        <v>171</v>
      </c>
      <c r="E230" s="191" t="s">
        <v>892</v>
      </c>
      <c r="F230" s="192" t="s">
        <v>893</v>
      </c>
      <c r="G230" s="193" t="s">
        <v>353</v>
      </c>
      <c r="H230" s="194">
        <v>16</v>
      </c>
      <c r="I230" s="195"/>
      <c r="J230" s="194">
        <f>ROUND(I230*H230,3)</f>
        <v>0</v>
      </c>
      <c r="K230" s="196"/>
      <c r="L230" s="39"/>
      <c r="M230" s="197" t="s">
        <v>1</v>
      </c>
      <c r="N230" s="198" t="s">
        <v>44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1" t="s">
        <v>111</v>
      </c>
      <c r="AT230" s="201" t="s">
        <v>171</v>
      </c>
      <c r="AU230" s="201" t="s">
        <v>90</v>
      </c>
      <c r="AY230" s="19" t="s">
        <v>168</v>
      </c>
      <c r="BE230" s="202">
        <f>IF(N230="základná",J230,0)</f>
        <v>0</v>
      </c>
      <c r="BF230" s="202">
        <f>IF(N230="znížená",J230,0)</f>
        <v>0</v>
      </c>
      <c r="BG230" s="202">
        <f>IF(N230="zákl. prenesená",J230,0)</f>
        <v>0</v>
      </c>
      <c r="BH230" s="202">
        <f>IF(N230="zníž. prenesená",J230,0)</f>
        <v>0</v>
      </c>
      <c r="BI230" s="202">
        <f>IF(N230="nulová",J230,0)</f>
        <v>0</v>
      </c>
      <c r="BJ230" s="19" t="s">
        <v>90</v>
      </c>
      <c r="BK230" s="203">
        <f>ROUND(I230*H230,3)</f>
        <v>0</v>
      </c>
      <c r="BL230" s="19" t="s">
        <v>111</v>
      </c>
      <c r="BM230" s="201" t="s">
        <v>349</v>
      </c>
    </row>
    <row r="231" s="2" customFormat="1" ht="24.15" customHeight="1">
      <c r="A231" s="38"/>
      <c r="B231" s="189"/>
      <c r="C231" s="190" t="s">
        <v>350</v>
      </c>
      <c r="D231" s="190" t="s">
        <v>171</v>
      </c>
      <c r="E231" s="191" t="s">
        <v>894</v>
      </c>
      <c r="F231" s="192" t="s">
        <v>895</v>
      </c>
      <c r="G231" s="193" t="s">
        <v>353</v>
      </c>
      <c r="H231" s="194">
        <v>16</v>
      </c>
      <c r="I231" s="195"/>
      <c r="J231" s="194">
        <f>ROUND(I231*H231,3)</f>
        <v>0</v>
      </c>
      <c r="K231" s="196"/>
      <c r="L231" s="39"/>
      <c r="M231" s="197" t="s">
        <v>1</v>
      </c>
      <c r="N231" s="198" t="s">
        <v>44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1" t="s">
        <v>111</v>
      </c>
      <c r="AT231" s="201" t="s">
        <v>171</v>
      </c>
      <c r="AU231" s="201" t="s">
        <v>90</v>
      </c>
      <c r="AY231" s="19" t="s">
        <v>168</v>
      </c>
      <c r="BE231" s="202">
        <f>IF(N231="základná",J231,0)</f>
        <v>0</v>
      </c>
      <c r="BF231" s="202">
        <f>IF(N231="znížená",J231,0)</f>
        <v>0</v>
      </c>
      <c r="BG231" s="202">
        <f>IF(N231="zákl. prenesená",J231,0)</f>
        <v>0</v>
      </c>
      <c r="BH231" s="202">
        <f>IF(N231="zníž. prenesená",J231,0)</f>
        <v>0</v>
      </c>
      <c r="BI231" s="202">
        <f>IF(N231="nulová",J231,0)</f>
        <v>0</v>
      </c>
      <c r="BJ231" s="19" t="s">
        <v>90</v>
      </c>
      <c r="BK231" s="203">
        <f>ROUND(I231*H231,3)</f>
        <v>0</v>
      </c>
      <c r="BL231" s="19" t="s">
        <v>111</v>
      </c>
      <c r="BM231" s="201" t="s">
        <v>354</v>
      </c>
    </row>
    <row r="232" s="2" customFormat="1" ht="66.75" customHeight="1">
      <c r="A232" s="38"/>
      <c r="B232" s="189"/>
      <c r="C232" s="190" t="s">
        <v>259</v>
      </c>
      <c r="D232" s="190" t="s">
        <v>171</v>
      </c>
      <c r="E232" s="191" t="s">
        <v>896</v>
      </c>
      <c r="F232" s="192" t="s">
        <v>897</v>
      </c>
      <c r="G232" s="193" t="s">
        <v>324</v>
      </c>
      <c r="H232" s="194">
        <v>13</v>
      </c>
      <c r="I232" s="195"/>
      <c r="J232" s="194">
        <f>ROUND(I232*H232,3)</f>
        <v>0</v>
      </c>
      <c r="K232" s="196"/>
      <c r="L232" s="39"/>
      <c r="M232" s="197" t="s">
        <v>1</v>
      </c>
      <c r="N232" s="198" t="s">
        <v>44</v>
      </c>
      <c r="O232" s="82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1" t="s">
        <v>111</v>
      </c>
      <c r="AT232" s="201" t="s">
        <v>171</v>
      </c>
      <c r="AU232" s="201" t="s">
        <v>90</v>
      </c>
      <c r="AY232" s="19" t="s">
        <v>168</v>
      </c>
      <c r="BE232" s="202">
        <f>IF(N232="základná",J232,0)</f>
        <v>0</v>
      </c>
      <c r="BF232" s="202">
        <f>IF(N232="znížená",J232,0)</f>
        <v>0</v>
      </c>
      <c r="BG232" s="202">
        <f>IF(N232="zákl. prenesená",J232,0)</f>
        <v>0</v>
      </c>
      <c r="BH232" s="202">
        <f>IF(N232="zníž. prenesená",J232,0)</f>
        <v>0</v>
      </c>
      <c r="BI232" s="202">
        <f>IF(N232="nulová",J232,0)</f>
        <v>0</v>
      </c>
      <c r="BJ232" s="19" t="s">
        <v>90</v>
      </c>
      <c r="BK232" s="203">
        <f>ROUND(I232*H232,3)</f>
        <v>0</v>
      </c>
      <c r="BL232" s="19" t="s">
        <v>111</v>
      </c>
      <c r="BM232" s="201" t="s">
        <v>360</v>
      </c>
    </row>
    <row r="233" s="2" customFormat="1" ht="55.5" customHeight="1">
      <c r="A233" s="38"/>
      <c r="B233" s="189"/>
      <c r="C233" s="190" t="s">
        <v>361</v>
      </c>
      <c r="D233" s="190" t="s">
        <v>171</v>
      </c>
      <c r="E233" s="191" t="s">
        <v>898</v>
      </c>
      <c r="F233" s="192" t="s">
        <v>899</v>
      </c>
      <c r="G233" s="193" t="s">
        <v>353</v>
      </c>
      <c r="H233" s="194">
        <v>16</v>
      </c>
      <c r="I233" s="195"/>
      <c r="J233" s="194">
        <f>ROUND(I233*H233,3)</f>
        <v>0</v>
      </c>
      <c r="K233" s="196"/>
      <c r="L233" s="39"/>
      <c r="M233" s="197" t="s">
        <v>1</v>
      </c>
      <c r="N233" s="198" t="s">
        <v>44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1" t="s">
        <v>111</v>
      </c>
      <c r="AT233" s="201" t="s">
        <v>171</v>
      </c>
      <c r="AU233" s="201" t="s">
        <v>90</v>
      </c>
      <c r="AY233" s="19" t="s">
        <v>168</v>
      </c>
      <c r="BE233" s="202">
        <f>IF(N233="základná",J233,0)</f>
        <v>0</v>
      </c>
      <c r="BF233" s="202">
        <f>IF(N233="znížená",J233,0)</f>
        <v>0</v>
      </c>
      <c r="BG233" s="202">
        <f>IF(N233="zákl. prenesená",J233,0)</f>
        <v>0</v>
      </c>
      <c r="BH233" s="202">
        <f>IF(N233="zníž. prenesená",J233,0)</f>
        <v>0</v>
      </c>
      <c r="BI233" s="202">
        <f>IF(N233="nulová",J233,0)</f>
        <v>0</v>
      </c>
      <c r="BJ233" s="19" t="s">
        <v>90</v>
      </c>
      <c r="BK233" s="203">
        <f>ROUND(I233*H233,3)</f>
        <v>0</v>
      </c>
      <c r="BL233" s="19" t="s">
        <v>111</v>
      </c>
      <c r="BM233" s="201" t="s">
        <v>364</v>
      </c>
    </row>
    <row r="234" s="2" customFormat="1" ht="24.15" customHeight="1">
      <c r="A234" s="38"/>
      <c r="B234" s="189"/>
      <c r="C234" s="190" t="s">
        <v>268</v>
      </c>
      <c r="D234" s="190" t="s">
        <v>171</v>
      </c>
      <c r="E234" s="191" t="s">
        <v>900</v>
      </c>
      <c r="F234" s="192" t="s">
        <v>901</v>
      </c>
      <c r="G234" s="193" t="s">
        <v>353</v>
      </c>
      <c r="H234" s="194">
        <v>1</v>
      </c>
      <c r="I234" s="195"/>
      <c r="J234" s="194">
        <f>ROUND(I234*H234,3)</f>
        <v>0</v>
      </c>
      <c r="K234" s="196"/>
      <c r="L234" s="39"/>
      <c r="M234" s="197" t="s">
        <v>1</v>
      </c>
      <c r="N234" s="198" t="s">
        <v>44</v>
      </c>
      <c r="O234" s="82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1" t="s">
        <v>111</v>
      </c>
      <c r="AT234" s="201" t="s">
        <v>171</v>
      </c>
      <c r="AU234" s="201" t="s">
        <v>90</v>
      </c>
      <c r="AY234" s="19" t="s">
        <v>168</v>
      </c>
      <c r="BE234" s="202">
        <f>IF(N234="základná",J234,0)</f>
        <v>0</v>
      </c>
      <c r="BF234" s="202">
        <f>IF(N234="znížená",J234,0)</f>
        <v>0</v>
      </c>
      <c r="BG234" s="202">
        <f>IF(N234="zákl. prenesená",J234,0)</f>
        <v>0</v>
      </c>
      <c r="BH234" s="202">
        <f>IF(N234="zníž. prenesená",J234,0)</f>
        <v>0</v>
      </c>
      <c r="BI234" s="202">
        <f>IF(N234="nulová",J234,0)</f>
        <v>0</v>
      </c>
      <c r="BJ234" s="19" t="s">
        <v>90</v>
      </c>
      <c r="BK234" s="203">
        <f>ROUND(I234*H234,3)</f>
        <v>0</v>
      </c>
      <c r="BL234" s="19" t="s">
        <v>111</v>
      </c>
      <c r="BM234" s="201" t="s">
        <v>367</v>
      </c>
    </row>
    <row r="235" s="13" customFormat="1">
      <c r="A235" s="13"/>
      <c r="B235" s="204"/>
      <c r="C235" s="13"/>
      <c r="D235" s="205" t="s">
        <v>175</v>
      </c>
      <c r="E235" s="206" t="s">
        <v>1</v>
      </c>
      <c r="F235" s="207" t="s">
        <v>902</v>
      </c>
      <c r="G235" s="13"/>
      <c r="H235" s="208">
        <v>1</v>
      </c>
      <c r="I235" s="209"/>
      <c r="J235" s="13"/>
      <c r="K235" s="13"/>
      <c r="L235" s="204"/>
      <c r="M235" s="210"/>
      <c r="N235" s="211"/>
      <c r="O235" s="211"/>
      <c r="P235" s="211"/>
      <c r="Q235" s="211"/>
      <c r="R235" s="211"/>
      <c r="S235" s="211"/>
      <c r="T235" s="21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6" t="s">
        <v>175</v>
      </c>
      <c r="AU235" s="206" t="s">
        <v>90</v>
      </c>
      <c r="AV235" s="13" t="s">
        <v>90</v>
      </c>
      <c r="AW235" s="13" t="s">
        <v>33</v>
      </c>
      <c r="AX235" s="13" t="s">
        <v>78</v>
      </c>
      <c r="AY235" s="206" t="s">
        <v>168</v>
      </c>
    </row>
    <row r="236" s="14" customFormat="1">
      <c r="A236" s="14"/>
      <c r="B236" s="213"/>
      <c r="C236" s="14"/>
      <c r="D236" s="205" t="s">
        <v>175</v>
      </c>
      <c r="E236" s="214" t="s">
        <v>1</v>
      </c>
      <c r="F236" s="215" t="s">
        <v>180</v>
      </c>
      <c r="G236" s="14"/>
      <c r="H236" s="216">
        <v>1</v>
      </c>
      <c r="I236" s="217"/>
      <c r="J236" s="14"/>
      <c r="K236" s="14"/>
      <c r="L236" s="213"/>
      <c r="M236" s="218"/>
      <c r="N236" s="219"/>
      <c r="O236" s="219"/>
      <c r="P236" s="219"/>
      <c r="Q236" s="219"/>
      <c r="R236" s="219"/>
      <c r="S236" s="219"/>
      <c r="T236" s="22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14" t="s">
        <v>175</v>
      </c>
      <c r="AU236" s="214" t="s">
        <v>90</v>
      </c>
      <c r="AV236" s="14" t="s">
        <v>111</v>
      </c>
      <c r="AW236" s="14" t="s">
        <v>33</v>
      </c>
      <c r="AX236" s="14" t="s">
        <v>85</v>
      </c>
      <c r="AY236" s="214" t="s">
        <v>168</v>
      </c>
    </row>
    <row r="237" s="2" customFormat="1" ht="24.15" customHeight="1">
      <c r="A237" s="38"/>
      <c r="B237" s="189"/>
      <c r="C237" s="190" t="s">
        <v>368</v>
      </c>
      <c r="D237" s="190" t="s">
        <v>171</v>
      </c>
      <c r="E237" s="191" t="s">
        <v>903</v>
      </c>
      <c r="F237" s="192" t="s">
        <v>904</v>
      </c>
      <c r="G237" s="193" t="s">
        <v>324</v>
      </c>
      <c r="H237" s="194">
        <v>21.600000000000001</v>
      </c>
      <c r="I237" s="195"/>
      <c r="J237" s="194">
        <f>ROUND(I237*H237,3)</f>
        <v>0</v>
      </c>
      <c r="K237" s="196"/>
      <c r="L237" s="39"/>
      <c r="M237" s="197" t="s">
        <v>1</v>
      </c>
      <c r="N237" s="198" t="s">
        <v>44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1" t="s">
        <v>111</v>
      </c>
      <c r="AT237" s="201" t="s">
        <v>171</v>
      </c>
      <c r="AU237" s="201" t="s">
        <v>90</v>
      </c>
      <c r="AY237" s="19" t="s">
        <v>168</v>
      </c>
      <c r="BE237" s="202">
        <f>IF(N237="základná",J237,0)</f>
        <v>0</v>
      </c>
      <c r="BF237" s="202">
        <f>IF(N237="znížená",J237,0)</f>
        <v>0</v>
      </c>
      <c r="BG237" s="202">
        <f>IF(N237="zákl. prenesená",J237,0)</f>
        <v>0</v>
      </c>
      <c r="BH237" s="202">
        <f>IF(N237="zníž. prenesená",J237,0)</f>
        <v>0</v>
      </c>
      <c r="BI237" s="202">
        <f>IF(N237="nulová",J237,0)</f>
        <v>0</v>
      </c>
      <c r="BJ237" s="19" t="s">
        <v>90</v>
      </c>
      <c r="BK237" s="203">
        <f>ROUND(I237*H237,3)</f>
        <v>0</v>
      </c>
      <c r="BL237" s="19" t="s">
        <v>111</v>
      </c>
      <c r="BM237" s="201" t="s">
        <v>371</v>
      </c>
    </row>
    <row r="238" s="13" customFormat="1">
      <c r="A238" s="13"/>
      <c r="B238" s="204"/>
      <c r="C238" s="13"/>
      <c r="D238" s="205" t="s">
        <v>175</v>
      </c>
      <c r="E238" s="206" t="s">
        <v>1</v>
      </c>
      <c r="F238" s="207" t="s">
        <v>905</v>
      </c>
      <c r="G238" s="13"/>
      <c r="H238" s="208">
        <v>21.600000000000001</v>
      </c>
      <c r="I238" s="209"/>
      <c r="J238" s="13"/>
      <c r="K238" s="13"/>
      <c r="L238" s="204"/>
      <c r="M238" s="210"/>
      <c r="N238" s="211"/>
      <c r="O238" s="211"/>
      <c r="P238" s="211"/>
      <c r="Q238" s="211"/>
      <c r="R238" s="211"/>
      <c r="S238" s="211"/>
      <c r="T238" s="21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6" t="s">
        <v>175</v>
      </c>
      <c r="AU238" s="206" t="s">
        <v>90</v>
      </c>
      <c r="AV238" s="13" t="s">
        <v>90</v>
      </c>
      <c r="AW238" s="13" t="s">
        <v>33</v>
      </c>
      <c r="AX238" s="13" t="s">
        <v>78</v>
      </c>
      <c r="AY238" s="206" t="s">
        <v>168</v>
      </c>
    </row>
    <row r="239" s="14" customFormat="1">
      <c r="A239" s="14"/>
      <c r="B239" s="213"/>
      <c r="C239" s="14"/>
      <c r="D239" s="205" t="s">
        <v>175</v>
      </c>
      <c r="E239" s="214" t="s">
        <v>1</v>
      </c>
      <c r="F239" s="215" t="s">
        <v>180</v>
      </c>
      <c r="G239" s="14"/>
      <c r="H239" s="216">
        <v>21.600000000000001</v>
      </c>
      <c r="I239" s="217"/>
      <c r="J239" s="14"/>
      <c r="K239" s="14"/>
      <c r="L239" s="213"/>
      <c r="M239" s="218"/>
      <c r="N239" s="219"/>
      <c r="O239" s="219"/>
      <c r="P239" s="219"/>
      <c r="Q239" s="219"/>
      <c r="R239" s="219"/>
      <c r="S239" s="219"/>
      <c r="T239" s="22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14" t="s">
        <v>175</v>
      </c>
      <c r="AU239" s="214" t="s">
        <v>90</v>
      </c>
      <c r="AV239" s="14" t="s">
        <v>111</v>
      </c>
      <c r="AW239" s="14" t="s">
        <v>33</v>
      </c>
      <c r="AX239" s="14" t="s">
        <v>85</v>
      </c>
      <c r="AY239" s="214" t="s">
        <v>168</v>
      </c>
    </row>
    <row r="240" s="2" customFormat="1" ht="33" customHeight="1">
      <c r="A240" s="38"/>
      <c r="B240" s="189"/>
      <c r="C240" s="190" t="s">
        <v>276</v>
      </c>
      <c r="D240" s="190" t="s">
        <v>171</v>
      </c>
      <c r="E240" s="191" t="s">
        <v>906</v>
      </c>
      <c r="F240" s="192" t="s">
        <v>907</v>
      </c>
      <c r="G240" s="193" t="s">
        <v>458</v>
      </c>
      <c r="H240" s="194">
        <v>0.0089999999999999993</v>
      </c>
      <c r="I240" s="195"/>
      <c r="J240" s="194">
        <f>ROUND(I240*H240,3)</f>
        <v>0</v>
      </c>
      <c r="K240" s="196"/>
      <c r="L240" s="39"/>
      <c r="M240" s="197" t="s">
        <v>1</v>
      </c>
      <c r="N240" s="198" t="s">
        <v>44</v>
      </c>
      <c r="O240" s="8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1" t="s">
        <v>111</v>
      </c>
      <c r="AT240" s="201" t="s">
        <v>171</v>
      </c>
      <c r="AU240" s="201" t="s">
        <v>90</v>
      </c>
      <c r="AY240" s="19" t="s">
        <v>168</v>
      </c>
      <c r="BE240" s="202">
        <f>IF(N240="základná",J240,0)</f>
        <v>0</v>
      </c>
      <c r="BF240" s="202">
        <f>IF(N240="znížená",J240,0)</f>
        <v>0</v>
      </c>
      <c r="BG240" s="202">
        <f>IF(N240="zákl. prenesená",J240,0)</f>
        <v>0</v>
      </c>
      <c r="BH240" s="202">
        <f>IF(N240="zníž. prenesená",J240,0)</f>
        <v>0</v>
      </c>
      <c r="BI240" s="202">
        <f>IF(N240="nulová",J240,0)</f>
        <v>0</v>
      </c>
      <c r="BJ240" s="19" t="s">
        <v>90</v>
      </c>
      <c r="BK240" s="203">
        <f>ROUND(I240*H240,3)</f>
        <v>0</v>
      </c>
      <c r="BL240" s="19" t="s">
        <v>111</v>
      </c>
      <c r="BM240" s="201" t="s">
        <v>374</v>
      </c>
    </row>
    <row r="241" s="15" customFormat="1">
      <c r="A241" s="15"/>
      <c r="B241" s="221"/>
      <c r="C241" s="15"/>
      <c r="D241" s="205" t="s">
        <v>175</v>
      </c>
      <c r="E241" s="222" t="s">
        <v>1</v>
      </c>
      <c r="F241" s="223" t="s">
        <v>908</v>
      </c>
      <c r="G241" s="15"/>
      <c r="H241" s="222" t="s">
        <v>1</v>
      </c>
      <c r="I241" s="224"/>
      <c r="J241" s="15"/>
      <c r="K241" s="15"/>
      <c r="L241" s="221"/>
      <c r="M241" s="225"/>
      <c r="N241" s="226"/>
      <c r="O241" s="226"/>
      <c r="P241" s="226"/>
      <c r="Q241" s="226"/>
      <c r="R241" s="226"/>
      <c r="S241" s="226"/>
      <c r="T241" s="22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22" t="s">
        <v>175</v>
      </c>
      <c r="AU241" s="222" t="s">
        <v>90</v>
      </c>
      <c r="AV241" s="15" t="s">
        <v>85</v>
      </c>
      <c r="AW241" s="15" t="s">
        <v>33</v>
      </c>
      <c r="AX241" s="15" t="s">
        <v>78</v>
      </c>
      <c r="AY241" s="222" t="s">
        <v>168</v>
      </c>
    </row>
    <row r="242" s="13" customFormat="1">
      <c r="A242" s="13"/>
      <c r="B242" s="204"/>
      <c r="C242" s="13"/>
      <c r="D242" s="205" t="s">
        <v>175</v>
      </c>
      <c r="E242" s="206" t="s">
        <v>1</v>
      </c>
      <c r="F242" s="207" t="s">
        <v>909</v>
      </c>
      <c r="G242" s="13"/>
      <c r="H242" s="208">
        <v>0.0089999999999999993</v>
      </c>
      <c r="I242" s="209"/>
      <c r="J242" s="13"/>
      <c r="K242" s="13"/>
      <c r="L242" s="204"/>
      <c r="M242" s="210"/>
      <c r="N242" s="211"/>
      <c r="O242" s="211"/>
      <c r="P242" s="211"/>
      <c r="Q242" s="211"/>
      <c r="R242" s="211"/>
      <c r="S242" s="211"/>
      <c r="T242" s="21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6" t="s">
        <v>175</v>
      </c>
      <c r="AU242" s="206" t="s">
        <v>90</v>
      </c>
      <c r="AV242" s="13" t="s">
        <v>90</v>
      </c>
      <c r="AW242" s="13" t="s">
        <v>33</v>
      </c>
      <c r="AX242" s="13" t="s">
        <v>78</v>
      </c>
      <c r="AY242" s="206" t="s">
        <v>168</v>
      </c>
    </row>
    <row r="243" s="14" customFormat="1">
      <c r="A243" s="14"/>
      <c r="B243" s="213"/>
      <c r="C243" s="14"/>
      <c r="D243" s="205" t="s">
        <v>175</v>
      </c>
      <c r="E243" s="214" t="s">
        <v>1</v>
      </c>
      <c r="F243" s="215" t="s">
        <v>180</v>
      </c>
      <c r="G243" s="14"/>
      <c r="H243" s="216">
        <v>0.0089999999999999993</v>
      </c>
      <c r="I243" s="217"/>
      <c r="J243" s="14"/>
      <c r="K243" s="14"/>
      <c r="L243" s="213"/>
      <c r="M243" s="218"/>
      <c r="N243" s="219"/>
      <c r="O243" s="219"/>
      <c r="P243" s="219"/>
      <c r="Q243" s="219"/>
      <c r="R243" s="219"/>
      <c r="S243" s="219"/>
      <c r="T243" s="22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14" t="s">
        <v>175</v>
      </c>
      <c r="AU243" s="214" t="s">
        <v>90</v>
      </c>
      <c r="AV243" s="14" t="s">
        <v>111</v>
      </c>
      <c r="AW243" s="14" t="s">
        <v>33</v>
      </c>
      <c r="AX243" s="14" t="s">
        <v>85</v>
      </c>
      <c r="AY243" s="214" t="s">
        <v>168</v>
      </c>
    </row>
    <row r="244" s="2" customFormat="1" ht="24.15" customHeight="1">
      <c r="A244" s="38"/>
      <c r="B244" s="189"/>
      <c r="C244" s="236" t="s">
        <v>375</v>
      </c>
      <c r="D244" s="236" t="s">
        <v>357</v>
      </c>
      <c r="E244" s="237" t="s">
        <v>910</v>
      </c>
      <c r="F244" s="238" t="s">
        <v>911</v>
      </c>
      <c r="G244" s="239" t="s">
        <v>458</v>
      </c>
      <c r="H244" s="240">
        <v>0.01</v>
      </c>
      <c r="I244" s="241"/>
      <c r="J244" s="240">
        <f>ROUND(I244*H244,3)</f>
        <v>0</v>
      </c>
      <c r="K244" s="242"/>
      <c r="L244" s="243"/>
      <c r="M244" s="244" t="s">
        <v>1</v>
      </c>
      <c r="N244" s="245" t="s">
        <v>44</v>
      </c>
      <c r="O244" s="8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1" t="s">
        <v>190</v>
      </c>
      <c r="AT244" s="201" t="s">
        <v>357</v>
      </c>
      <c r="AU244" s="201" t="s">
        <v>90</v>
      </c>
      <c r="AY244" s="19" t="s">
        <v>168</v>
      </c>
      <c r="BE244" s="202">
        <f>IF(N244="základná",J244,0)</f>
        <v>0</v>
      </c>
      <c r="BF244" s="202">
        <f>IF(N244="znížená",J244,0)</f>
        <v>0</v>
      </c>
      <c r="BG244" s="202">
        <f>IF(N244="zákl. prenesená",J244,0)</f>
        <v>0</v>
      </c>
      <c r="BH244" s="202">
        <f>IF(N244="zníž. prenesená",J244,0)</f>
        <v>0</v>
      </c>
      <c r="BI244" s="202">
        <f>IF(N244="nulová",J244,0)</f>
        <v>0</v>
      </c>
      <c r="BJ244" s="19" t="s">
        <v>90</v>
      </c>
      <c r="BK244" s="203">
        <f>ROUND(I244*H244,3)</f>
        <v>0</v>
      </c>
      <c r="BL244" s="19" t="s">
        <v>111</v>
      </c>
      <c r="BM244" s="201" t="s">
        <v>378</v>
      </c>
    </row>
    <row r="245" s="15" customFormat="1">
      <c r="A245" s="15"/>
      <c r="B245" s="221"/>
      <c r="C245" s="15"/>
      <c r="D245" s="205" t="s">
        <v>175</v>
      </c>
      <c r="E245" s="222" t="s">
        <v>1</v>
      </c>
      <c r="F245" s="223" t="s">
        <v>908</v>
      </c>
      <c r="G245" s="15"/>
      <c r="H245" s="222" t="s">
        <v>1</v>
      </c>
      <c r="I245" s="224"/>
      <c r="J245" s="15"/>
      <c r="K245" s="15"/>
      <c r="L245" s="221"/>
      <c r="M245" s="225"/>
      <c r="N245" s="226"/>
      <c r="O245" s="226"/>
      <c r="P245" s="226"/>
      <c r="Q245" s="226"/>
      <c r="R245" s="226"/>
      <c r="S245" s="226"/>
      <c r="T245" s="22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22" t="s">
        <v>175</v>
      </c>
      <c r="AU245" s="222" t="s">
        <v>90</v>
      </c>
      <c r="AV245" s="15" t="s">
        <v>85</v>
      </c>
      <c r="AW245" s="15" t="s">
        <v>33</v>
      </c>
      <c r="AX245" s="15" t="s">
        <v>78</v>
      </c>
      <c r="AY245" s="222" t="s">
        <v>168</v>
      </c>
    </row>
    <row r="246" s="13" customFormat="1">
      <c r="A246" s="13"/>
      <c r="B246" s="204"/>
      <c r="C246" s="13"/>
      <c r="D246" s="205" t="s">
        <v>175</v>
      </c>
      <c r="E246" s="206" t="s">
        <v>1</v>
      </c>
      <c r="F246" s="207" t="s">
        <v>912</v>
      </c>
      <c r="G246" s="13"/>
      <c r="H246" s="208">
        <v>0.01</v>
      </c>
      <c r="I246" s="209"/>
      <c r="J246" s="13"/>
      <c r="K246" s="13"/>
      <c r="L246" s="204"/>
      <c r="M246" s="210"/>
      <c r="N246" s="211"/>
      <c r="O246" s="211"/>
      <c r="P246" s="211"/>
      <c r="Q246" s="211"/>
      <c r="R246" s="211"/>
      <c r="S246" s="211"/>
      <c r="T246" s="21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06" t="s">
        <v>175</v>
      </c>
      <c r="AU246" s="206" t="s">
        <v>90</v>
      </c>
      <c r="AV246" s="13" t="s">
        <v>90</v>
      </c>
      <c r="AW246" s="13" t="s">
        <v>33</v>
      </c>
      <c r="AX246" s="13" t="s">
        <v>78</v>
      </c>
      <c r="AY246" s="206" t="s">
        <v>168</v>
      </c>
    </row>
    <row r="247" s="14" customFormat="1">
      <c r="A247" s="14"/>
      <c r="B247" s="213"/>
      <c r="C247" s="14"/>
      <c r="D247" s="205" t="s">
        <v>175</v>
      </c>
      <c r="E247" s="214" t="s">
        <v>1</v>
      </c>
      <c r="F247" s="215" t="s">
        <v>180</v>
      </c>
      <c r="G247" s="14"/>
      <c r="H247" s="216">
        <v>0.01</v>
      </c>
      <c r="I247" s="217"/>
      <c r="J247" s="14"/>
      <c r="K247" s="14"/>
      <c r="L247" s="213"/>
      <c r="M247" s="218"/>
      <c r="N247" s="219"/>
      <c r="O247" s="219"/>
      <c r="P247" s="219"/>
      <c r="Q247" s="219"/>
      <c r="R247" s="219"/>
      <c r="S247" s="219"/>
      <c r="T247" s="22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14" t="s">
        <v>175</v>
      </c>
      <c r="AU247" s="214" t="s">
        <v>90</v>
      </c>
      <c r="AV247" s="14" t="s">
        <v>111</v>
      </c>
      <c r="AW247" s="14" t="s">
        <v>33</v>
      </c>
      <c r="AX247" s="14" t="s">
        <v>85</v>
      </c>
      <c r="AY247" s="214" t="s">
        <v>168</v>
      </c>
    </row>
    <row r="248" s="2" customFormat="1" ht="21.75" customHeight="1">
      <c r="A248" s="38"/>
      <c r="B248" s="189"/>
      <c r="C248" s="190" t="s">
        <v>285</v>
      </c>
      <c r="D248" s="190" t="s">
        <v>171</v>
      </c>
      <c r="E248" s="191" t="s">
        <v>913</v>
      </c>
      <c r="F248" s="192" t="s">
        <v>914</v>
      </c>
      <c r="G248" s="193" t="s">
        <v>618</v>
      </c>
      <c r="H248" s="194">
        <v>0.20999999999999999</v>
      </c>
      <c r="I248" s="195"/>
      <c r="J248" s="194">
        <f>ROUND(I248*H248,3)</f>
        <v>0</v>
      </c>
      <c r="K248" s="196"/>
      <c r="L248" s="39"/>
      <c r="M248" s="197" t="s">
        <v>1</v>
      </c>
      <c r="N248" s="198" t="s">
        <v>44</v>
      </c>
      <c r="O248" s="82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1" t="s">
        <v>111</v>
      </c>
      <c r="AT248" s="201" t="s">
        <v>171</v>
      </c>
      <c r="AU248" s="201" t="s">
        <v>90</v>
      </c>
      <c r="AY248" s="19" t="s">
        <v>168</v>
      </c>
      <c r="BE248" s="202">
        <f>IF(N248="základná",J248,0)</f>
        <v>0</v>
      </c>
      <c r="BF248" s="202">
        <f>IF(N248="znížená",J248,0)</f>
        <v>0</v>
      </c>
      <c r="BG248" s="202">
        <f>IF(N248="zákl. prenesená",J248,0)</f>
        <v>0</v>
      </c>
      <c r="BH248" s="202">
        <f>IF(N248="zníž. prenesená",J248,0)</f>
        <v>0</v>
      </c>
      <c r="BI248" s="202">
        <f>IF(N248="nulová",J248,0)</f>
        <v>0</v>
      </c>
      <c r="BJ248" s="19" t="s">
        <v>90</v>
      </c>
      <c r="BK248" s="203">
        <f>ROUND(I248*H248,3)</f>
        <v>0</v>
      </c>
      <c r="BL248" s="19" t="s">
        <v>111</v>
      </c>
      <c r="BM248" s="201" t="s">
        <v>381</v>
      </c>
    </row>
    <row r="249" s="13" customFormat="1">
      <c r="A249" s="13"/>
      <c r="B249" s="204"/>
      <c r="C249" s="13"/>
      <c r="D249" s="205" t="s">
        <v>175</v>
      </c>
      <c r="E249" s="206" t="s">
        <v>1</v>
      </c>
      <c r="F249" s="207" t="s">
        <v>915</v>
      </c>
      <c r="G249" s="13"/>
      <c r="H249" s="208">
        <v>0.20999999999999999</v>
      </c>
      <c r="I249" s="209"/>
      <c r="J249" s="13"/>
      <c r="K249" s="13"/>
      <c r="L249" s="204"/>
      <c r="M249" s="210"/>
      <c r="N249" s="211"/>
      <c r="O249" s="211"/>
      <c r="P249" s="211"/>
      <c r="Q249" s="211"/>
      <c r="R249" s="211"/>
      <c r="S249" s="211"/>
      <c r="T249" s="21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6" t="s">
        <v>175</v>
      </c>
      <c r="AU249" s="206" t="s">
        <v>90</v>
      </c>
      <c r="AV249" s="13" t="s">
        <v>90</v>
      </c>
      <c r="AW249" s="13" t="s">
        <v>33</v>
      </c>
      <c r="AX249" s="13" t="s">
        <v>78</v>
      </c>
      <c r="AY249" s="206" t="s">
        <v>168</v>
      </c>
    </row>
    <row r="250" s="14" customFormat="1">
      <c r="A250" s="14"/>
      <c r="B250" s="213"/>
      <c r="C250" s="14"/>
      <c r="D250" s="205" t="s">
        <v>175</v>
      </c>
      <c r="E250" s="214" t="s">
        <v>1</v>
      </c>
      <c r="F250" s="215" t="s">
        <v>180</v>
      </c>
      <c r="G250" s="14"/>
      <c r="H250" s="216">
        <v>0.20999999999999999</v>
      </c>
      <c r="I250" s="217"/>
      <c r="J250" s="14"/>
      <c r="K250" s="14"/>
      <c r="L250" s="213"/>
      <c r="M250" s="218"/>
      <c r="N250" s="219"/>
      <c r="O250" s="219"/>
      <c r="P250" s="219"/>
      <c r="Q250" s="219"/>
      <c r="R250" s="219"/>
      <c r="S250" s="219"/>
      <c r="T250" s="22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14" t="s">
        <v>175</v>
      </c>
      <c r="AU250" s="214" t="s">
        <v>90</v>
      </c>
      <c r="AV250" s="14" t="s">
        <v>111</v>
      </c>
      <c r="AW250" s="14" t="s">
        <v>33</v>
      </c>
      <c r="AX250" s="14" t="s">
        <v>85</v>
      </c>
      <c r="AY250" s="214" t="s">
        <v>168</v>
      </c>
    </row>
    <row r="251" s="2" customFormat="1" ht="24.15" customHeight="1">
      <c r="A251" s="38"/>
      <c r="B251" s="189"/>
      <c r="C251" s="190" t="s">
        <v>382</v>
      </c>
      <c r="D251" s="190" t="s">
        <v>171</v>
      </c>
      <c r="E251" s="191" t="s">
        <v>916</v>
      </c>
      <c r="F251" s="192" t="s">
        <v>917</v>
      </c>
      <c r="G251" s="193" t="s">
        <v>174</v>
      </c>
      <c r="H251" s="194">
        <v>2.7999999999999998</v>
      </c>
      <c r="I251" s="195"/>
      <c r="J251" s="194">
        <f>ROUND(I251*H251,3)</f>
        <v>0</v>
      </c>
      <c r="K251" s="196"/>
      <c r="L251" s="39"/>
      <c r="M251" s="197" t="s">
        <v>1</v>
      </c>
      <c r="N251" s="198" t="s">
        <v>44</v>
      </c>
      <c r="O251" s="82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1" t="s">
        <v>111</v>
      </c>
      <c r="AT251" s="201" t="s">
        <v>171</v>
      </c>
      <c r="AU251" s="201" t="s">
        <v>90</v>
      </c>
      <c r="AY251" s="19" t="s">
        <v>168</v>
      </c>
      <c r="BE251" s="202">
        <f>IF(N251="základná",J251,0)</f>
        <v>0</v>
      </c>
      <c r="BF251" s="202">
        <f>IF(N251="znížená",J251,0)</f>
        <v>0</v>
      </c>
      <c r="BG251" s="202">
        <f>IF(N251="zákl. prenesená",J251,0)</f>
        <v>0</v>
      </c>
      <c r="BH251" s="202">
        <f>IF(N251="zníž. prenesená",J251,0)</f>
        <v>0</v>
      </c>
      <c r="BI251" s="202">
        <f>IF(N251="nulová",J251,0)</f>
        <v>0</v>
      </c>
      <c r="BJ251" s="19" t="s">
        <v>90</v>
      </c>
      <c r="BK251" s="203">
        <f>ROUND(I251*H251,3)</f>
        <v>0</v>
      </c>
      <c r="BL251" s="19" t="s">
        <v>111</v>
      </c>
      <c r="BM251" s="201" t="s">
        <v>385</v>
      </c>
    </row>
    <row r="252" s="13" customFormat="1">
      <c r="A252" s="13"/>
      <c r="B252" s="204"/>
      <c r="C252" s="13"/>
      <c r="D252" s="205" t="s">
        <v>175</v>
      </c>
      <c r="E252" s="206" t="s">
        <v>1</v>
      </c>
      <c r="F252" s="207" t="s">
        <v>918</v>
      </c>
      <c r="G252" s="13"/>
      <c r="H252" s="208">
        <v>2.7999999999999998</v>
      </c>
      <c r="I252" s="209"/>
      <c r="J252" s="13"/>
      <c r="K252" s="13"/>
      <c r="L252" s="204"/>
      <c r="M252" s="210"/>
      <c r="N252" s="211"/>
      <c r="O252" s="211"/>
      <c r="P252" s="211"/>
      <c r="Q252" s="211"/>
      <c r="R252" s="211"/>
      <c r="S252" s="211"/>
      <c r="T252" s="21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6" t="s">
        <v>175</v>
      </c>
      <c r="AU252" s="206" t="s">
        <v>90</v>
      </c>
      <c r="AV252" s="13" t="s">
        <v>90</v>
      </c>
      <c r="AW252" s="13" t="s">
        <v>33</v>
      </c>
      <c r="AX252" s="13" t="s">
        <v>78</v>
      </c>
      <c r="AY252" s="206" t="s">
        <v>168</v>
      </c>
    </row>
    <row r="253" s="14" customFormat="1">
      <c r="A253" s="14"/>
      <c r="B253" s="213"/>
      <c r="C253" s="14"/>
      <c r="D253" s="205" t="s">
        <v>175</v>
      </c>
      <c r="E253" s="214" t="s">
        <v>1</v>
      </c>
      <c r="F253" s="215" t="s">
        <v>180</v>
      </c>
      <c r="G253" s="14"/>
      <c r="H253" s="216">
        <v>2.7999999999999998</v>
      </c>
      <c r="I253" s="217"/>
      <c r="J253" s="14"/>
      <c r="K253" s="14"/>
      <c r="L253" s="213"/>
      <c r="M253" s="218"/>
      <c r="N253" s="219"/>
      <c r="O253" s="219"/>
      <c r="P253" s="219"/>
      <c r="Q253" s="219"/>
      <c r="R253" s="219"/>
      <c r="S253" s="219"/>
      <c r="T253" s="22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14" t="s">
        <v>175</v>
      </c>
      <c r="AU253" s="214" t="s">
        <v>90</v>
      </c>
      <c r="AV253" s="14" t="s">
        <v>111</v>
      </c>
      <c r="AW253" s="14" t="s">
        <v>33</v>
      </c>
      <c r="AX253" s="14" t="s">
        <v>85</v>
      </c>
      <c r="AY253" s="214" t="s">
        <v>168</v>
      </c>
    </row>
    <row r="254" s="2" customFormat="1" ht="24.15" customHeight="1">
      <c r="A254" s="38"/>
      <c r="B254" s="189"/>
      <c r="C254" s="190" t="s">
        <v>292</v>
      </c>
      <c r="D254" s="190" t="s">
        <v>171</v>
      </c>
      <c r="E254" s="191" t="s">
        <v>919</v>
      </c>
      <c r="F254" s="192" t="s">
        <v>920</v>
      </c>
      <c r="G254" s="193" t="s">
        <v>174</v>
      </c>
      <c r="H254" s="194">
        <v>2.7999999999999998</v>
      </c>
      <c r="I254" s="195"/>
      <c r="J254" s="194">
        <f>ROUND(I254*H254,3)</f>
        <v>0</v>
      </c>
      <c r="K254" s="196"/>
      <c r="L254" s="39"/>
      <c r="M254" s="197" t="s">
        <v>1</v>
      </c>
      <c r="N254" s="198" t="s">
        <v>44</v>
      </c>
      <c r="O254" s="82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1" t="s">
        <v>111</v>
      </c>
      <c r="AT254" s="201" t="s">
        <v>171</v>
      </c>
      <c r="AU254" s="201" t="s">
        <v>90</v>
      </c>
      <c r="AY254" s="19" t="s">
        <v>168</v>
      </c>
      <c r="BE254" s="202">
        <f>IF(N254="základná",J254,0)</f>
        <v>0</v>
      </c>
      <c r="BF254" s="202">
        <f>IF(N254="znížená",J254,0)</f>
        <v>0</v>
      </c>
      <c r="BG254" s="202">
        <f>IF(N254="zákl. prenesená",J254,0)</f>
        <v>0</v>
      </c>
      <c r="BH254" s="202">
        <f>IF(N254="zníž. prenesená",J254,0)</f>
        <v>0</v>
      </c>
      <c r="BI254" s="202">
        <f>IF(N254="nulová",J254,0)</f>
        <v>0</v>
      </c>
      <c r="BJ254" s="19" t="s">
        <v>90</v>
      </c>
      <c r="BK254" s="203">
        <f>ROUND(I254*H254,3)</f>
        <v>0</v>
      </c>
      <c r="BL254" s="19" t="s">
        <v>111</v>
      </c>
      <c r="BM254" s="201" t="s">
        <v>388</v>
      </c>
    </row>
    <row r="255" s="2" customFormat="1" ht="16.5" customHeight="1">
      <c r="A255" s="38"/>
      <c r="B255" s="189"/>
      <c r="C255" s="190" t="s">
        <v>391</v>
      </c>
      <c r="D255" s="190" t="s">
        <v>171</v>
      </c>
      <c r="E255" s="191" t="s">
        <v>921</v>
      </c>
      <c r="F255" s="192" t="s">
        <v>922</v>
      </c>
      <c r="G255" s="193" t="s">
        <v>458</v>
      </c>
      <c r="H255" s="194">
        <v>0.0030000000000000001</v>
      </c>
      <c r="I255" s="195"/>
      <c r="J255" s="194">
        <f>ROUND(I255*H255,3)</f>
        <v>0</v>
      </c>
      <c r="K255" s="196"/>
      <c r="L255" s="39"/>
      <c r="M255" s="197" t="s">
        <v>1</v>
      </c>
      <c r="N255" s="198" t="s">
        <v>44</v>
      </c>
      <c r="O255" s="82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1" t="s">
        <v>111</v>
      </c>
      <c r="AT255" s="201" t="s">
        <v>171</v>
      </c>
      <c r="AU255" s="201" t="s">
        <v>90</v>
      </c>
      <c r="AY255" s="19" t="s">
        <v>168</v>
      </c>
      <c r="BE255" s="202">
        <f>IF(N255="základná",J255,0)</f>
        <v>0</v>
      </c>
      <c r="BF255" s="202">
        <f>IF(N255="znížená",J255,0)</f>
        <v>0</v>
      </c>
      <c r="BG255" s="202">
        <f>IF(N255="zákl. prenesená",J255,0)</f>
        <v>0</v>
      </c>
      <c r="BH255" s="202">
        <f>IF(N255="zníž. prenesená",J255,0)</f>
        <v>0</v>
      </c>
      <c r="BI255" s="202">
        <f>IF(N255="nulová",J255,0)</f>
        <v>0</v>
      </c>
      <c r="BJ255" s="19" t="s">
        <v>90</v>
      </c>
      <c r="BK255" s="203">
        <f>ROUND(I255*H255,3)</f>
        <v>0</v>
      </c>
      <c r="BL255" s="19" t="s">
        <v>111</v>
      </c>
      <c r="BM255" s="201" t="s">
        <v>394</v>
      </c>
    </row>
    <row r="256" s="13" customFormat="1">
      <c r="A256" s="13"/>
      <c r="B256" s="204"/>
      <c r="C256" s="13"/>
      <c r="D256" s="205" t="s">
        <v>175</v>
      </c>
      <c r="E256" s="206" t="s">
        <v>1</v>
      </c>
      <c r="F256" s="207" t="s">
        <v>923</v>
      </c>
      <c r="G256" s="13"/>
      <c r="H256" s="208">
        <v>0.0030000000000000001</v>
      </c>
      <c r="I256" s="209"/>
      <c r="J256" s="13"/>
      <c r="K256" s="13"/>
      <c r="L256" s="204"/>
      <c r="M256" s="210"/>
      <c r="N256" s="211"/>
      <c r="O256" s="211"/>
      <c r="P256" s="211"/>
      <c r="Q256" s="211"/>
      <c r="R256" s="211"/>
      <c r="S256" s="211"/>
      <c r="T256" s="21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6" t="s">
        <v>175</v>
      </c>
      <c r="AU256" s="206" t="s">
        <v>90</v>
      </c>
      <c r="AV256" s="13" t="s">
        <v>90</v>
      </c>
      <c r="AW256" s="13" t="s">
        <v>33</v>
      </c>
      <c r="AX256" s="13" t="s">
        <v>78</v>
      </c>
      <c r="AY256" s="206" t="s">
        <v>168</v>
      </c>
    </row>
    <row r="257" s="14" customFormat="1">
      <c r="A257" s="14"/>
      <c r="B257" s="213"/>
      <c r="C257" s="14"/>
      <c r="D257" s="205" t="s">
        <v>175</v>
      </c>
      <c r="E257" s="214" t="s">
        <v>1</v>
      </c>
      <c r="F257" s="215" t="s">
        <v>180</v>
      </c>
      <c r="G257" s="14"/>
      <c r="H257" s="216">
        <v>0.0030000000000000001</v>
      </c>
      <c r="I257" s="217"/>
      <c r="J257" s="14"/>
      <c r="K257" s="14"/>
      <c r="L257" s="213"/>
      <c r="M257" s="218"/>
      <c r="N257" s="219"/>
      <c r="O257" s="219"/>
      <c r="P257" s="219"/>
      <c r="Q257" s="219"/>
      <c r="R257" s="219"/>
      <c r="S257" s="219"/>
      <c r="T257" s="22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14" t="s">
        <v>175</v>
      </c>
      <c r="AU257" s="214" t="s">
        <v>90</v>
      </c>
      <c r="AV257" s="14" t="s">
        <v>111</v>
      </c>
      <c r="AW257" s="14" t="s">
        <v>33</v>
      </c>
      <c r="AX257" s="14" t="s">
        <v>85</v>
      </c>
      <c r="AY257" s="214" t="s">
        <v>168</v>
      </c>
    </row>
    <row r="258" s="2" customFormat="1" ht="33" customHeight="1">
      <c r="A258" s="38"/>
      <c r="B258" s="189"/>
      <c r="C258" s="190" t="s">
        <v>300</v>
      </c>
      <c r="D258" s="190" t="s">
        <v>171</v>
      </c>
      <c r="E258" s="191" t="s">
        <v>924</v>
      </c>
      <c r="F258" s="192" t="s">
        <v>925</v>
      </c>
      <c r="G258" s="193" t="s">
        <v>324</v>
      </c>
      <c r="H258" s="194">
        <v>3.1499999999999999</v>
      </c>
      <c r="I258" s="195"/>
      <c r="J258" s="194">
        <f>ROUND(I258*H258,3)</f>
        <v>0</v>
      </c>
      <c r="K258" s="196"/>
      <c r="L258" s="39"/>
      <c r="M258" s="197" t="s">
        <v>1</v>
      </c>
      <c r="N258" s="198" t="s">
        <v>44</v>
      </c>
      <c r="O258" s="82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1" t="s">
        <v>111</v>
      </c>
      <c r="AT258" s="201" t="s">
        <v>171</v>
      </c>
      <c r="AU258" s="201" t="s">
        <v>90</v>
      </c>
      <c r="AY258" s="19" t="s">
        <v>168</v>
      </c>
      <c r="BE258" s="202">
        <f>IF(N258="základná",J258,0)</f>
        <v>0</v>
      </c>
      <c r="BF258" s="202">
        <f>IF(N258="znížená",J258,0)</f>
        <v>0</v>
      </c>
      <c r="BG258" s="202">
        <f>IF(N258="zákl. prenesená",J258,0)</f>
        <v>0</v>
      </c>
      <c r="BH258" s="202">
        <f>IF(N258="zníž. prenesená",J258,0)</f>
        <v>0</v>
      </c>
      <c r="BI258" s="202">
        <f>IF(N258="nulová",J258,0)</f>
        <v>0</v>
      </c>
      <c r="BJ258" s="19" t="s">
        <v>90</v>
      </c>
      <c r="BK258" s="203">
        <f>ROUND(I258*H258,3)</f>
        <v>0</v>
      </c>
      <c r="BL258" s="19" t="s">
        <v>111</v>
      </c>
      <c r="BM258" s="201" t="s">
        <v>398</v>
      </c>
    </row>
    <row r="259" s="13" customFormat="1">
      <c r="A259" s="13"/>
      <c r="B259" s="204"/>
      <c r="C259" s="13"/>
      <c r="D259" s="205" t="s">
        <v>175</v>
      </c>
      <c r="E259" s="206" t="s">
        <v>1</v>
      </c>
      <c r="F259" s="207" t="s">
        <v>926</v>
      </c>
      <c r="G259" s="13"/>
      <c r="H259" s="208">
        <v>1.75</v>
      </c>
      <c r="I259" s="209"/>
      <c r="J259" s="13"/>
      <c r="K259" s="13"/>
      <c r="L259" s="204"/>
      <c r="M259" s="210"/>
      <c r="N259" s="211"/>
      <c r="O259" s="211"/>
      <c r="P259" s="211"/>
      <c r="Q259" s="211"/>
      <c r="R259" s="211"/>
      <c r="S259" s="211"/>
      <c r="T259" s="21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06" t="s">
        <v>175</v>
      </c>
      <c r="AU259" s="206" t="s">
        <v>90</v>
      </c>
      <c r="AV259" s="13" t="s">
        <v>90</v>
      </c>
      <c r="AW259" s="13" t="s">
        <v>33</v>
      </c>
      <c r="AX259" s="13" t="s">
        <v>78</v>
      </c>
      <c r="AY259" s="206" t="s">
        <v>168</v>
      </c>
    </row>
    <row r="260" s="13" customFormat="1">
      <c r="A260" s="13"/>
      <c r="B260" s="204"/>
      <c r="C260" s="13"/>
      <c r="D260" s="205" t="s">
        <v>175</v>
      </c>
      <c r="E260" s="206" t="s">
        <v>1</v>
      </c>
      <c r="F260" s="207" t="s">
        <v>927</v>
      </c>
      <c r="G260" s="13"/>
      <c r="H260" s="208">
        <v>1.3999999999999999</v>
      </c>
      <c r="I260" s="209"/>
      <c r="J260" s="13"/>
      <c r="K260" s="13"/>
      <c r="L260" s="204"/>
      <c r="M260" s="210"/>
      <c r="N260" s="211"/>
      <c r="O260" s="211"/>
      <c r="P260" s="211"/>
      <c r="Q260" s="211"/>
      <c r="R260" s="211"/>
      <c r="S260" s="211"/>
      <c r="T260" s="21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06" t="s">
        <v>175</v>
      </c>
      <c r="AU260" s="206" t="s">
        <v>90</v>
      </c>
      <c r="AV260" s="13" t="s">
        <v>90</v>
      </c>
      <c r="AW260" s="13" t="s">
        <v>33</v>
      </c>
      <c r="AX260" s="13" t="s">
        <v>78</v>
      </c>
      <c r="AY260" s="206" t="s">
        <v>168</v>
      </c>
    </row>
    <row r="261" s="14" customFormat="1">
      <c r="A261" s="14"/>
      <c r="B261" s="213"/>
      <c r="C261" s="14"/>
      <c r="D261" s="205" t="s">
        <v>175</v>
      </c>
      <c r="E261" s="214" t="s">
        <v>1</v>
      </c>
      <c r="F261" s="215" t="s">
        <v>180</v>
      </c>
      <c r="G261" s="14"/>
      <c r="H261" s="216">
        <v>3.1499999999999999</v>
      </c>
      <c r="I261" s="217"/>
      <c r="J261" s="14"/>
      <c r="K261" s="14"/>
      <c r="L261" s="213"/>
      <c r="M261" s="218"/>
      <c r="N261" s="219"/>
      <c r="O261" s="219"/>
      <c r="P261" s="219"/>
      <c r="Q261" s="219"/>
      <c r="R261" s="219"/>
      <c r="S261" s="219"/>
      <c r="T261" s="22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14" t="s">
        <v>175</v>
      </c>
      <c r="AU261" s="214" t="s">
        <v>90</v>
      </c>
      <c r="AV261" s="14" t="s">
        <v>111</v>
      </c>
      <c r="AW261" s="14" t="s">
        <v>33</v>
      </c>
      <c r="AX261" s="14" t="s">
        <v>85</v>
      </c>
      <c r="AY261" s="214" t="s">
        <v>168</v>
      </c>
    </row>
    <row r="262" s="2" customFormat="1" ht="24.15" customHeight="1">
      <c r="A262" s="38"/>
      <c r="B262" s="189"/>
      <c r="C262" s="190" t="s">
        <v>399</v>
      </c>
      <c r="D262" s="190" t="s">
        <v>171</v>
      </c>
      <c r="E262" s="191" t="s">
        <v>928</v>
      </c>
      <c r="F262" s="192" t="s">
        <v>929</v>
      </c>
      <c r="G262" s="193" t="s">
        <v>353</v>
      </c>
      <c r="H262" s="194">
        <v>1</v>
      </c>
      <c r="I262" s="195"/>
      <c r="J262" s="194">
        <f>ROUND(I262*H262,3)</f>
        <v>0</v>
      </c>
      <c r="K262" s="196"/>
      <c r="L262" s="39"/>
      <c r="M262" s="197" t="s">
        <v>1</v>
      </c>
      <c r="N262" s="198" t="s">
        <v>44</v>
      </c>
      <c r="O262" s="82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1" t="s">
        <v>111</v>
      </c>
      <c r="AT262" s="201" t="s">
        <v>171</v>
      </c>
      <c r="AU262" s="201" t="s">
        <v>90</v>
      </c>
      <c r="AY262" s="19" t="s">
        <v>168</v>
      </c>
      <c r="BE262" s="202">
        <f>IF(N262="základná",J262,0)</f>
        <v>0</v>
      </c>
      <c r="BF262" s="202">
        <f>IF(N262="znížená",J262,0)</f>
        <v>0</v>
      </c>
      <c r="BG262" s="202">
        <f>IF(N262="zákl. prenesená",J262,0)</f>
        <v>0</v>
      </c>
      <c r="BH262" s="202">
        <f>IF(N262="zníž. prenesená",J262,0)</f>
        <v>0</v>
      </c>
      <c r="BI262" s="202">
        <f>IF(N262="nulová",J262,0)</f>
        <v>0</v>
      </c>
      <c r="BJ262" s="19" t="s">
        <v>90</v>
      </c>
      <c r="BK262" s="203">
        <f>ROUND(I262*H262,3)</f>
        <v>0</v>
      </c>
      <c r="BL262" s="19" t="s">
        <v>111</v>
      </c>
      <c r="BM262" s="201" t="s">
        <v>402</v>
      </c>
    </row>
    <row r="263" s="13" customFormat="1">
      <c r="A263" s="13"/>
      <c r="B263" s="204"/>
      <c r="C263" s="13"/>
      <c r="D263" s="205" t="s">
        <v>175</v>
      </c>
      <c r="E263" s="206" t="s">
        <v>1</v>
      </c>
      <c r="F263" s="207" t="s">
        <v>930</v>
      </c>
      <c r="G263" s="13"/>
      <c r="H263" s="208">
        <v>1</v>
      </c>
      <c r="I263" s="209"/>
      <c r="J263" s="13"/>
      <c r="K263" s="13"/>
      <c r="L263" s="204"/>
      <c r="M263" s="210"/>
      <c r="N263" s="211"/>
      <c r="O263" s="211"/>
      <c r="P263" s="211"/>
      <c r="Q263" s="211"/>
      <c r="R263" s="211"/>
      <c r="S263" s="211"/>
      <c r="T263" s="21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06" t="s">
        <v>175</v>
      </c>
      <c r="AU263" s="206" t="s">
        <v>90</v>
      </c>
      <c r="AV263" s="13" t="s">
        <v>90</v>
      </c>
      <c r="AW263" s="13" t="s">
        <v>33</v>
      </c>
      <c r="AX263" s="13" t="s">
        <v>78</v>
      </c>
      <c r="AY263" s="206" t="s">
        <v>168</v>
      </c>
    </row>
    <row r="264" s="14" customFormat="1">
      <c r="A264" s="14"/>
      <c r="B264" s="213"/>
      <c r="C264" s="14"/>
      <c r="D264" s="205" t="s">
        <v>175</v>
      </c>
      <c r="E264" s="214" t="s">
        <v>1</v>
      </c>
      <c r="F264" s="215" t="s">
        <v>180</v>
      </c>
      <c r="G264" s="14"/>
      <c r="H264" s="216">
        <v>1</v>
      </c>
      <c r="I264" s="217"/>
      <c r="J264" s="14"/>
      <c r="K264" s="14"/>
      <c r="L264" s="213"/>
      <c r="M264" s="218"/>
      <c r="N264" s="219"/>
      <c r="O264" s="219"/>
      <c r="P264" s="219"/>
      <c r="Q264" s="219"/>
      <c r="R264" s="219"/>
      <c r="S264" s="219"/>
      <c r="T264" s="22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14" t="s">
        <v>175</v>
      </c>
      <c r="AU264" s="214" t="s">
        <v>90</v>
      </c>
      <c r="AV264" s="14" t="s">
        <v>111</v>
      </c>
      <c r="AW264" s="14" t="s">
        <v>33</v>
      </c>
      <c r="AX264" s="14" t="s">
        <v>85</v>
      </c>
      <c r="AY264" s="214" t="s">
        <v>168</v>
      </c>
    </row>
    <row r="265" s="2" customFormat="1" ht="16.5" customHeight="1">
      <c r="A265" s="38"/>
      <c r="B265" s="189"/>
      <c r="C265" s="190" t="s">
        <v>307</v>
      </c>
      <c r="D265" s="190" t="s">
        <v>171</v>
      </c>
      <c r="E265" s="191" t="s">
        <v>931</v>
      </c>
      <c r="F265" s="192" t="s">
        <v>932</v>
      </c>
      <c r="G265" s="193" t="s">
        <v>618</v>
      </c>
      <c r="H265" s="194">
        <v>0.29699999999999999</v>
      </c>
      <c r="I265" s="195"/>
      <c r="J265" s="194">
        <f>ROUND(I265*H265,3)</f>
        <v>0</v>
      </c>
      <c r="K265" s="196"/>
      <c r="L265" s="39"/>
      <c r="M265" s="197" t="s">
        <v>1</v>
      </c>
      <c r="N265" s="198" t="s">
        <v>44</v>
      </c>
      <c r="O265" s="82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01" t="s">
        <v>111</v>
      </c>
      <c r="AT265" s="201" t="s">
        <v>171</v>
      </c>
      <c r="AU265" s="201" t="s">
        <v>90</v>
      </c>
      <c r="AY265" s="19" t="s">
        <v>168</v>
      </c>
      <c r="BE265" s="202">
        <f>IF(N265="základná",J265,0)</f>
        <v>0</v>
      </c>
      <c r="BF265" s="202">
        <f>IF(N265="znížená",J265,0)</f>
        <v>0</v>
      </c>
      <c r="BG265" s="202">
        <f>IF(N265="zákl. prenesená",J265,0)</f>
        <v>0</v>
      </c>
      <c r="BH265" s="202">
        <f>IF(N265="zníž. prenesená",J265,0)</f>
        <v>0</v>
      </c>
      <c r="BI265" s="202">
        <f>IF(N265="nulová",J265,0)</f>
        <v>0</v>
      </c>
      <c r="BJ265" s="19" t="s">
        <v>90</v>
      </c>
      <c r="BK265" s="203">
        <f>ROUND(I265*H265,3)</f>
        <v>0</v>
      </c>
      <c r="BL265" s="19" t="s">
        <v>111</v>
      </c>
      <c r="BM265" s="201" t="s">
        <v>406</v>
      </c>
    </row>
    <row r="266" s="13" customFormat="1">
      <c r="A266" s="13"/>
      <c r="B266" s="204"/>
      <c r="C266" s="13"/>
      <c r="D266" s="205" t="s">
        <v>175</v>
      </c>
      <c r="E266" s="206" t="s">
        <v>1</v>
      </c>
      <c r="F266" s="207" t="s">
        <v>933</v>
      </c>
      <c r="G266" s="13"/>
      <c r="H266" s="208">
        <v>0.039</v>
      </c>
      <c r="I266" s="209"/>
      <c r="J266" s="13"/>
      <c r="K266" s="13"/>
      <c r="L266" s="204"/>
      <c r="M266" s="210"/>
      <c r="N266" s="211"/>
      <c r="O266" s="211"/>
      <c r="P266" s="211"/>
      <c r="Q266" s="211"/>
      <c r="R266" s="211"/>
      <c r="S266" s="211"/>
      <c r="T266" s="21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6" t="s">
        <v>175</v>
      </c>
      <c r="AU266" s="206" t="s">
        <v>90</v>
      </c>
      <c r="AV266" s="13" t="s">
        <v>90</v>
      </c>
      <c r="AW266" s="13" t="s">
        <v>33</v>
      </c>
      <c r="AX266" s="13" t="s">
        <v>78</v>
      </c>
      <c r="AY266" s="206" t="s">
        <v>168</v>
      </c>
    </row>
    <row r="267" s="13" customFormat="1">
      <c r="A267" s="13"/>
      <c r="B267" s="204"/>
      <c r="C267" s="13"/>
      <c r="D267" s="205" t="s">
        <v>175</v>
      </c>
      <c r="E267" s="206" t="s">
        <v>1</v>
      </c>
      <c r="F267" s="207" t="s">
        <v>934</v>
      </c>
      <c r="G267" s="13"/>
      <c r="H267" s="208">
        <v>0.10299999999999999</v>
      </c>
      <c r="I267" s="209"/>
      <c r="J267" s="13"/>
      <c r="K267" s="13"/>
      <c r="L267" s="204"/>
      <c r="M267" s="210"/>
      <c r="N267" s="211"/>
      <c r="O267" s="211"/>
      <c r="P267" s="211"/>
      <c r="Q267" s="211"/>
      <c r="R267" s="211"/>
      <c r="S267" s="211"/>
      <c r="T267" s="21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6" t="s">
        <v>175</v>
      </c>
      <c r="AU267" s="206" t="s">
        <v>90</v>
      </c>
      <c r="AV267" s="13" t="s">
        <v>90</v>
      </c>
      <c r="AW267" s="13" t="s">
        <v>33</v>
      </c>
      <c r="AX267" s="13" t="s">
        <v>78</v>
      </c>
      <c r="AY267" s="206" t="s">
        <v>168</v>
      </c>
    </row>
    <row r="268" s="13" customFormat="1">
      <c r="A268" s="13"/>
      <c r="B268" s="204"/>
      <c r="C268" s="13"/>
      <c r="D268" s="205" t="s">
        <v>175</v>
      </c>
      <c r="E268" s="206" t="s">
        <v>1</v>
      </c>
      <c r="F268" s="207" t="s">
        <v>935</v>
      </c>
      <c r="G268" s="13"/>
      <c r="H268" s="208">
        <v>0.155</v>
      </c>
      <c r="I268" s="209"/>
      <c r="J268" s="13"/>
      <c r="K268" s="13"/>
      <c r="L268" s="204"/>
      <c r="M268" s="210"/>
      <c r="N268" s="211"/>
      <c r="O268" s="211"/>
      <c r="P268" s="211"/>
      <c r="Q268" s="211"/>
      <c r="R268" s="211"/>
      <c r="S268" s="211"/>
      <c r="T268" s="21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06" t="s">
        <v>175</v>
      </c>
      <c r="AU268" s="206" t="s">
        <v>90</v>
      </c>
      <c r="AV268" s="13" t="s">
        <v>90</v>
      </c>
      <c r="AW268" s="13" t="s">
        <v>33</v>
      </c>
      <c r="AX268" s="13" t="s">
        <v>78</v>
      </c>
      <c r="AY268" s="206" t="s">
        <v>168</v>
      </c>
    </row>
    <row r="269" s="14" customFormat="1">
      <c r="A269" s="14"/>
      <c r="B269" s="213"/>
      <c r="C269" s="14"/>
      <c r="D269" s="205" t="s">
        <v>175</v>
      </c>
      <c r="E269" s="214" t="s">
        <v>1</v>
      </c>
      <c r="F269" s="215" t="s">
        <v>180</v>
      </c>
      <c r="G269" s="14"/>
      <c r="H269" s="216">
        <v>0.29699999999999999</v>
      </c>
      <c r="I269" s="217"/>
      <c r="J269" s="14"/>
      <c r="K269" s="14"/>
      <c r="L269" s="213"/>
      <c r="M269" s="218"/>
      <c r="N269" s="219"/>
      <c r="O269" s="219"/>
      <c r="P269" s="219"/>
      <c r="Q269" s="219"/>
      <c r="R269" s="219"/>
      <c r="S269" s="219"/>
      <c r="T269" s="22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14" t="s">
        <v>175</v>
      </c>
      <c r="AU269" s="214" t="s">
        <v>90</v>
      </c>
      <c r="AV269" s="14" t="s">
        <v>111</v>
      </c>
      <c r="AW269" s="14" t="s">
        <v>33</v>
      </c>
      <c r="AX269" s="14" t="s">
        <v>85</v>
      </c>
      <c r="AY269" s="214" t="s">
        <v>168</v>
      </c>
    </row>
    <row r="270" s="12" customFormat="1" ht="22.8" customHeight="1">
      <c r="A270" s="12"/>
      <c r="B270" s="176"/>
      <c r="C270" s="12"/>
      <c r="D270" s="177" t="s">
        <v>77</v>
      </c>
      <c r="E270" s="187" t="s">
        <v>936</v>
      </c>
      <c r="F270" s="187" t="s">
        <v>937</v>
      </c>
      <c r="G270" s="12"/>
      <c r="H270" s="12"/>
      <c r="I270" s="179"/>
      <c r="J270" s="188">
        <f>BK270</f>
        <v>0</v>
      </c>
      <c r="K270" s="12"/>
      <c r="L270" s="176"/>
      <c r="M270" s="181"/>
      <c r="N270" s="182"/>
      <c r="O270" s="182"/>
      <c r="P270" s="183">
        <f>SUM(P271:P283)</f>
        <v>0</v>
      </c>
      <c r="Q270" s="182"/>
      <c r="R270" s="183">
        <f>SUM(R271:R283)</f>
        <v>0</v>
      </c>
      <c r="S270" s="182"/>
      <c r="T270" s="184">
        <f>SUM(T271:T283)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77" t="s">
        <v>85</v>
      </c>
      <c r="AT270" s="185" t="s">
        <v>77</v>
      </c>
      <c r="AU270" s="185" t="s">
        <v>85</v>
      </c>
      <c r="AY270" s="177" t="s">
        <v>168</v>
      </c>
      <c r="BK270" s="186">
        <f>SUM(BK271:BK283)</f>
        <v>0</v>
      </c>
    </row>
    <row r="271" s="2" customFormat="1" ht="16.5" customHeight="1">
      <c r="A271" s="38"/>
      <c r="B271" s="189"/>
      <c r="C271" s="190" t="s">
        <v>409</v>
      </c>
      <c r="D271" s="190" t="s">
        <v>171</v>
      </c>
      <c r="E271" s="191" t="s">
        <v>938</v>
      </c>
      <c r="F271" s="192" t="s">
        <v>939</v>
      </c>
      <c r="G271" s="193" t="s">
        <v>353</v>
      </c>
      <c r="H271" s="194">
        <v>3</v>
      </c>
      <c r="I271" s="195"/>
      <c r="J271" s="194">
        <f>ROUND(I271*H271,3)</f>
        <v>0</v>
      </c>
      <c r="K271" s="196"/>
      <c r="L271" s="39"/>
      <c r="M271" s="197" t="s">
        <v>1</v>
      </c>
      <c r="N271" s="198" t="s">
        <v>44</v>
      </c>
      <c r="O271" s="82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01" t="s">
        <v>111</v>
      </c>
      <c r="AT271" s="201" t="s">
        <v>171</v>
      </c>
      <c r="AU271" s="201" t="s">
        <v>90</v>
      </c>
      <c r="AY271" s="19" t="s">
        <v>168</v>
      </c>
      <c r="BE271" s="202">
        <f>IF(N271="základná",J271,0)</f>
        <v>0</v>
      </c>
      <c r="BF271" s="202">
        <f>IF(N271="znížená",J271,0)</f>
        <v>0</v>
      </c>
      <c r="BG271" s="202">
        <f>IF(N271="zákl. prenesená",J271,0)</f>
        <v>0</v>
      </c>
      <c r="BH271" s="202">
        <f>IF(N271="zníž. prenesená",J271,0)</f>
        <v>0</v>
      </c>
      <c r="BI271" s="202">
        <f>IF(N271="nulová",J271,0)</f>
        <v>0</v>
      </c>
      <c r="BJ271" s="19" t="s">
        <v>90</v>
      </c>
      <c r="BK271" s="203">
        <f>ROUND(I271*H271,3)</f>
        <v>0</v>
      </c>
      <c r="BL271" s="19" t="s">
        <v>111</v>
      </c>
      <c r="BM271" s="201" t="s">
        <v>412</v>
      </c>
    </row>
    <row r="272" s="13" customFormat="1">
      <c r="A272" s="13"/>
      <c r="B272" s="204"/>
      <c r="C272" s="13"/>
      <c r="D272" s="205" t="s">
        <v>175</v>
      </c>
      <c r="E272" s="206" t="s">
        <v>1</v>
      </c>
      <c r="F272" s="207" t="s">
        <v>95</v>
      </c>
      <c r="G272" s="13"/>
      <c r="H272" s="208">
        <v>3</v>
      </c>
      <c r="I272" s="209"/>
      <c r="J272" s="13"/>
      <c r="K272" s="13"/>
      <c r="L272" s="204"/>
      <c r="M272" s="210"/>
      <c r="N272" s="211"/>
      <c r="O272" s="211"/>
      <c r="P272" s="211"/>
      <c r="Q272" s="211"/>
      <c r="R272" s="211"/>
      <c r="S272" s="211"/>
      <c r="T272" s="21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6" t="s">
        <v>175</v>
      </c>
      <c r="AU272" s="206" t="s">
        <v>90</v>
      </c>
      <c r="AV272" s="13" t="s">
        <v>90</v>
      </c>
      <c r="AW272" s="13" t="s">
        <v>33</v>
      </c>
      <c r="AX272" s="13" t="s">
        <v>78</v>
      </c>
      <c r="AY272" s="206" t="s">
        <v>168</v>
      </c>
    </row>
    <row r="273" s="14" customFormat="1">
      <c r="A273" s="14"/>
      <c r="B273" s="213"/>
      <c r="C273" s="14"/>
      <c r="D273" s="205" t="s">
        <v>175</v>
      </c>
      <c r="E273" s="214" t="s">
        <v>1</v>
      </c>
      <c r="F273" s="215" t="s">
        <v>180</v>
      </c>
      <c r="G273" s="14"/>
      <c r="H273" s="216">
        <v>3</v>
      </c>
      <c r="I273" s="217"/>
      <c r="J273" s="14"/>
      <c r="K273" s="14"/>
      <c r="L273" s="213"/>
      <c r="M273" s="218"/>
      <c r="N273" s="219"/>
      <c r="O273" s="219"/>
      <c r="P273" s="219"/>
      <c r="Q273" s="219"/>
      <c r="R273" s="219"/>
      <c r="S273" s="219"/>
      <c r="T273" s="22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14" t="s">
        <v>175</v>
      </c>
      <c r="AU273" s="214" t="s">
        <v>90</v>
      </c>
      <c r="AV273" s="14" t="s">
        <v>111</v>
      </c>
      <c r="AW273" s="14" t="s">
        <v>33</v>
      </c>
      <c r="AX273" s="14" t="s">
        <v>85</v>
      </c>
      <c r="AY273" s="214" t="s">
        <v>168</v>
      </c>
    </row>
    <row r="274" s="2" customFormat="1" ht="16.5" customHeight="1">
      <c r="A274" s="38"/>
      <c r="B274" s="189"/>
      <c r="C274" s="190" t="s">
        <v>316</v>
      </c>
      <c r="D274" s="190" t="s">
        <v>171</v>
      </c>
      <c r="E274" s="191" t="s">
        <v>940</v>
      </c>
      <c r="F274" s="192" t="s">
        <v>941</v>
      </c>
      <c r="G274" s="193" t="s">
        <v>353</v>
      </c>
      <c r="H274" s="194">
        <v>3</v>
      </c>
      <c r="I274" s="195"/>
      <c r="J274" s="194">
        <f>ROUND(I274*H274,3)</f>
        <v>0</v>
      </c>
      <c r="K274" s="196"/>
      <c r="L274" s="39"/>
      <c r="M274" s="197" t="s">
        <v>1</v>
      </c>
      <c r="N274" s="198" t="s">
        <v>44</v>
      </c>
      <c r="O274" s="82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01" t="s">
        <v>111</v>
      </c>
      <c r="AT274" s="201" t="s">
        <v>171</v>
      </c>
      <c r="AU274" s="201" t="s">
        <v>90</v>
      </c>
      <c r="AY274" s="19" t="s">
        <v>168</v>
      </c>
      <c r="BE274" s="202">
        <f>IF(N274="základná",J274,0)</f>
        <v>0</v>
      </c>
      <c r="BF274" s="202">
        <f>IF(N274="znížená",J274,0)</f>
        <v>0</v>
      </c>
      <c r="BG274" s="202">
        <f>IF(N274="zákl. prenesená",J274,0)</f>
        <v>0</v>
      </c>
      <c r="BH274" s="202">
        <f>IF(N274="zníž. prenesená",J274,0)</f>
        <v>0</v>
      </c>
      <c r="BI274" s="202">
        <f>IF(N274="nulová",J274,0)</f>
        <v>0</v>
      </c>
      <c r="BJ274" s="19" t="s">
        <v>90</v>
      </c>
      <c r="BK274" s="203">
        <f>ROUND(I274*H274,3)</f>
        <v>0</v>
      </c>
      <c r="BL274" s="19" t="s">
        <v>111</v>
      </c>
      <c r="BM274" s="201" t="s">
        <v>417</v>
      </c>
    </row>
    <row r="275" s="2" customFormat="1" ht="16.5" customHeight="1">
      <c r="A275" s="38"/>
      <c r="B275" s="189"/>
      <c r="C275" s="190" t="s">
        <v>419</v>
      </c>
      <c r="D275" s="190" t="s">
        <v>171</v>
      </c>
      <c r="E275" s="191" t="s">
        <v>942</v>
      </c>
      <c r="F275" s="192" t="s">
        <v>943</v>
      </c>
      <c r="G275" s="193" t="s">
        <v>353</v>
      </c>
      <c r="H275" s="194">
        <v>16</v>
      </c>
      <c r="I275" s="195"/>
      <c r="J275" s="194">
        <f>ROUND(I275*H275,3)</f>
        <v>0</v>
      </c>
      <c r="K275" s="196"/>
      <c r="L275" s="39"/>
      <c r="M275" s="197" t="s">
        <v>1</v>
      </c>
      <c r="N275" s="198" t="s">
        <v>44</v>
      </c>
      <c r="O275" s="82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01" t="s">
        <v>111</v>
      </c>
      <c r="AT275" s="201" t="s">
        <v>171</v>
      </c>
      <c r="AU275" s="201" t="s">
        <v>90</v>
      </c>
      <c r="AY275" s="19" t="s">
        <v>168</v>
      </c>
      <c r="BE275" s="202">
        <f>IF(N275="základná",J275,0)</f>
        <v>0</v>
      </c>
      <c r="BF275" s="202">
        <f>IF(N275="znížená",J275,0)</f>
        <v>0</v>
      </c>
      <c r="BG275" s="202">
        <f>IF(N275="zákl. prenesená",J275,0)</f>
        <v>0</v>
      </c>
      <c r="BH275" s="202">
        <f>IF(N275="zníž. prenesená",J275,0)</f>
        <v>0</v>
      </c>
      <c r="BI275" s="202">
        <f>IF(N275="nulová",J275,0)</f>
        <v>0</v>
      </c>
      <c r="BJ275" s="19" t="s">
        <v>90</v>
      </c>
      <c r="BK275" s="203">
        <f>ROUND(I275*H275,3)</f>
        <v>0</v>
      </c>
      <c r="BL275" s="19" t="s">
        <v>111</v>
      </c>
      <c r="BM275" s="201" t="s">
        <v>422</v>
      </c>
    </row>
    <row r="276" s="13" customFormat="1">
      <c r="A276" s="13"/>
      <c r="B276" s="204"/>
      <c r="C276" s="13"/>
      <c r="D276" s="205" t="s">
        <v>175</v>
      </c>
      <c r="E276" s="206" t="s">
        <v>1</v>
      </c>
      <c r="F276" s="207" t="s">
        <v>212</v>
      </c>
      <c r="G276" s="13"/>
      <c r="H276" s="208">
        <v>16</v>
      </c>
      <c r="I276" s="209"/>
      <c r="J276" s="13"/>
      <c r="K276" s="13"/>
      <c r="L276" s="204"/>
      <c r="M276" s="210"/>
      <c r="N276" s="211"/>
      <c r="O276" s="211"/>
      <c r="P276" s="211"/>
      <c r="Q276" s="211"/>
      <c r="R276" s="211"/>
      <c r="S276" s="211"/>
      <c r="T276" s="21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06" t="s">
        <v>175</v>
      </c>
      <c r="AU276" s="206" t="s">
        <v>90</v>
      </c>
      <c r="AV276" s="13" t="s">
        <v>90</v>
      </c>
      <c r="AW276" s="13" t="s">
        <v>33</v>
      </c>
      <c r="AX276" s="13" t="s">
        <v>78</v>
      </c>
      <c r="AY276" s="206" t="s">
        <v>168</v>
      </c>
    </row>
    <row r="277" s="14" customFormat="1">
      <c r="A277" s="14"/>
      <c r="B277" s="213"/>
      <c r="C277" s="14"/>
      <c r="D277" s="205" t="s">
        <v>175</v>
      </c>
      <c r="E277" s="214" t="s">
        <v>1</v>
      </c>
      <c r="F277" s="215" t="s">
        <v>180</v>
      </c>
      <c r="G277" s="14"/>
      <c r="H277" s="216">
        <v>16</v>
      </c>
      <c r="I277" s="217"/>
      <c r="J277" s="14"/>
      <c r="K277" s="14"/>
      <c r="L277" s="213"/>
      <c r="M277" s="218"/>
      <c r="N277" s="219"/>
      <c r="O277" s="219"/>
      <c r="P277" s="219"/>
      <c r="Q277" s="219"/>
      <c r="R277" s="219"/>
      <c r="S277" s="219"/>
      <c r="T277" s="22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14" t="s">
        <v>175</v>
      </c>
      <c r="AU277" s="214" t="s">
        <v>90</v>
      </c>
      <c r="AV277" s="14" t="s">
        <v>111</v>
      </c>
      <c r="AW277" s="14" t="s">
        <v>33</v>
      </c>
      <c r="AX277" s="14" t="s">
        <v>85</v>
      </c>
      <c r="AY277" s="214" t="s">
        <v>168</v>
      </c>
    </row>
    <row r="278" s="2" customFormat="1" ht="16.5" customHeight="1">
      <c r="A278" s="38"/>
      <c r="B278" s="189"/>
      <c r="C278" s="190" t="s">
        <v>325</v>
      </c>
      <c r="D278" s="190" t="s">
        <v>171</v>
      </c>
      <c r="E278" s="191" t="s">
        <v>944</v>
      </c>
      <c r="F278" s="192" t="s">
        <v>945</v>
      </c>
      <c r="G278" s="193" t="s">
        <v>353</v>
      </c>
      <c r="H278" s="194">
        <v>16</v>
      </c>
      <c r="I278" s="195"/>
      <c r="J278" s="194">
        <f>ROUND(I278*H278,3)</f>
        <v>0</v>
      </c>
      <c r="K278" s="196"/>
      <c r="L278" s="39"/>
      <c r="M278" s="197" t="s">
        <v>1</v>
      </c>
      <c r="N278" s="198" t="s">
        <v>44</v>
      </c>
      <c r="O278" s="82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1" t="s">
        <v>111</v>
      </c>
      <c r="AT278" s="201" t="s">
        <v>171</v>
      </c>
      <c r="AU278" s="201" t="s">
        <v>90</v>
      </c>
      <c r="AY278" s="19" t="s">
        <v>168</v>
      </c>
      <c r="BE278" s="202">
        <f>IF(N278="základná",J278,0)</f>
        <v>0</v>
      </c>
      <c r="BF278" s="202">
        <f>IF(N278="znížená",J278,0)</f>
        <v>0</v>
      </c>
      <c r="BG278" s="202">
        <f>IF(N278="zákl. prenesená",J278,0)</f>
        <v>0</v>
      </c>
      <c r="BH278" s="202">
        <f>IF(N278="zníž. prenesená",J278,0)</f>
        <v>0</v>
      </c>
      <c r="BI278" s="202">
        <f>IF(N278="nulová",J278,0)</f>
        <v>0</v>
      </c>
      <c r="BJ278" s="19" t="s">
        <v>90</v>
      </c>
      <c r="BK278" s="203">
        <f>ROUND(I278*H278,3)</f>
        <v>0</v>
      </c>
      <c r="BL278" s="19" t="s">
        <v>111</v>
      </c>
      <c r="BM278" s="201" t="s">
        <v>426</v>
      </c>
    </row>
    <row r="279" s="2" customFormat="1" ht="37.8" customHeight="1">
      <c r="A279" s="38"/>
      <c r="B279" s="189"/>
      <c r="C279" s="190" t="s">
        <v>428</v>
      </c>
      <c r="D279" s="190" t="s">
        <v>171</v>
      </c>
      <c r="E279" s="191" t="s">
        <v>946</v>
      </c>
      <c r="F279" s="192" t="s">
        <v>947</v>
      </c>
      <c r="G279" s="193" t="s">
        <v>324</v>
      </c>
      <c r="H279" s="194">
        <v>11.98</v>
      </c>
      <c r="I279" s="195"/>
      <c r="J279" s="194">
        <f>ROUND(I279*H279,3)</f>
        <v>0</v>
      </c>
      <c r="K279" s="196"/>
      <c r="L279" s="39"/>
      <c r="M279" s="197" t="s">
        <v>1</v>
      </c>
      <c r="N279" s="198" t="s">
        <v>44</v>
      </c>
      <c r="O279" s="82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01" t="s">
        <v>111</v>
      </c>
      <c r="AT279" s="201" t="s">
        <v>171</v>
      </c>
      <c r="AU279" s="201" t="s">
        <v>90</v>
      </c>
      <c r="AY279" s="19" t="s">
        <v>168</v>
      </c>
      <c r="BE279" s="202">
        <f>IF(N279="základná",J279,0)</f>
        <v>0</v>
      </c>
      <c r="BF279" s="202">
        <f>IF(N279="znížená",J279,0)</f>
        <v>0</v>
      </c>
      <c r="BG279" s="202">
        <f>IF(N279="zákl. prenesená",J279,0)</f>
        <v>0</v>
      </c>
      <c r="BH279" s="202">
        <f>IF(N279="zníž. prenesená",J279,0)</f>
        <v>0</v>
      </c>
      <c r="BI279" s="202">
        <f>IF(N279="nulová",J279,0)</f>
        <v>0</v>
      </c>
      <c r="BJ279" s="19" t="s">
        <v>90</v>
      </c>
      <c r="BK279" s="203">
        <f>ROUND(I279*H279,3)</f>
        <v>0</v>
      </c>
      <c r="BL279" s="19" t="s">
        <v>111</v>
      </c>
      <c r="BM279" s="201" t="s">
        <v>431</v>
      </c>
    </row>
    <row r="280" s="13" customFormat="1">
      <c r="A280" s="13"/>
      <c r="B280" s="204"/>
      <c r="C280" s="13"/>
      <c r="D280" s="205" t="s">
        <v>175</v>
      </c>
      <c r="E280" s="206" t="s">
        <v>1</v>
      </c>
      <c r="F280" s="207" t="s">
        <v>948</v>
      </c>
      <c r="G280" s="13"/>
      <c r="H280" s="208">
        <v>11.98</v>
      </c>
      <c r="I280" s="209"/>
      <c r="J280" s="13"/>
      <c r="K280" s="13"/>
      <c r="L280" s="204"/>
      <c r="M280" s="210"/>
      <c r="N280" s="211"/>
      <c r="O280" s="211"/>
      <c r="P280" s="211"/>
      <c r="Q280" s="211"/>
      <c r="R280" s="211"/>
      <c r="S280" s="211"/>
      <c r="T280" s="21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6" t="s">
        <v>175</v>
      </c>
      <c r="AU280" s="206" t="s">
        <v>90</v>
      </c>
      <c r="AV280" s="13" t="s">
        <v>90</v>
      </c>
      <c r="AW280" s="13" t="s">
        <v>33</v>
      </c>
      <c r="AX280" s="13" t="s">
        <v>78</v>
      </c>
      <c r="AY280" s="206" t="s">
        <v>168</v>
      </c>
    </row>
    <row r="281" s="14" customFormat="1">
      <c r="A281" s="14"/>
      <c r="B281" s="213"/>
      <c r="C281" s="14"/>
      <c r="D281" s="205" t="s">
        <v>175</v>
      </c>
      <c r="E281" s="214" t="s">
        <v>1</v>
      </c>
      <c r="F281" s="215" t="s">
        <v>180</v>
      </c>
      <c r="G281" s="14"/>
      <c r="H281" s="216">
        <v>11.98</v>
      </c>
      <c r="I281" s="217"/>
      <c r="J281" s="14"/>
      <c r="K281" s="14"/>
      <c r="L281" s="213"/>
      <c r="M281" s="218"/>
      <c r="N281" s="219"/>
      <c r="O281" s="219"/>
      <c r="P281" s="219"/>
      <c r="Q281" s="219"/>
      <c r="R281" s="219"/>
      <c r="S281" s="219"/>
      <c r="T281" s="22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14" t="s">
        <v>175</v>
      </c>
      <c r="AU281" s="214" t="s">
        <v>90</v>
      </c>
      <c r="AV281" s="14" t="s">
        <v>111</v>
      </c>
      <c r="AW281" s="14" t="s">
        <v>33</v>
      </c>
      <c r="AX281" s="14" t="s">
        <v>85</v>
      </c>
      <c r="AY281" s="214" t="s">
        <v>168</v>
      </c>
    </row>
    <row r="282" s="2" customFormat="1" ht="21.75" customHeight="1">
      <c r="A282" s="38"/>
      <c r="B282" s="189"/>
      <c r="C282" s="190" t="s">
        <v>330</v>
      </c>
      <c r="D282" s="190" t="s">
        <v>171</v>
      </c>
      <c r="E282" s="191" t="s">
        <v>949</v>
      </c>
      <c r="F282" s="192" t="s">
        <v>950</v>
      </c>
      <c r="G282" s="193" t="s">
        <v>353</v>
      </c>
      <c r="H282" s="194">
        <v>1</v>
      </c>
      <c r="I282" s="195"/>
      <c r="J282" s="194">
        <f>ROUND(I282*H282,3)</f>
        <v>0</v>
      </c>
      <c r="K282" s="196"/>
      <c r="L282" s="39"/>
      <c r="M282" s="197" t="s">
        <v>1</v>
      </c>
      <c r="N282" s="198" t="s">
        <v>44</v>
      </c>
      <c r="O282" s="82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01" t="s">
        <v>111</v>
      </c>
      <c r="AT282" s="201" t="s">
        <v>171</v>
      </c>
      <c r="AU282" s="201" t="s">
        <v>90</v>
      </c>
      <c r="AY282" s="19" t="s">
        <v>168</v>
      </c>
      <c r="BE282" s="202">
        <f>IF(N282="základná",J282,0)</f>
        <v>0</v>
      </c>
      <c r="BF282" s="202">
        <f>IF(N282="znížená",J282,0)</f>
        <v>0</v>
      </c>
      <c r="BG282" s="202">
        <f>IF(N282="zákl. prenesená",J282,0)</f>
        <v>0</v>
      </c>
      <c r="BH282" s="202">
        <f>IF(N282="zníž. prenesená",J282,0)</f>
        <v>0</v>
      </c>
      <c r="BI282" s="202">
        <f>IF(N282="nulová",J282,0)</f>
        <v>0</v>
      </c>
      <c r="BJ282" s="19" t="s">
        <v>90</v>
      </c>
      <c r="BK282" s="203">
        <f>ROUND(I282*H282,3)</f>
        <v>0</v>
      </c>
      <c r="BL282" s="19" t="s">
        <v>111</v>
      </c>
      <c r="BM282" s="201" t="s">
        <v>435</v>
      </c>
    </row>
    <row r="283" s="2" customFormat="1" ht="24.15" customHeight="1">
      <c r="A283" s="38"/>
      <c r="B283" s="189"/>
      <c r="C283" s="190" t="s">
        <v>436</v>
      </c>
      <c r="D283" s="190" t="s">
        <v>171</v>
      </c>
      <c r="E283" s="191" t="s">
        <v>951</v>
      </c>
      <c r="F283" s="192" t="s">
        <v>952</v>
      </c>
      <c r="G283" s="193" t="s">
        <v>353</v>
      </c>
      <c r="H283" s="194">
        <v>1</v>
      </c>
      <c r="I283" s="195"/>
      <c r="J283" s="194">
        <f>ROUND(I283*H283,3)</f>
        <v>0</v>
      </c>
      <c r="K283" s="196"/>
      <c r="L283" s="39"/>
      <c r="M283" s="197" t="s">
        <v>1</v>
      </c>
      <c r="N283" s="198" t="s">
        <v>44</v>
      </c>
      <c r="O283" s="82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01" t="s">
        <v>111</v>
      </c>
      <c r="AT283" s="201" t="s">
        <v>171</v>
      </c>
      <c r="AU283" s="201" t="s">
        <v>90</v>
      </c>
      <c r="AY283" s="19" t="s">
        <v>168</v>
      </c>
      <c r="BE283" s="202">
        <f>IF(N283="základná",J283,0)</f>
        <v>0</v>
      </c>
      <c r="BF283" s="202">
        <f>IF(N283="znížená",J283,0)</f>
        <v>0</v>
      </c>
      <c r="BG283" s="202">
        <f>IF(N283="zákl. prenesená",J283,0)</f>
        <v>0</v>
      </c>
      <c r="BH283" s="202">
        <f>IF(N283="zníž. prenesená",J283,0)</f>
        <v>0</v>
      </c>
      <c r="BI283" s="202">
        <f>IF(N283="nulová",J283,0)</f>
        <v>0</v>
      </c>
      <c r="BJ283" s="19" t="s">
        <v>90</v>
      </c>
      <c r="BK283" s="203">
        <f>ROUND(I283*H283,3)</f>
        <v>0</v>
      </c>
      <c r="BL283" s="19" t="s">
        <v>111</v>
      </c>
      <c r="BM283" s="201" t="s">
        <v>439</v>
      </c>
    </row>
    <row r="284" s="12" customFormat="1" ht="22.8" customHeight="1">
      <c r="A284" s="12"/>
      <c r="B284" s="176"/>
      <c r="C284" s="12"/>
      <c r="D284" s="177" t="s">
        <v>77</v>
      </c>
      <c r="E284" s="187" t="s">
        <v>111</v>
      </c>
      <c r="F284" s="187" t="s">
        <v>953</v>
      </c>
      <c r="G284" s="12"/>
      <c r="H284" s="12"/>
      <c r="I284" s="179"/>
      <c r="J284" s="188">
        <f>BK284</f>
        <v>0</v>
      </c>
      <c r="K284" s="12"/>
      <c r="L284" s="176"/>
      <c r="M284" s="181"/>
      <c r="N284" s="182"/>
      <c r="O284" s="182"/>
      <c r="P284" s="183">
        <f>SUM(P285:P290)</f>
        <v>0</v>
      </c>
      <c r="Q284" s="182"/>
      <c r="R284" s="183">
        <f>SUM(R285:R290)</f>
        <v>0</v>
      </c>
      <c r="S284" s="182"/>
      <c r="T284" s="184">
        <f>SUM(T285:T290)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77" t="s">
        <v>85</v>
      </c>
      <c r="AT284" s="185" t="s">
        <v>77</v>
      </c>
      <c r="AU284" s="185" t="s">
        <v>85</v>
      </c>
      <c r="AY284" s="177" t="s">
        <v>168</v>
      </c>
      <c r="BK284" s="186">
        <f>SUM(BK285:BK290)</f>
        <v>0</v>
      </c>
    </row>
    <row r="285" s="2" customFormat="1" ht="33" customHeight="1">
      <c r="A285" s="38"/>
      <c r="B285" s="189"/>
      <c r="C285" s="190" t="s">
        <v>334</v>
      </c>
      <c r="D285" s="190" t="s">
        <v>171</v>
      </c>
      <c r="E285" s="191" t="s">
        <v>954</v>
      </c>
      <c r="F285" s="192" t="s">
        <v>955</v>
      </c>
      <c r="G285" s="193" t="s">
        <v>174</v>
      </c>
      <c r="H285" s="194">
        <v>2.2879999999999998</v>
      </c>
      <c r="I285" s="195"/>
      <c r="J285" s="194">
        <f>ROUND(I285*H285,3)</f>
        <v>0</v>
      </c>
      <c r="K285" s="196"/>
      <c r="L285" s="39"/>
      <c r="M285" s="197" t="s">
        <v>1</v>
      </c>
      <c r="N285" s="198" t="s">
        <v>44</v>
      </c>
      <c r="O285" s="82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01" t="s">
        <v>111</v>
      </c>
      <c r="AT285" s="201" t="s">
        <v>171</v>
      </c>
      <c r="AU285" s="201" t="s">
        <v>90</v>
      </c>
      <c r="AY285" s="19" t="s">
        <v>168</v>
      </c>
      <c r="BE285" s="202">
        <f>IF(N285="základná",J285,0)</f>
        <v>0</v>
      </c>
      <c r="BF285" s="202">
        <f>IF(N285="znížená",J285,0)</f>
        <v>0</v>
      </c>
      <c r="BG285" s="202">
        <f>IF(N285="zákl. prenesená",J285,0)</f>
        <v>0</v>
      </c>
      <c r="BH285" s="202">
        <f>IF(N285="zníž. prenesená",J285,0)</f>
        <v>0</v>
      </c>
      <c r="BI285" s="202">
        <f>IF(N285="nulová",J285,0)</f>
        <v>0</v>
      </c>
      <c r="BJ285" s="19" t="s">
        <v>90</v>
      </c>
      <c r="BK285" s="203">
        <f>ROUND(I285*H285,3)</f>
        <v>0</v>
      </c>
      <c r="BL285" s="19" t="s">
        <v>111</v>
      </c>
      <c r="BM285" s="201" t="s">
        <v>442</v>
      </c>
    </row>
    <row r="286" s="13" customFormat="1">
      <c r="A286" s="13"/>
      <c r="B286" s="204"/>
      <c r="C286" s="13"/>
      <c r="D286" s="205" t="s">
        <v>175</v>
      </c>
      <c r="E286" s="206" t="s">
        <v>1</v>
      </c>
      <c r="F286" s="207" t="s">
        <v>956</v>
      </c>
      <c r="G286" s="13"/>
      <c r="H286" s="208">
        <v>2.2879999999999998</v>
      </c>
      <c r="I286" s="209"/>
      <c r="J286" s="13"/>
      <c r="K286" s="13"/>
      <c r="L286" s="204"/>
      <c r="M286" s="210"/>
      <c r="N286" s="211"/>
      <c r="O286" s="211"/>
      <c r="P286" s="211"/>
      <c r="Q286" s="211"/>
      <c r="R286" s="211"/>
      <c r="S286" s="211"/>
      <c r="T286" s="21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6" t="s">
        <v>175</v>
      </c>
      <c r="AU286" s="206" t="s">
        <v>90</v>
      </c>
      <c r="AV286" s="13" t="s">
        <v>90</v>
      </c>
      <c r="AW286" s="13" t="s">
        <v>33</v>
      </c>
      <c r="AX286" s="13" t="s">
        <v>78</v>
      </c>
      <c r="AY286" s="206" t="s">
        <v>168</v>
      </c>
    </row>
    <row r="287" s="14" customFormat="1">
      <c r="A287" s="14"/>
      <c r="B287" s="213"/>
      <c r="C287" s="14"/>
      <c r="D287" s="205" t="s">
        <v>175</v>
      </c>
      <c r="E287" s="214" t="s">
        <v>1</v>
      </c>
      <c r="F287" s="215" t="s">
        <v>180</v>
      </c>
      <c r="G287" s="14"/>
      <c r="H287" s="216">
        <v>2.2879999999999998</v>
      </c>
      <c r="I287" s="217"/>
      <c r="J287" s="14"/>
      <c r="K287" s="14"/>
      <c r="L287" s="213"/>
      <c r="M287" s="218"/>
      <c r="N287" s="219"/>
      <c r="O287" s="219"/>
      <c r="P287" s="219"/>
      <c r="Q287" s="219"/>
      <c r="R287" s="219"/>
      <c r="S287" s="219"/>
      <c r="T287" s="22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14" t="s">
        <v>175</v>
      </c>
      <c r="AU287" s="214" t="s">
        <v>90</v>
      </c>
      <c r="AV287" s="14" t="s">
        <v>111</v>
      </c>
      <c r="AW287" s="14" t="s">
        <v>33</v>
      </c>
      <c r="AX287" s="14" t="s">
        <v>85</v>
      </c>
      <c r="AY287" s="214" t="s">
        <v>168</v>
      </c>
    </row>
    <row r="288" s="2" customFormat="1" ht="24.15" customHeight="1">
      <c r="A288" s="38"/>
      <c r="B288" s="189"/>
      <c r="C288" s="236" t="s">
        <v>448</v>
      </c>
      <c r="D288" s="236" t="s">
        <v>357</v>
      </c>
      <c r="E288" s="237" t="s">
        <v>957</v>
      </c>
      <c r="F288" s="238" t="s">
        <v>958</v>
      </c>
      <c r="G288" s="239" t="s">
        <v>174</v>
      </c>
      <c r="H288" s="240">
        <v>2.4020000000000001</v>
      </c>
      <c r="I288" s="241"/>
      <c r="J288" s="240">
        <f>ROUND(I288*H288,3)</f>
        <v>0</v>
      </c>
      <c r="K288" s="242"/>
      <c r="L288" s="243"/>
      <c r="M288" s="244" t="s">
        <v>1</v>
      </c>
      <c r="N288" s="245" t="s">
        <v>44</v>
      </c>
      <c r="O288" s="82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01" t="s">
        <v>190</v>
      </c>
      <c r="AT288" s="201" t="s">
        <v>357</v>
      </c>
      <c r="AU288" s="201" t="s">
        <v>90</v>
      </c>
      <c r="AY288" s="19" t="s">
        <v>168</v>
      </c>
      <c r="BE288" s="202">
        <f>IF(N288="základná",J288,0)</f>
        <v>0</v>
      </c>
      <c r="BF288" s="202">
        <f>IF(N288="znížená",J288,0)</f>
        <v>0</v>
      </c>
      <c r="BG288" s="202">
        <f>IF(N288="zákl. prenesená",J288,0)</f>
        <v>0</v>
      </c>
      <c r="BH288" s="202">
        <f>IF(N288="zníž. prenesená",J288,0)</f>
        <v>0</v>
      </c>
      <c r="BI288" s="202">
        <f>IF(N288="nulová",J288,0)</f>
        <v>0</v>
      </c>
      <c r="BJ288" s="19" t="s">
        <v>90</v>
      </c>
      <c r="BK288" s="203">
        <f>ROUND(I288*H288,3)</f>
        <v>0</v>
      </c>
      <c r="BL288" s="19" t="s">
        <v>111</v>
      </c>
      <c r="BM288" s="201" t="s">
        <v>451</v>
      </c>
    </row>
    <row r="289" s="13" customFormat="1">
      <c r="A289" s="13"/>
      <c r="B289" s="204"/>
      <c r="C289" s="13"/>
      <c r="D289" s="205" t="s">
        <v>175</v>
      </c>
      <c r="E289" s="206" t="s">
        <v>1</v>
      </c>
      <c r="F289" s="207" t="s">
        <v>959</v>
      </c>
      <c r="G289" s="13"/>
      <c r="H289" s="208">
        <v>2.4020000000000001</v>
      </c>
      <c r="I289" s="209"/>
      <c r="J289" s="13"/>
      <c r="K289" s="13"/>
      <c r="L289" s="204"/>
      <c r="M289" s="210"/>
      <c r="N289" s="211"/>
      <c r="O289" s="211"/>
      <c r="P289" s="211"/>
      <c r="Q289" s="211"/>
      <c r="R289" s="211"/>
      <c r="S289" s="211"/>
      <c r="T289" s="21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06" t="s">
        <v>175</v>
      </c>
      <c r="AU289" s="206" t="s">
        <v>90</v>
      </c>
      <c r="AV289" s="13" t="s">
        <v>90</v>
      </c>
      <c r="AW289" s="13" t="s">
        <v>33</v>
      </c>
      <c r="AX289" s="13" t="s">
        <v>78</v>
      </c>
      <c r="AY289" s="206" t="s">
        <v>168</v>
      </c>
    </row>
    <row r="290" s="14" customFormat="1">
      <c r="A290" s="14"/>
      <c r="B290" s="213"/>
      <c r="C290" s="14"/>
      <c r="D290" s="205" t="s">
        <v>175</v>
      </c>
      <c r="E290" s="214" t="s">
        <v>1</v>
      </c>
      <c r="F290" s="215" t="s">
        <v>180</v>
      </c>
      <c r="G290" s="14"/>
      <c r="H290" s="216">
        <v>2.4020000000000001</v>
      </c>
      <c r="I290" s="217"/>
      <c r="J290" s="14"/>
      <c r="K290" s="14"/>
      <c r="L290" s="213"/>
      <c r="M290" s="218"/>
      <c r="N290" s="219"/>
      <c r="O290" s="219"/>
      <c r="P290" s="219"/>
      <c r="Q290" s="219"/>
      <c r="R290" s="219"/>
      <c r="S290" s="219"/>
      <c r="T290" s="22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14" t="s">
        <v>175</v>
      </c>
      <c r="AU290" s="214" t="s">
        <v>90</v>
      </c>
      <c r="AV290" s="14" t="s">
        <v>111</v>
      </c>
      <c r="AW290" s="14" t="s">
        <v>33</v>
      </c>
      <c r="AX290" s="14" t="s">
        <v>85</v>
      </c>
      <c r="AY290" s="214" t="s">
        <v>168</v>
      </c>
    </row>
    <row r="291" s="12" customFormat="1" ht="22.8" customHeight="1">
      <c r="A291" s="12"/>
      <c r="B291" s="176"/>
      <c r="C291" s="12"/>
      <c r="D291" s="177" t="s">
        <v>77</v>
      </c>
      <c r="E291" s="187" t="s">
        <v>195</v>
      </c>
      <c r="F291" s="187" t="s">
        <v>960</v>
      </c>
      <c r="G291" s="12"/>
      <c r="H291" s="12"/>
      <c r="I291" s="179"/>
      <c r="J291" s="188">
        <f>BK291</f>
        <v>0</v>
      </c>
      <c r="K291" s="12"/>
      <c r="L291" s="176"/>
      <c r="M291" s="181"/>
      <c r="N291" s="182"/>
      <c r="O291" s="182"/>
      <c r="P291" s="183">
        <f>SUM(P292:P300)</f>
        <v>0</v>
      </c>
      <c r="Q291" s="182"/>
      <c r="R291" s="183">
        <f>SUM(R292:R300)</f>
        <v>0</v>
      </c>
      <c r="S291" s="182"/>
      <c r="T291" s="184">
        <f>SUM(T292:T300)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77" t="s">
        <v>85</v>
      </c>
      <c r="AT291" s="185" t="s">
        <v>77</v>
      </c>
      <c r="AU291" s="185" t="s">
        <v>85</v>
      </c>
      <c r="AY291" s="177" t="s">
        <v>168</v>
      </c>
      <c r="BK291" s="186">
        <f>SUM(BK292:BK300)</f>
        <v>0</v>
      </c>
    </row>
    <row r="292" s="2" customFormat="1" ht="33" customHeight="1">
      <c r="A292" s="38"/>
      <c r="B292" s="189"/>
      <c r="C292" s="190" t="s">
        <v>339</v>
      </c>
      <c r="D292" s="190" t="s">
        <v>171</v>
      </c>
      <c r="E292" s="191" t="s">
        <v>961</v>
      </c>
      <c r="F292" s="192" t="s">
        <v>962</v>
      </c>
      <c r="G292" s="193" t="s">
        <v>174</v>
      </c>
      <c r="H292" s="194">
        <v>22.699999999999999</v>
      </c>
      <c r="I292" s="195"/>
      <c r="J292" s="194">
        <f>ROUND(I292*H292,3)</f>
        <v>0</v>
      </c>
      <c r="K292" s="196"/>
      <c r="L292" s="39"/>
      <c r="M292" s="197" t="s">
        <v>1</v>
      </c>
      <c r="N292" s="198" t="s">
        <v>44</v>
      </c>
      <c r="O292" s="82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1" t="s">
        <v>111</v>
      </c>
      <c r="AT292" s="201" t="s">
        <v>171</v>
      </c>
      <c r="AU292" s="201" t="s">
        <v>90</v>
      </c>
      <c r="AY292" s="19" t="s">
        <v>168</v>
      </c>
      <c r="BE292" s="202">
        <f>IF(N292="základná",J292,0)</f>
        <v>0</v>
      </c>
      <c r="BF292" s="202">
        <f>IF(N292="znížená",J292,0)</f>
        <v>0</v>
      </c>
      <c r="BG292" s="202">
        <f>IF(N292="zákl. prenesená",J292,0)</f>
        <v>0</v>
      </c>
      <c r="BH292" s="202">
        <f>IF(N292="zníž. prenesená",J292,0)</f>
        <v>0</v>
      </c>
      <c r="BI292" s="202">
        <f>IF(N292="nulová",J292,0)</f>
        <v>0</v>
      </c>
      <c r="BJ292" s="19" t="s">
        <v>90</v>
      </c>
      <c r="BK292" s="203">
        <f>ROUND(I292*H292,3)</f>
        <v>0</v>
      </c>
      <c r="BL292" s="19" t="s">
        <v>111</v>
      </c>
      <c r="BM292" s="201" t="s">
        <v>459</v>
      </c>
    </row>
    <row r="293" s="13" customFormat="1">
      <c r="A293" s="13"/>
      <c r="B293" s="204"/>
      <c r="C293" s="13"/>
      <c r="D293" s="205" t="s">
        <v>175</v>
      </c>
      <c r="E293" s="206" t="s">
        <v>1</v>
      </c>
      <c r="F293" s="207" t="s">
        <v>876</v>
      </c>
      <c r="G293" s="13"/>
      <c r="H293" s="208">
        <v>22.699999999999999</v>
      </c>
      <c r="I293" s="209"/>
      <c r="J293" s="13"/>
      <c r="K293" s="13"/>
      <c r="L293" s="204"/>
      <c r="M293" s="210"/>
      <c r="N293" s="211"/>
      <c r="O293" s="211"/>
      <c r="P293" s="211"/>
      <c r="Q293" s="211"/>
      <c r="R293" s="211"/>
      <c r="S293" s="211"/>
      <c r="T293" s="21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06" t="s">
        <v>175</v>
      </c>
      <c r="AU293" s="206" t="s">
        <v>90</v>
      </c>
      <c r="AV293" s="13" t="s">
        <v>90</v>
      </c>
      <c r="AW293" s="13" t="s">
        <v>33</v>
      </c>
      <c r="AX293" s="13" t="s">
        <v>78</v>
      </c>
      <c r="AY293" s="206" t="s">
        <v>168</v>
      </c>
    </row>
    <row r="294" s="14" customFormat="1">
      <c r="A294" s="14"/>
      <c r="B294" s="213"/>
      <c r="C294" s="14"/>
      <c r="D294" s="205" t="s">
        <v>175</v>
      </c>
      <c r="E294" s="214" t="s">
        <v>1</v>
      </c>
      <c r="F294" s="215" t="s">
        <v>180</v>
      </c>
      <c r="G294" s="14"/>
      <c r="H294" s="216">
        <v>22.699999999999999</v>
      </c>
      <c r="I294" s="217"/>
      <c r="J294" s="14"/>
      <c r="K294" s="14"/>
      <c r="L294" s="213"/>
      <c r="M294" s="218"/>
      <c r="N294" s="219"/>
      <c r="O294" s="219"/>
      <c r="P294" s="219"/>
      <c r="Q294" s="219"/>
      <c r="R294" s="219"/>
      <c r="S294" s="219"/>
      <c r="T294" s="22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14" t="s">
        <v>175</v>
      </c>
      <c r="AU294" s="214" t="s">
        <v>90</v>
      </c>
      <c r="AV294" s="14" t="s">
        <v>111</v>
      </c>
      <c r="AW294" s="14" t="s">
        <v>33</v>
      </c>
      <c r="AX294" s="14" t="s">
        <v>85</v>
      </c>
      <c r="AY294" s="214" t="s">
        <v>168</v>
      </c>
    </row>
    <row r="295" s="2" customFormat="1" ht="24.15" customHeight="1">
      <c r="A295" s="38"/>
      <c r="B295" s="189"/>
      <c r="C295" s="190" t="s">
        <v>460</v>
      </c>
      <c r="D295" s="190" t="s">
        <v>171</v>
      </c>
      <c r="E295" s="191" t="s">
        <v>963</v>
      </c>
      <c r="F295" s="192" t="s">
        <v>964</v>
      </c>
      <c r="G295" s="193" t="s">
        <v>174</v>
      </c>
      <c r="H295" s="194">
        <v>32.799999999999997</v>
      </c>
      <c r="I295" s="195"/>
      <c r="J295" s="194">
        <f>ROUND(I295*H295,3)</f>
        <v>0</v>
      </c>
      <c r="K295" s="196"/>
      <c r="L295" s="39"/>
      <c r="M295" s="197" t="s">
        <v>1</v>
      </c>
      <c r="N295" s="198" t="s">
        <v>44</v>
      </c>
      <c r="O295" s="82"/>
      <c r="P295" s="199">
        <f>O295*H295</f>
        <v>0</v>
      </c>
      <c r="Q295" s="199">
        <v>0</v>
      </c>
      <c r="R295" s="199">
        <f>Q295*H295</f>
        <v>0</v>
      </c>
      <c r="S295" s="199">
        <v>0</v>
      </c>
      <c r="T295" s="20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01" t="s">
        <v>111</v>
      </c>
      <c r="AT295" s="201" t="s">
        <v>171</v>
      </c>
      <c r="AU295" s="201" t="s">
        <v>90</v>
      </c>
      <c r="AY295" s="19" t="s">
        <v>168</v>
      </c>
      <c r="BE295" s="202">
        <f>IF(N295="základná",J295,0)</f>
        <v>0</v>
      </c>
      <c r="BF295" s="202">
        <f>IF(N295="znížená",J295,0)</f>
        <v>0</v>
      </c>
      <c r="BG295" s="202">
        <f>IF(N295="zákl. prenesená",J295,0)</f>
        <v>0</v>
      </c>
      <c r="BH295" s="202">
        <f>IF(N295="zníž. prenesená",J295,0)</f>
        <v>0</v>
      </c>
      <c r="BI295" s="202">
        <f>IF(N295="nulová",J295,0)</f>
        <v>0</v>
      </c>
      <c r="BJ295" s="19" t="s">
        <v>90</v>
      </c>
      <c r="BK295" s="203">
        <f>ROUND(I295*H295,3)</f>
        <v>0</v>
      </c>
      <c r="BL295" s="19" t="s">
        <v>111</v>
      </c>
      <c r="BM295" s="201" t="s">
        <v>463</v>
      </c>
    </row>
    <row r="296" s="2" customFormat="1" ht="33" customHeight="1">
      <c r="A296" s="38"/>
      <c r="B296" s="189"/>
      <c r="C296" s="190" t="s">
        <v>342</v>
      </c>
      <c r="D296" s="190" t="s">
        <v>171</v>
      </c>
      <c r="E296" s="191" t="s">
        <v>965</v>
      </c>
      <c r="F296" s="192" t="s">
        <v>966</v>
      </c>
      <c r="G296" s="193" t="s">
        <v>174</v>
      </c>
      <c r="H296" s="194">
        <v>77.900000000000006</v>
      </c>
      <c r="I296" s="195"/>
      <c r="J296" s="194">
        <f>ROUND(I296*H296,3)</f>
        <v>0</v>
      </c>
      <c r="K296" s="196"/>
      <c r="L296" s="39"/>
      <c r="M296" s="197" t="s">
        <v>1</v>
      </c>
      <c r="N296" s="198" t="s">
        <v>44</v>
      </c>
      <c r="O296" s="82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01" t="s">
        <v>111</v>
      </c>
      <c r="AT296" s="201" t="s">
        <v>171</v>
      </c>
      <c r="AU296" s="201" t="s">
        <v>90</v>
      </c>
      <c r="AY296" s="19" t="s">
        <v>168</v>
      </c>
      <c r="BE296" s="202">
        <f>IF(N296="základná",J296,0)</f>
        <v>0</v>
      </c>
      <c r="BF296" s="202">
        <f>IF(N296="znížená",J296,0)</f>
        <v>0</v>
      </c>
      <c r="BG296" s="202">
        <f>IF(N296="zákl. prenesená",J296,0)</f>
        <v>0</v>
      </c>
      <c r="BH296" s="202">
        <f>IF(N296="zníž. prenesená",J296,0)</f>
        <v>0</v>
      </c>
      <c r="BI296" s="202">
        <f>IF(N296="nulová",J296,0)</f>
        <v>0</v>
      </c>
      <c r="BJ296" s="19" t="s">
        <v>90</v>
      </c>
      <c r="BK296" s="203">
        <f>ROUND(I296*H296,3)</f>
        <v>0</v>
      </c>
      <c r="BL296" s="19" t="s">
        <v>111</v>
      </c>
      <c r="BM296" s="201" t="s">
        <v>466</v>
      </c>
    </row>
    <row r="297" s="13" customFormat="1">
      <c r="A297" s="13"/>
      <c r="B297" s="204"/>
      <c r="C297" s="13"/>
      <c r="D297" s="205" t="s">
        <v>175</v>
      </c>
      <c r="E297" s="206" t="s">
        <v>1</v>
      </c>
      <c r="F297" s="207" t="s">
        <v>967</v>
      </c>
      <c r="G297" s="13"/>
      <c r="H297" s="208">
        <v>32.799999999999997</v>
      </c>
      <c r="I297" s="209"/>
      <c r="J297" s="13"/>
      <c r="K297" s="13"/>
      <c r="L297" s="204"/>
      <c r="M297" s="210"/>
      <c r="N297" s="211"/>
      <c r="O297" s="211"/>
      <c r="P297" s="211"/>
      <c r="Q297" s="211"/>
      <c r="R297" s="211"/>
      <c r="S297" s="211"/>
      <c r="T297" s="21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06" t="s">
        <v>175</v>
      </c>
      <c r="AU297" s="206" t="s">
        <v>90</v>
      </c>
      <c r="AV297" s="13" t="s">
        <v>90</v>
      </c>
      <c r="AW297" s="13" t="s">
        <v>33</v>
      </c>
      <c r="AX297" s="13" t="s">
        <v>78</v>
      </c>
      <c r="AY297" s="206" t="s">
        <v>168</v>
      </c>
    </row>
    <row r="298" s="13" customFormat="1">
      <c r="A298" s="13"/>
      <c r="B298" s="204"/>
      <c r="C298" s="13"/>
      <c r="D298" s="205" t="s">
        <v>175</v>
      </c>
      <c r="E298" s="206" t="s">
        <v>1</v>
      </c>
      <c r="F298" s="207" t="s">
        <v>968</v>
      </c>
      <c r="G298" s="13"/>
      <c r="H298" s="208">
        <v>45.100000000000001</v>
      </c>
      <c r="I298" s="209"/>
      <c r="J298" s="13"/>
      <c r="K298" s="13"/>
      <c r="L298" s="204"/>
      <c r="M298" s="210"/>
      <c r="N298" s="211"/>
      <c r="O298" s="211"/>
      <c r="P298" s="211"/>
      <c r="Q298" s="211"/>
      <c r="R298" s="211"/>
      <c r="S298" s="211"/>
      <c r="T298" s="21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06" t="s">
        <v>175</v>
      </c>
      <c r="AU298" s="206" t="s">
        <v>90</v>
      </c>
      <c r="AV298" s="13" t="s">
        <v>90</v>
      </c>
      <c r="AW298" s="13" t="s">
        <v>33</v>
      </c>
      <c r="AX298" s="13" t="s">
        <v>78</v>
      </c>
      <c r="AY298" s="206" t="s">
        <v>168</v>
      </c>
    </row>
    <row r="299" s="14" customFormat="1">
      <c r="A299" s="14"/>
      <c r="B299" s="213"/>
      <c r="C299" s="14"/>
      <c r="D299" s="205" t="s">
        <v>175</v>
      </c>
      <c r="E299" s="214" t="s">
        <v>1</v>
      </c>
      <c r="F299" s="215" t="s">
        <v>180</v>
      </c>
      <c r="G299" s="14"/>
      <c r="H299" s="216">
        <v>77.900000000000006</v>
      </c>
      <c r="I299" s="217"/>
      <c r="J299" s="14"/>
      <c r="K299" s="14"/>
      <c r="L299" s="213"/>
      <c r="M299" s="218"/>
      <c r="N299" s="219"/>
      <c r="O299" s="219"/>
      <c r="P299" s="219"/>
      <c r="Q299" s="219"/>
      <c r="R299" s="219"/>
      <c r="S299" s="219"/>
      <c r="T299" s="22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14" t="s">
        <v>175</v>
      </c>
      <c r="AU299" s="214" t="s">
        <v>90</v>
      </c>
      <c r="AV299" s="14" t="s">
        <v>111</v>
      </c>
      <c r="AW299" s="14" t="s">
        <v>33</v>
      </c>
      <c r="AX299" s="14" t="s">
        <v>85</v>
      </c>
      <c r="AY299" s="214" t="s">
        <v>168</v>
      </c>
    </row>
    <row r="300" s="2" customFormat="1" ht="21.75" customHeight="1">
      <c r="A300" s="38"/>
      <c r="B300" s="189"/>
      <c r="C300" s="190" t="s">
        <v>468</v>
      </c>
      <c r="D300" s="190" t="s">
        <v>171</v>
      </c>
      <c r="E300" s="191" t="s">
        <v>969</v>
      </c>
      <c r="F300" s="192" t="s">
        <v>970</v>
      </c>
      <c r="G300" s="193" t="s">
        <v>174</v>
      </c>
      <c r="H300" s="194">
        <v>77.900000000000006</v>
      </c>
      <c r="I300" s="195"/>
      <c r="J300" s="194">
        <f>ROUND(I300*H300,3)</f>
        <v>0</v>
      </c>
      <c r="K300" s="196"/>
      <c r="L300" s="39"/>
      <c r="M300" s="197" t="s">
        <v>1</v>
      </c>
      <c r="N300" s="198" t="s">
        <v>44</v>
      </c>
      <c r="O300" s="82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01" t="s">
        <v>111</v>
      </c>
      <c r="AT300" s="201" t="s">
        <v>171</v>
      </c>
      <c r="AU300" s="201" t="s">
        <v>90</v>
      </c>
      <c r="AY300" s="19" t="s">
        <v>168</v>
      </c>
      <c r="BE300" s="202">
        <f>IF(N300="základná",J300,0)</f>
        <v>0</v>
      </c>
      <c r="BF300" s="202">
        <f>IF(N300="znížená",J300,0)</f>
        <v>0</v>
      </c>
      <c r="BG300" s="202">
        <f>IF(N300="zákl. prenesená",J300,0)</f>
        <v>0</v>
      </c>
      <c r="BH300" s="202">
        <f>IF(N300="zníž. prenesená",J300,0)</f>
        <v>0</v>
      </c>
      <c r="BI300" s="202">
        <f>IF(N300="nulová",J300,0)</f>
        <v>0</v>
      </c>
      <c r="BJ300" s="19" t="s">
        <v>90</v>
      </c>
      <c r="BK300" s="203">
        <f>ROUND(I300*H300,3)</f>
        <v>0</v>
      </c>
      <c r="BL300" s="19" t="s">
        <v>111</v>
      </c>
      <c r="BM300" s="201" t="s">
        <v>471</v>
      </c>
    </row>
    <row r="301" s="12" customFormat="1" ht="22.8" customHeight="1">
      <c r="A301" s="12"/>
      <c r="B301" s="176"/>
      <c r="C301" s="12"/>
      <c r="D301" s="177" t="s">
        <v>77</v>
      </c>
      <c r="E301" s="187" t="s">
        <v>169</v>
      </c>
      <c r="F301" s="187" t="s">
        <v>170</v>
      </c>
      <c r="G301" s="12"/>
      <c r="H301" s="12"/>
      <c r="I301" s="179"/>
      <c r="J301" s="188">
        <f>BK301</f>
        <v>0</v>
      </c>
      <c r="K301" s="12"/>
      <c r="L301" s="176"/>
      <c r="M301" s="181"/>
      <c r="N301" s="182"/>
      <c r="O301" s="182"/>
      <c r="P301" s="183">
        <f>SUM(P302:P325)</f>
        <v>0</v>
      </c>
      <c r="Q301" s="182"/>
      <c r="R301" s="183">
        <f>SUM(R302:R325)</f>
        <v>0</v>
      </c>
      <c r="S301" s="182"/>
      <c r="T301" s="184">
        <f>SUM(T302:T325)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77" t="s">
        <v>85</v>
      </c>
      <c r="AT301" s="185" t="s">
        <v>77</v>
      </c>
      <c r="AU301" s="185" t="s">
        <v>85</v>
      </c>
      <c r="AY301" s="177" t="s">
        <v>168</v>
      </c>
      <c r="BK301" s="186">
        <f>SUM(BK302:BK325)</f>
        <v>0</v>
      </c>
    </row>
    <row r="302" s="2" customFormat="1" ht="24.15" customHeight="1">
      <c r="A302" s="38"/>
      <c r="B302" s="189"/>
      <c r="C302" s="190" t="s">
        <v>346</v>
      </c>
      <c r="D302" s="190" t="s">
        <v>171</v>
      </c>
      <c r="E302" s="191" t="s">
        <v>971</v>
      </c>
      <c r="F302" s="192" t="s">
        <v>972</v>
      </c>
      <c r="G302" s="193" t="s">
        <v>353</v>
      </c>
      <c r="H302" s="194">
        <v>1</v>
      </c>
      <c r="I302" s="195"/>
      <c r="J302" s="194">
        <f>ROUND(I302*H302,3)</f>
        <v>0</v>
      </c>
      <c r="K302" s="196"/>
      <c r="L302" s="39"/>
      <c r="M302" s="197" t="s">
        <v>1</v>
      </c>
      <c r="N302" s="198" t="s">
        <v>44</v>
      </c>
      <c r="O302" s="82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01" t="s">
        <v>111</v>
      </c>
      <c r="AT302" s="201" t="s">
        <v>171</v>
      </c>
      <c r="AU302" s="201" t="s">
        <v>90</v>
      </c>
      <c r="AY302" s="19" t="s">
        <v>168</v>
      </c>
      <c r="BE302" s="202">
        <f>IF(N302="základná",J302,0)</f>
        <v>0</v>
      </c>
      <c r="BF302" s="202">
        <f>IF(N302="znížená",J302,0)</f>
        <v>0</v>
      </c>
      <c r="BG302" s="202">
        <f>IF(N302="zákl. prenesená",J302,0)</f>
        <v>0</v>
      </c>
      <c r="BH302" s="202">
        <f>IF(N302="zníž. prenesená",J302,0)</f>
        <v>0</v>
      </c>
      <c r="BI302" s="202">
        <f>IF(N302="nulová",J302,0)</f>
        <v>0</v>
      </c>
      <c r="BJ302" s="19" t="s">
        <v>90</v>
      </c>
      <c r="BK302" s="203">
        <f>ROUND(I302*H302,3)</f>
        <v>0</v>
      </c>
      <c r="BL302" s="19" t="s">
        <v>111</v>
      </c>
      <c r="BM302" s="201" t="s">
        <v>475</v>
      </c>
    </row>
    <row r="303" s="13" customFormat="1">
      <c r="A303" s="13"/>
      <c r="B303" s="204"/>
      <c r="C303" s="13"/>
      <c r="D303" s="205" t="s">
        <v>175</v>
      </c>
      <c r="E303" s="206" t="s">
        <v>1</v>
      </c>
      <c r="F303" s="207" t="s">
        <v>973</v>
      </c>
      <c r="G303" s="13"/>
      <c r="H303" s="208">
        <v>1</v>
      </c>
      <c r="I303" s="209"/>
      <c r="J303" s="13"/>
      <c r="K303" s="13"/>
      <c r="L303" s="204"/>
      <c r="M303" s="210"/>
      <c r="N303" s="211"/>
      <c r="O303" s="211"/>
      <c r="P303" s="211"/>
      <c r="Q303" s="211"/>
      <c r="R303" s="211"/>
      <c r="S303" s="211"/>
      <c r="T303" s="21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06" t="s">
        <v>175</v>
      </c>
      <c r="AU303" s="206" t="s">
        <v>90</v>
      </c>
      <c r="AV303" s="13" t="s">
        <v>90</v>
      </c>
      <c r="AW303" s="13" t="s">
        <v>33</v>
      </c>
      <c r="AX303" s="13" t="s">
        <v>78</v>
      </c>
      <c r="AY303" s="206" t="s">
        <v>168</v>
      </c>
    </row>
    <row r="304" s="14" customFormat="1">
      <c r="A304" s="14"/>
      <c r="B304" s="213"/>
      <c r="C304" s="14"/>
      <c r="D304" s="205" t="s">
        <v>175</v>
      </c>
      <c r="E304" s="214" t="s">
        <v>1</v>
      </c>
      <c r="F304" s="215" t="s">
        <v>180</v>
      </c>
      <c r="G304" s="14"/>
      <c r="H304" s="216">
        <v>1</v>
      </c>
      <c r="I304" s="217"/>
      <c r="J304" s="14"/>
      <c r="K304" s="14"/>
      <c r="L304" s="213"/>
      <c r="M304" s="218"/>
      <c r="N304" s="219"/>
      <c r="O304" s="219"/>
      <c r="P304" s="219"/>
      <c r="Q304" s="219"/>
      <c r="R304" s="219"/>
      <c r="S304" s="219"/>
      <c r="T304" s="22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14" t="s">
        <v>175</v>
      </c>
      <c r="AU304" s="214" t="s">
        <v>90</v>
      </c>
      <c r="AV304" s="14" t="s">
        <v>111</v>
      </c>
      <c r="AW304" s="14" t="s">
        <v>33</v>
      </c>
      <c r="AX304" s="14" t="s">
        <v>85</v>
      </c>
      <c r="AY304" s="214" t="s">
        <v>168</v>
      </c>
    </row>
    <row r="305" s="2" customFormat="1" ht="33" customHeight="1">
      <c r="A305" s="38"/>
      <c r="B305" s="189"/>
      <c r="C305" s="190" t="s">
        <v>478</v>
      </c>
      <c r="D305" s="190" t="s">
        <v>171</v>
      </c>
      <c r="E305" s="191" t="s">
        <v>974</v>
      </c>
      <c r="F305" s="192" t="s">
        <v>975</v>
      </c>
      <c r="G305" s="193" t="s">
        <v>618</v>
      </c>
      <c r="H305" s="194">
        <v>0.63300000000000001</v>
      </c>
      <c r="I305" s="195"/>
      <c r="J305" s="194">
        <f>ROUND(I305*H305,3)</f>
        <v>0</v>
      </c>
      <c r="K305" s="196"/>
      <c r="L305" s="39"/>
      <c r="M305" s="197" t="s">
        <v>1</v>
      </c>
      <c r="N305" s="198" t="s">
        <v>44</v>
      </c>
      <c r="O305" s="82"/>
      <c r="P305" s="199">
        <f>O305*H305</f>
        <v>0</v>
      </c>
      <c r="Q305" s="199">
        <v>0</v>
      </c>
      <c r="R305" s="199">
        <f>Q305*H305</f>
        <v>0</v>
      </c>
      <c r="S305" s="199">
        <v>0</v>
      </c>
      <c r="T305" s="20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1" t="s">
        <v>111</v>
      </c>
      <c r="AT305" s="201" t="s">
        <v>171</v>
      </c>
      <c r="AU305" s="201" t="s">
        <v>90</v>
      </c>
      <c r="AY305" s="19" t="s">
        <v>168</v>
      </c>
      <c r="BE305" s="202">
        <f>IF(N305="základná",J305,0)</f>
        <v>0</v>
      </c>
      <c r="BF305" s="202">
        <f>IF(N305="znížená",J305,0)</f>
        <v>0</v>
      </c>
      <c r="BG305" s="202">
        <f>IF(N305="zákl. prenesená",J305,0)</f>
        <v>0</v>
      </c>
      <c r="BH305" s="202">
        <f>IF(N305="zníž. prenesená",J305,0)</f>
        <v>0</v>
      </c>
      <c r="BI305" s="202">
        <f>IF(N305="nulová",J305,0)</f>
        <v>0</v>
      </c>
      <c r="BJ305" s="19" t="s">
        <v>90</v>
      </c>
      <c r="BK305" s="203">
        <f>ROUND(I305*H305,3)</f>
        <v>0</v>
      </c>
      <c r="BL305" s="19" t="s">
        <v>111</v>
      </c>
      <c r="BM305" s="201" t="s">
        <v>481</v>
      </c>
    </row>
    <row r="306" s="13" customFormat="1">
      <c r="A306" s="13"/>
      <c r="B306" s="204"/>
      <c r="C306" s="13"/>
      <c r="D306" s="205" t="s">
        <v>175</v>
      </c>
      <c r="E306" s="206" t="s">
        <v>1</v>
      </c>
      <c r="F306" s="207" t="s">
        <v>976</v>
      </c>
      <c r="G306" s="13"/>
      <c r="H306" s="208">
        <v>0.63300000000000001</v>
      </c>
      <c r="I306" s="209"/>
      <c r="J306" s="13"/>
      <c r="K306" s="13"/>
      <c r="L306" s="204"/>
      <c r="M306" s="210"/>
      <c r="N306" s="211"/>
      <c r="O306" s="211"/>
      <c r="P306" s="211"/>
      <c r="Q306" s="211"/>
      <c r="R306" s="211"/>
      <c r="S306" s="211"/>
      <c r="T306" s="21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06" t="s">
        <v>175</v>
      </c>
      <c r="AU306" s="206" t="s">
        <v>90</v>
      </c>
      <c r="AV306" s="13" t="s">
        <v>90</v>
      </c>
      <c r="AW306" s="13" t="s">
        <v>33</v>
      </c>
      <c r="AX306" s="13" t="s">
        <v>78</v>
      </c>
      <c r="AY306" s="206" t="s">
        <v>168</v>
      </c>
    </row>
    <row r="307" s="14" customFormat="1">
      <c r="A307" s="14"/>
      <c r="B307" s="213"/>
      <c r="C307" s="14"/>
      <c r="D307" s="205" t="s">
        <v>175</v>
      </c>
      <c r="E307" s="214" t="s">
        <v>1</v>
      </c>
      <c r="F307" s="215" t="s">
        <v>180</v>
      </c>
      <c r="G307" s="14"/>
      <c r="H307" s="216">
        <v>0.63300000000000001</v>
      </c>
      <c r="I307" s="217"/>
      <c r="J307" s="14"/>
      <c r="K307" s="14"/>
      <c r="L307" s="213"/>
      <c r="M307" s="218"/>
      <c r="N307" s="219"/>
      <c r="O307" s="219"/>
      <c r="P307" s="219"/>
      <c r="Q307" s="219"/>
      <c r="R307" s="219"/>
      <c r="S307" s="219"/>
      <c r="T307" s="22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14" t="s">
        <v>175</v>
      </c>
      <c r="AU307" s="214" t="s">
        <v>90</v>
      </c>
      <c r="AV307" s="14" t="s">
        <v>111</v>
      </c>
      <c r="AW307" s="14" t="s">
        <v>33</v>
      </c>
      <c r="AX307" s="14" t="s">
        <v>85</v>
      </c>
      <c r="AY307" s="214" t="s">
        <v>168</v>
      </c>
    </row>
    <row r="308" s="2" customFormat="1" ht="37.8" customHeight="1">
      <c r="A308" s="38"/>
      <c r="B308" s="189"/>
      <c r="C308" s="190" t="s">
        <v>349</v>
      </c>
      <c r="D308" s="190" t="s">
        <v>171</v>
      </c>
      <c r="E308" s="191" t="s">
        <v>977</v>
      </c>
      <c r="F308" s="192" t="s">
        <v>978</v>
      </c>
      <c r="G308" s="193" t="s">
        <v>174</v>
      </c>
      <c r="H308" s="194">
        <v>3.024</v>
      </c>
      <c r="I308" s="195"/>
      <c r="J308" s="194">
        <f>ROUND(I308*H308,3)</f>
        <v>0</v>
      </c>
      <c r="K308" s="196"/>
      <c r="L308" s="39"/>
      <c r="M308" s="197" t="s">
        <v>1</v>
      </c>
      <c r="N308" s="198" t="s">
        <v>44</v>
      </c>
      <c r="O308" s="82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01" t="s">
        <v>111</v>
      </c>
      <c r="AT308" s="201" t="s">
        <v>171</v>
      </c>
      <c r="AU308" s="201" t="s">
        <v>90</v>
      </c>
      <c r="AY308" s="19" t="s">
        <v>168</v>
      </c>
      <c r="BE308" s="202">
        <f>IF(N308="základná",J308,0)</f>
        <v>0</v>
      </c>
      <c r="BF308" s="202">
        <f>IF(N308="znížená",J308,0)</f>
        <v>0</v>
      </c>
      <c r="BG308" s="202">
        <f>IF(N308="zákl. prenesená",J308,0)</f>
        <v>0</v>
      </c>
      <c r="BH308" s="202">
        <f>IF(N308="zníž. prenesená",J308,0)</f>
        <v>0</v>
      </c>
      <c r="BI308" s="202">
        <f>IF(N308="nulová",J308,0)</f>
        <v>0</v>
      </c>
      <c r="BJ308" s="19" t="s">
        <v>90</v>
      </c>
      <c r="BK308" s="203">
        <f>ROUND(I308*H308,3)</f>
        <v>0</v>
      </c>
      <c r="BL308" s="19" t="s">
        <v>111</v>
      </c>
      <c r="BM308" s="201" t="s">
        <v>488</v>
      </c>
    </row>
    <row r="309" s="13" customFormat="1">
      <c r="A309" s="13"/>
      <c r="B309" s="204"/>
      <c r="C309" s="13"/>
      <c r="D309" s="205" t="s">
        <v>175</v>
      </c>
      <c r="E309" s="206" t="s">
        <v>1</v>
      </c>
      <c r="F309" s="207" t="s">
        <v>979</v>
      </c>
      <c r="G309" s="13"/>
      <c r="H309" s="208">
        <v>3.024</v>
      </c>
      <c r="I309" s="209"/>
      <c r="J309" s="13"/>
      <c r="K309" s="13"/>
      <c r="L309" s="204"/>
      <c r="M309" s="210"/>
      <c r="N309" s="211"/>
      <c r="O309" s="211"/>
      <c r="P309" s="211"/>
      <c r="Q309" s="211"/>
      <c r="R309" s="211"/>
      <c r="S309" s="211"/>
      <c r="T309" s="21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06" t="s">
        <v>175</v>
      </c>
      <c r="AU309" s="206" t="s">
        <v>90</v>
      </c>
      <c r="AV309" s="13" t="s">
        <v>90</v>
      </c>
      <c r="AW309" s="13" t="s">
        <v>33</v>
      </c>
      <c r="AX309" s="13" t="s">
        <v>78</v>
      </c>
      <c r="AY309" s="206" t="s">
        <v>168</v>
      </c>
    </row>
    <row r="310" s="14" customFormat="1">
      <c r="A310" s="14"/>
      <c r="B310" s="213"/>
      <c r="C310" s="14"/>
      <c r="D310" s="205" t="s">
        <v>175</v>
      </c>
      <c r="E310" s="214" t="s">
        <v>1</v>
      </c>
      <c r="F310" s="215" t="s">
        <v>180</v>
      </c>
      <c r="G310" s="14"/>
      <c r="H310" s="216">
        <v>3.024</v>
      </c>
      <c r="I310" s="217"/>
      <c r="J310" s="14"/>
      <c r="K310" s="14"/>
      <c r="L310" s="213"/>
      <c r="M310" s="218"/>
      <c r="N310" s="219"/>
      <c r="O310" s="219"/>
      <c r="P310" s="219"/>
      <c r="Q310" s="219"/>
      <c r="R310" s="219"/>
      <c r="S310" s="219"/>
      <c r="T310" s="22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14" t="s">
        <v>175</v>
      </c>
      <c r="AU310" s="214" t="s">
        <v>90</v>
      </c>
      <c r="AV310" s="14" t="s">
        <v>111</v>
      </c>
      <c r="AW310" s="14" t="s">
        <v>33</v>
      </c>
      <c r="AX310" s="14" t="s">
        <v>85</v>
      </c>
      <c r="AY310" s="214" t="s">
        <v>168</v>
      </c>
    </row>
    <row r="311" s="2" customFormat="1" ht="16.5" customHeight="1">
      <c r="A311" s="38"/>
      <c r="B311" s="189"/>
      <c r="C311" s="190" t="s">
        <v>489</v>
      </c>
      <c r="D311" s="190" t="s">
        <v>171</v>
      </c>
      <c r="E311" s="191" t="s">
        <v>980</v>
      </c>
      <c r="F311" s="192" t="s">
        <v>981</v>
      </c>
      <c r="G311" s="193" t="s">
        <v>618</v>
      </c>
      <c r="H311" s="194">
        <v>3.4049999999999998</v>
      </c>
      <c r="I311" s="195"/>
      <c r="J311" s="194">
        <f>ROUND(I311*H311,3)</f>
        <v>0</v>
      </c>
      <c r="K311" s="196"/>
      <c r="L311" s="39"/>
      <c r="M311" s="197" t="s">
        <v>1</v>
      </c>
      <c r="N311" s="198" t="s">
        <v>44</v>
      </c>
      <c r="O311" s="82"/>
      <c r="P311" s="199">
        <f>O311*H311</f>
        <v>0</v>
      </c>
      <c r="Q311" s="199">
        <v>0</v>
      </c>
      <c r="R311" s="199">
        <f>Q311*H311</f>
        <v>0</v>
      </c>
      <c r="S311" s="199">
        <v>0</v>
      </c>
      <c r="T311" s="20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01" t="s">
        <v>111</v>
      </c>
      <c r="AT311" s="201" t="s">
        <v>171</v>
      </c>
      <c r="AU311" s="201" t="s">
        <v>90</v>
      </c>
      <c r="AY311" s="19" t="s">
        <v>168</v>
      </c>
      <c r="BE311" s="202">
        <f>IF(N311="základná",J311,0)</f>
        <v>0</v>
      </c>
      <c r="BF311" s="202">
        <f>IF(N311="znížená",J311,0)</f>
        <v>0</v>
      </c>
      <c r="BG311" s="202">
        <f>IF(N311="zákl. prenesená",J311,0)</f>
        <v>0</v>
      </c>
      <c r="BH311" s="202">
        <f>IF(N311="zníž. prenesená",J311,0)</f>
        <v>0</v>
      </c>
      <c r="BI311" s="202">
        <f>IF(N311="nulová",J311,0)</f>
        <v>0</v>
      </c>
      <c r="BJ311" s="19" t="s">
        <v>90</v>
      </c>
      <c r="BK311" s="203">
        <f>ROUND(I311*H311,3)</f>
        <v>0</v>
      </c>
      <c r="BL311" s="19" t="s">
        <v>111</v>
      </c>
      <c r="BM311" s="201" t="s">
        <v>492</v>
      </c>
    </row>
    <row r="312" s="13" customFormat="1">
      <c r="A312" s="13"/>
      <c r="B312" s="204"/>
      <c r="C312" s="13"/>
      <c r="D312" s="205" t="s">
        <v>175</v>
      </c>
      <c r="E312" s="206" t="s">
        <v>1</v>
      </c>
      <c r="F312" s="207" t="s">
        <v>982</v>
      </c>
      <c r="G312" s="13"/>
      <c r="H312" s="208">
        <v>3.4049999999999998</v>
      </c>
      <c r="I312" s="209"/>
      <c r="J312" s="13"/>
      <c r="K312" s="13"/>
      <c r="L312" s="204"/>
      <c r="M312" s="210"/>
      <c r="N312" s="211"/>
      <c r="O312" s="211"/>
      <c r="P312" s="211"/>
      <c r="Q312" s="211"/>
      <c r="R312" s="211"/>
      <c r="S312" s="211"/>
      <c r="T312" s="21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06" t="s">
        <v>175</v>
      </c>
      <c r="AU312" s="206" t="s">
        <v>90</v>
      </c>
      <c r="AV312" s="13" t="s">
        <v>90</v>
      </c>
      <c r="AW312" s="13" t="s">
        <v>33</v>
      </c>
      <c r="AX312" s="13" t="s">
        <v>78</v>
      </c>
      <c r="AY312" s="206" t="s">
        <v>168</v>
      </c>
    </row>
    <row r="313" s="14" customFormat="1">
      <c r="A313" s="14"/>
      <c r="B313" s="213"/>
      <c r="C313" s="14"/>
      <c r="D313" s="205" t="s">
        <v>175</v>
      </c>
      <c r="E313" s="214" t="s">
        <v>1</v>
      </c>
      <c r="F313" s="215" t="s">
        <v>180</v>
      </c>
      <c r="G313" s="14"/>
      <c r="H313" s="216">
        <v>3.4049999999999998</v>
      </c>
      <c r="I313" s="217"/>
      <c r="J313" s="14"/>
      <c r="K313" s="14"/>
      <c r="L313" s="213"/>
      <c r="M313" s="218"/>
      <c r="N313" s="219"/>
      <c r="O313" s="219"/>
      <c r="P313" s="219"/>
      <c r="Q313" s="219"/>
      <c r="R313" s="219"/>
      <c r="S313" s="219"/>
      <c r="T313" s="22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14" t="s">
        <v>175</v>
      </c>
      <c r="AU313" s="214" t="s">
        <v>90</v>
      </c>
      <c r="AV313" s="14" t="s">
        <v>111</v>
      </c>
      <c r="AW313" s="14" t="s">
        <v>33</v>
      </c>
      <c r="AX313" s="14" t="s">
        <v>85</v>
      </c>
      <c r="AY313" s="214" t="s">
        <v>168</v>
      </c>
    </row>
    <row r="314" s="2" customFormat="1" ht="24.15" customHeight="1">
      <c r="A314" s="38"/>
      <c r="B314" s="189"/>
      <c r="C314" s="190" t="s">
        <v>354</v>
      </c>
      <c r="D314" s="190" t="s">
        <v>171</v>
      </c>
      <c r="E314" s="191" t="s">
        <v>983</v>
      </c>
      <c r="F314" s="192" t="s">
        <v>984</v>
      </c>
      <c r="G314" s="193" t="s">
        <v>174</v>
      </c>
      <c r="H314" s="194">
        <v>94.769999999999996</v>
      </c>
      <c r="I314" s="195"/>
      <c r="J314" s="194">
        <f>ROUND(I314*H314,3)</f>
        <v>0</v>
      </c>
      <c r="K314" s="196"/>
      <c r="L314" s="39"/>
      <c r="M314" s="197" t="s">
        <v>1</v>
      </c>
      <c r="N314" s="198" t="s">
        <v>44</v>
      </c>
      <c r="O314" s="82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01" t="s">
        <v>111</v>
      </c>
      <c r="AT314" s="201" t="s">
        <v>171</v>
      </c>
      <c r="AU314" s="201" t="s">
        <v>90</v>
      </c>
      <c r="AY314" s="19" t="s">
        <v>168</v>
      </c>
      <c r="BE314" s="202">
        <f>IF(N314="základná",J314,0)</f>
        <v>0</v>
      </c>
      <c r="BF314" s="202">
        <f>IF(N314="znížená",J314,0)</f>
        <v>0</v>
      </c>
      <c r="BG314" s="202">
        <f>IF(N314="zákl. prenesená",J314,0)</f>
        <v>0</v>
      </c>
      <c r="BH314" s="202">
        <f>IF(N314="zníž. prenesená",J314,0)</f>
        <v>0</v>
      </c>
      <c r="BI314" s="202">
        <f>IF(N314="nulová",J314,0)</f>
        <v>0</v>
      </c>
      <c r="BJ314" s="19" t="s">
        <v>90</v>
      </c>
      <c r="BK314" s="203">
        <f>ROUND(I314*H314,3)</f>
        <v>0</v>
      </c>
      <c r="BL314" s="19" t="s">
        <v>111</v>
      </c>
      <c r="BM314" s="201" t="s">
        <v>499</v>
      </c>
    </row>
    <row r="315" s="2" customFormat="1" ht="24.15" customHeight="1">
      <c r="A315" s="38"/>
      <c r="B315" s="189"/>
      <c r="C315" s="236" t="s">
        <v>501</v>
      </c>
      <c r="D315" s="236" t="s">
        <v>357</v>
      </c>
      <c r="E315" s="237" t="s">
        <v>985</v>
      </c>
      <c r="F315" s="238" t="s">
        <v>986</v>
      </c>
      <c r="G315" s="239" t="s">
        <v>987</v>
      </c>
      <c r="H315" s="240">
        <v>19.523</v>
      </c>
      <c r="I315" s="241"/>
      <c r="J315" s="240">
        <f>ROUND(I315*H315,3)</f>
        <v>0</v>
      </c>
      <c r="K315" s="242"/>
      <c r="L315" s="243"/>
      <c r="M315" s="244" t="s">
        <v>1</v>
      </c>
      <c r="N315" s="245" t="s">
        <v>44</v>
      </c>
      <c r="O315" s="82"/>
      <c r="P315" s="199">
        <f>O315*H315</f>
        <v>0</v>
      </c>
      <c r="Q315" s="199">
        <v>0</v>
      </c>
      <c r="R315" s="199">
        <f>Q315*H315</f>
        <v>0</v>
      </c>
      <c r="S315" s="199">
        <v>0</v>
      </c>
      <c r="T315" s="20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01" t="s">
        <v>190</v>
      </c>
      <c r="AT315" s="201" t="s">
        <v>357</v>
      </c>
      <c r="AU315" s="201" t="s">
        <v>90</v>
      </c>
      <c r="AY315" s="19" t="s">
        <v>168</v>
      </c>
      <c r="BE315" s="202">
        <f>IF(N315="základná",J315,0)</f>
        <v>0</v>
      </c>
      <c r="BF315" s="202">
        <f>IF(N315="znížená",J315,0)</f>
        <v>0</v>
      </c>
      <c r="BG315" s="202">
        <f>IF(N315="zákl. prenesená",J315,0)</f>
        <v>0</v>
      </c>
      <c r="BH315" s="202">
        <f>IF(N315="zníž. prenesená",J315,0)</f>
        <v>0</v>
      </c>
      <c r="BI315" s="202">
        <f>IF(N315="nulová",J315,0)</f>
        <v>0</v>
      </c>
      <c r="BJ315" s="19" t="s">
        <v>90</v>
      </c>
      <c r="BK315" s="203">
        <f>ROUND(I315*H315,3)</f>
        <v>0</v>
      </c>
      <c r="BL315" s="19" t="s">
        <v>111</v>
      </c>
      <c r="BM315" s="201" t="s">
        <v>504</v>
      </c>
    </row>
    <row r="316" s="2" customFormat="1" ht="21.75" customHeight="1">
      <c r="A316" s="38"/>
      <c r="B316" s="189"/>
      <c r="C316" s="190" t="s">
        <v>360</v>
      </c>
      <c r="D316" s="190" t="s">
        <v>171</v>
      </c>
      <c r="E316" s="191" t="s">
        <v>988</v>
      </c>
      <c r="F316" s="192" t="s">
        <v>989</v>
      </c>
      <c r="G316" s="193" t="s">
        <v>174</v>
      </c>
      <c r="H316" s="194">
        <v>1.575</v>
      </c>
      <c r="I316" s="195"/>
      <c r="J316" s="194">
        <f>ROUND(I316*H316,3)</f>
        <v>0</v>
      </c>
      <c r="K316" s="196"/>
      <c r="L316" s="39"/>
      <c r="M316" s="197" t="s">
        <v>1</v>
      </c>
      <c r="N316" s="198" t="s">
        <v>44</v>
      </c>
      <c r="O316" s="82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01" t="s">
        <v>111</v>
      </c>
      <c r="AT316" s="201" t="s">
        <v>171</v>
      </c>
      <c r="AU316" s="201" t="s">
        <v>90</v>
      </c>
      <c r="AY316" s="19" t="s">
        <v>168</v>
      </c>
      <c r="BE316" s="202">
        <f>IF(N316="základná",J316,0)</f>
        <v>0</v>
      </c>
      <c r="BF316" s="202">
        <f>IF(N316="znížená",J316,0)</f>
        <v>0</v>
      </c>
      <c r="BG316" s="202">
        <f>IF(N316="zákl. prenesená",J316,0)</f>
        <v>0</v>
      </c>
      <c r="BH316" s="202">
        <f>IF(N316="zníž. prenesená",J316,0)</f>
        <v>0</v>
      </c>
      <c r="BI316" s="202">
        <f>IF(N316="nulová",J316,0)</f>
        <v>0</v>
      </c>
      <c r="BJ316" s="19" t="s">
        <v>90</v>
      </c>
      <c r="BK316" s="203">
        <f>ROUND(I316*H316,3)</f>
        <v>0</v>
      </c>
      <c r="BL316" s="19" t="s">
        <v>111</v>
      </c>
      <c r="BM316" s="201" t="s">
        <v>507</v>
      </c>
    </row>
    <row r="317" s="13" customFormat="1">
      <c r="A317" s="13"/>
      <c r="B317" s="204"/>
      <c r="C317" s="13"/>
      <c r="D317" s="205" t="s">
        <v>175</v>
      </c>
      <c r="E317" s="206" t="s">
        <v>1</v>
      </c>
      <c r="F317" s="207" t="s">
        <v>990</v>
      </c>
      <c r="G317" s="13"/>
      <c r="H317" s="208">
        <v>1.575</v>
      </c>
      <c r="I317" s="209"/>
      <c r="J317" s="13"/>
      <c r="K317" s="13"/>
      <c r="L317" s="204"/>
      <c r="M317" s="210"/>
      <c r="N317" s="211"/>
      <c r="O317" s="211"/>
      <c r="P317" s="211"/>
      <c r="Q317" s="211"/>
      <c r="R317" s="211"/>
      <c r="S317" s="211"/>
      <c r="T317" s="21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06" t="s">
        <v>175</v>
      </c>
      <c r="AU317" s="206" t="s">
        <v>90</v>
      </c>
      <c r="AV317" s="13" t="s">
        <v>90</v>
      </c>
      <c r="AW317" s="13" t="s">
        <v>33</v>
      </c>
      <c r="AX317" s="13" t="s">
        <v>78</v>
      </c>
      <c r="AY317" s="206" t="s">
        <v>168</v>
      </c>
    </row>
    <row r="318" s="14" customFormat="1">
      <c r="A318" s="14"/>
      <c r="B318" s="213"/>
      <c r="C318" s="14"/>
      <c r="D318" s="205" t="s">
        <v>175</v>
      </c>
      <c r="E318" s="214" t="s">
        <v>1</v>
      </c>
      <c r="F318" s="215" t="s">
        <v>180</v>
      </c>
      <c r="G318" s="14"/>
      <c r="H318" s="216">
        <v>1.575</v>
      </c>
      <c r="I318" s="217"/>
      <c r="J318" s="14"/>
      <c r="K318" s="14"/>
      <c r="L318" s="213"/>
      <c r="M318" s="218"/>
      <c r="N318" s="219"/>
      <c r="O318" s="219"/>
      <c r="P318" s="219"/>
      <c r="Q318" s="219"/>
      <c r="R318" s="219"/>
      <c r="S318" s="219"/>
      <c r="T318" s="22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14" t="s">
        <v>175</v>
      </c>
      <c r="AU318" s="214" t="s">
        <v>90</v>
      </c>
      <c r="AV318" s="14" t="s">
        <v>111</v>
      </c>
      <c r="AW318" s="14" t="s">
        <v>33</v>
      </c>
      <c r="AX318" s="14" t="s">
        <v>85</v>
      </c>
      <c r="AY318" s="214" t="s">
        <v>168</v>
      </c>
    </row>
    <row r="319" s="2" customFormat="1" ht="24.15" customHeight="1">
      <c r="A319" s="38"/>
      <c r="B319" s="189"/>
      <c r="C319" s="190" t="s">
        <v>510</v>
      </c>
      <c r="D319" s="190" t="s">
        <v>171</v>
      </c>
      <c r="E319" s="191" t="s">
        <v>991</v>
      </c>
      <c r="F319" s="192" t="s">
        <v>992</v>
      </c>
      <c r="G319" s="193" t="s">
        <v>174</v>
      </c>
      <c r="H319" s="194">
        <v>94.769999999999996</v>
      </c>
      <c r="I319" s="195"/>
      <c r="J319" s="194">
        <f>ROUND(I319*H319,3)</f>
        <v>0</v>
      </c>
      <c r="K319" s="196"/>
      <c r="L319" s="39"/>
      <c r="M319" s="197" t="s">
        <v>1</v>
      </c>
      <c r="N319" s="198" t="s">
        <v>44</v>
      </c>
      <c r="O319" s="82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01" t="s">
        <v>111</v>
      </c>
      <c r="AT319" s="201" t="s">
        <v>171</v>
      </c>
      <c r="AU319" s="201" t="s">
        <v>90</v>
      </c>
      <c r="AY319" s="19" t="s">
        <v>168</v>
      </c>
      <c r="BE319" s="202">
        <f>IF(N319="základná",J319,0)</f>
        <v>0</v>
      </c>
      <c r="BF319" s="202">
        <f>IF(N319="znížená",J319,0)</f>
        <v>0</v>
      </c>
      <c r="BG319" s="202">
        <f>IF(N319="zákl. prenesená",J319,0)</f>
        <v>0</v>
      </c>
      <c r="BH319" s="202">
        <f>IF(N319="zníž. prenesená",J319,0)</f>
        <v>0</v>
      </c>
      <c r="BI319" s="202">
        <f>IF(N319="nulová",J319,0)</f>
        <v>0</v>
      </c>
      <c r="BJ319" s="19" t="s">
        <v>90</v>
      </c>
      <c r="BK319" s="203">
        <f>ROUND(I319*H319,3)</f>
        <v>0</v>
      </c>
      <c r="BL319" s="19" t="s">
        <v>111</v>
      </c>
      <c r="BM319" s="201" t="s">
        <v>513</v>
      </c>
    </row>
    <row r="320" s="2" customFormat="1" ht="33" customHeight="1">
      <c r="A320" s="38"/>
      <c r="B320" s="189"/>
      <c r="C320" s="190" t="s">
        <v>364</v>
      </c>
      <c r="D320" s="190" t="s">
        <v>171</v>
      </c>
      <c r="E320" s="191" t="s">
        <v>993</v>
      </c>
      <c r="F320" s="192" t="s">
        <v>994</v>
      </c>
      <c r="G320" s="193" t="s">
        <v>324</v>
      </c>
      <c r="H320" s="194">
        <v>3</v>
      </c>
      <c r="I320" s="195"/>
      <c r="J320" s="194">
        <f>ROUND(I320*H320,3)</f>
        <v>0</v>
      </c>
      <c r="K320" s="196"/>
      <c r="L320" s="39"/>
      <c r="M320" s="197" t="s">
        <v>1</v>
      </c>
      <c r="N320" s="198" t="s">
        <v>44</v>
      </c>
      <c r="O320" s="82"/>
      <c r="P320" s="199">
        <f>O320*H320</f>
        <v>0</v>
      </c>
      <c r="Q320" s="199">
        <v>0</v>
      </c>
      <c r="R320" s="199">
        <f>Q320*H320</f>
        <v>0</v>
      </c>
      <c r="S320" s="199">
        <v>0</v>
      </c>
      <c r="T320" s="20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1" t="s">
        <v>111</v>
      </c>
      <c r="AT320" s="201" t="s">
        <v>171</v>
      </c>
      <c r="AU320" s="201" t="s">
        <v>90</v>
      </c>
      <c r="AY320" s="19" t="s">
        <v>168</v>
      </c>
      <c r="BE320" s="202">
        <f>IF(N320="základná",J320,0)</f>
        <v>0</v>
      </c>
      <c r="BF320" s="202">
        <f>IF(N320="znížená",J320,0)</f>
        <v>0</v>
      </c>
      <c r="BG320" s="202">
        <f>IF(N320="zákl. prenesená",J320,0)</f>
        <v>0</v>
      </c>
      <c r="BH320" s="202">
        <f>IF(N320="zníž. prenesená",J320,0)</f>
        <v>0</v>
      </c>
      <c r="BI320" s="202">
        <f>IF(N320="nulová",J320,0)</f>
        <v>0</v>
      </c>
      <c r="BJ320" s="19" t="s">
        <v>90</v>
      </c>
      <c r="BK320" s="203">
        <f>ROUND(I320*H320,3)</f>
        <v>0</v>
      </c>
      <c r="BL320" s="19" t="s">
        <v>111</v>
      </c>
      <c r="BM320" s="201" t="s">
        <v>516</v>
      </c>
    </row>
    <row r="321" s="13" customFormat="1">
      <c r="A321" s="13"/>
      <c r="B321" s="204"/>
      <c r="C321" s="13"/>
      <c r="D321" s="205" t="s">
        <v>175</v>
      </c>
      <c r="E321" s="206" t="s">
        <v>1</v>
      </c>
      <c r="F321" s="207" t="s">
        <v>995</v>
      </c>
      <c r="G321" s="13"/>
      <c r="H321" s="208">
        <v>3</v>
      </c>
      <c r="I321" s="209"/>
      <c r="J321" s="13"/>
      <c r="K321" s="13"/>
      <c r="L321" s="204"/>
      <c r="M321" s="210"/>
      <c r="N321" s="211"/>
      <c r="O321" s="211"/>
      <c r="P321" s="211"/>
      <c r="Q321" s="211"/>
      <c r="R321" s="211"/>
      <c r="S321" s="211"/>
      <c r="T321" s="21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06" t="s">
        <v>175</v>
      </c>
      <c r="AU321" s="206" t="s">
        <v>90</v>
      </c>
      <c r="AV321" s="13" t="s">
        <v>90</v>
      </c>
      <c r="AW321" s="13" t="s">
        <v>33</v>
      </c>
      <c r="AX321" s="13" t="s">
        <v>78</v>
      </c>
      <c r="AY321" s="206" t="s">
        <v>168</v>
      </c>
    </row>
    <row r="322" s="14" customFormat="1">
      <c r="A322" s="14"/>
      <c r="B322" s="213"/>
      <c r="C322" s="14"/>
      <c r="D322" s="205" t="s">
        <v>175</v>
      </c>
      <c r="E322" s="214" t="s">
        <v>1</v>
      </c>
      <c r="F322" s="215" t="s">
        <v>180</v>
      </c>
      <c r="G322" s="14"/>
      <c r="H322" s="216">
        <v>3</v>
      </c>
      <c r="I322" s="217"/>
      <c r="J322" s="14"/>
      <c r="K322" s="14"/>
      <c r="L322" s="213"/>
      <c r="M322" s="218"/>
      <c r="N322" s="219"/>
      <c r="O322" s="219"/>
      <c r="P322" s="219"/>
      <c r="Q322" s="219"/>
      <c r="R322" s="219"/>
      <c r="S322" s="219"/>
      <c r="T322" s="22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14" t="s">
        <v>175</v>
      </c>
      <c r="AU322" s="214" t="s">
        <v>90</v>
      </c>
      <c r="AV322" s="14" t="s">
        <v>111</v>
      </c>
      <c r="AW322" s="14" t="s">
        <v>33</v>
      </c>
      <c r="AX322" s="14" t="s">
        <v>85</v>
      </c>
      <c r="AY322" s="214" t="s">
        <v>168</v>
      </c>
    </row>
    <row r="323" s="2" customFormat="1" ht="37.8" customHeight="1">
      <c r="A323" s="38"/>
      <c r="B323" s="189"/>
      <c r="C323" s="236" t="s">
        <v>519</v>
      </c>
      <c r="D323" s="236" t="s">
        <v>357</v>
      </c>
      <c r="E323" s="237" t="s">
        <v>996</v>
      </c>
      <c r="F323" s="238" t="s">
        <v>997</v>
      </c>
      <c r="G323" s="239" t="s">
        <v>353</v>
      </c>
      <c r="H323" s="240">
        <v>2</v>
      </c>
      <c r="I323" s="241"/>
      <c r="J323" s="240">
        <f>ROUND(I323*H323,3)</f>
        <v>0</v>
      </c>
      <c r="K323" s="242"/>
      <c r="L323" s="243"/>
      <c r="M323" s="244" t="s">
        <v>1</v>
      </c>
      <c r="N323" s="245" t="s">
        <v>44</v>
      </c>
      <c r="O323" s="82"/>
      <c r="P323" s="199">
        <f>O323*H323</f>
        <v>0</v>
      </c>
      <c r="Q323" s="199">
        <v>0</v>
      </c>
      <c r="R323" s="199">
        <f>Q323*H323</f>
        <v>0</v>
      </c>
      <c r="S323" s="199">
        <v>0</v>
      </c>
      <c r="T323" s="20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01" t="s">
        <v>190</v>
      </c>
      <c r="AT323" s="201" t="s">
        <v>357</v>
      </c>
      <c r="AU323" s="201" t="s">
        <v>90</v>
      </c>
      <c r="AY323" s="19" t="s">
        <v>168</v>
      </c>
      <c r="BE323" s="202">
        <f>IF(N323="základná",J323,0)</f>
        <v>0</v>
      </c>
      <c r="BF323" s="202">
        <f>IF(N323="znížená",J323,0)</f>
        <v>0</v>
      </c>
      <c r="BG323" s="202">
        <f>IF(N323="zákl. prenesená",J323,0)</f>
        <v>0</v>
      </c>
      <c r="BH323" s="202">
        <f>IF(N323="zníž. prenesená",J323,0)</f>
        <v>0</v>
      </c>
      <c r="BI323" s="202">
        <f>IF(N323="nulová",J323,0)</f>
        <v>0</v>
      </c>
      <c r="BJ323" s="19" t="s">
        <v>90</v>
      </c>
      <c r="BK323" s="203">
        <f>ROUND(I323*H323,3)</f>
        <v>0</v>
      </c>
      <c r="BL323" s="19" t="s">
        <v>111</v>
      </c>
      <c r="BM323" s="201" t="s">
        <v>522</v>
      </c>
    </row>
    <row r="324" s="13" customFormat="1">
      <c r="A324" s="13"/>
      <c r="B324" s="204"/>
      <c r="C324" s="13"/>
      <c r="D324" s="205" t="s">
        <v>175</v>
      </c>
      <c r="E324" s="206" t="s">
        <v>1</v>
      </c>
      <c r="F324" s="207" t="s">
        <v>90</v>
      </c>
      <c r="G324" s="13"/>
      <c r="H324" s="208">
        <v>2</v>
      </c>
      <c r="I324" s="209"/>
      <c r="J324" s="13"/>
      <c r="K324" s="13"/>
      <c r="L324" s="204"/>
      <c r="M324" s="210"/>
      <c r="N324" s="211"/>
      <c r="O324" s="211"/>
      <c r="P324" s="211"/>
      <c r="Q324" s="211"/>
      <c r="R324" s="211"/>
      <c r="S324" s="211"/>
      <c r="T324" s="21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06" t="s">
        <v>175</v>
      </c>
      <c r="AU324" s="206" t="s">
        <v>90</v>
      </c>
      <c r="AV324" s="13" t="s">
        <v>90</v>
      </c>
      <c r="AW324" s="13" t="s">
        <v>33</v>
      </c>
      <c r="AX324" s="13" t="s">
        <v>78</v>
      </c>
      <c r="AY324" s="206" t="s">
        <v>168</v>
      </c>
    </row>
    <row r="325" s="14" customFormat="1">
      <c r="A325" s="14"/>
      <c r="B325" s="213"/>
      <c r="C325" s="14"/>
      <c r="D325" s="205" t="s">
        <v>175</v>
      </c>
      <c r="E325" s="214" t="s">
        <v>1</v>
      </c>
      <c r="F325" s="215" t="s">
        <v>180</v>
      </c>
      <c r="G325" s="14"/>
      <c r="H325" s="216">
        <v>2</v>
      </c>
      <c r="I325" s="217"/>
      <c r="J325" s="14"/>
      <c r="K325" s="14"/>
      <c r="L325" s="213"/>
      <c r="M325" s="218"/>
      <c r="N325" s="219"/>
      <c r="O325" s="219"/>
      <c r="P325" s="219"/>
      <c r="Q325" s="219"/>
      <c r="R325" s="219"/>
      <c r="S325" s="219"/>
      <c r="T325" s="22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14" t="s">
        <v>175</v>
      </c>
      <c r="AU325" s="214" t="s">
        <v>90</v>
      </c>
      <c r="AV325" s="14" t="s">
        <v>111</v>
      </c>
      <c r="AW325" s="14" t="s">
        <v>33</v>
      </c>
      <c r="AX325" s="14" t="s">
        <v>85</v>
      </c>
      <c r="AY325" s="214" t="s">
        <v>168</v>
      </c>
    </row>
    <row r="326" s="12" customFormat="1" ht="22.8" customHeight="1">
      <c r="A326" s="12"/>
      <c r="B326" s="176"/>
      <c r="C326" s="12"/>
      <c r="D326" s="177" t="s">
        <v>77</v>
      </c>
      <c r="E326" s="187" t="s">
        <v>213</v>
      </c>
      <c r="F326" s="187" t="s">
        <v>335</v>
      </c>
      <c r="G326" s="12"/>
      <c r="H326" s="12"/>
      <c r="I326" s="179"/>
      <c r="J326" s="188">
        <f>BK326</f>
        <v>0</v>
      </c>
      <c r="K326" s="12"/>
      <c r="L326" s="176"/>
      <c r="M326" s="181"/>
      <c r="N326" s="182"/>
      <c r="O326" s="182"/>
      <c r="P326" s="183">
        <f>SUM(P327:P443)</f>
        <v>0</v>
      </c>
      <c r="Q326" s="182"/>
      <c r="R326" s="183">
        <f>SUM(R327:R443)</f>
        <v>0</v>
      </c>
      <c r="S326" s="182"/>
      <c r="T326" s="184">
        <f>SUM(T327:T443)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77" t="s">
        <v>85</v>
      </c>
      <c r="AT326" s="185" t="s">
        <v>77</v>
      </c>
      <c r="AU326" s="185" t="s">
        <v>85</v>
      </c>
      <c r="AY326" s="177" t="s">
        <v>168</v>
      </c>
      <c r="BK326" s="186">
        <f>SUM(BK327:BK443)</f>
        <v>0</v>
      </c>
    </row>
    <row r="327" s="2" customFormat="1" ht="24.15" customHeight="1">
      <c r="A327" s="38"/>
      <c r="B327" s="189"/>
      <c r="C327" s="190" t="s">
        <v>367</v>
      </c>
      <c r="D327" s="190" t="s">
        <v>171</v>
      </c>
      <c r="E327" s="191" t="s">
        <v>998</v>
      </c>
      <c r="F327" s="192" t="s">
        <v>999</v>
      </c>
      <c r="G327" s="193" t="s">
        <v>324</v>
      </c>
      <c r="H327" s="194">
        <v>1.2</v>
      </c>
      <c r="I327" s="195"/>
      <c r="J327" s="194">
        <f>ROUND(I327*H327,3)</f>
        <v>0</v>
      </c>
      <c r="K327" s="196"/>
      <c r="L327" s="39"/>
      <c r="M327" s="197" t="s">
        <v>1</v>
      </c>
      <c r="N327" s="198" t="s">
        <v>44</v>
      </c>
      <c r="O327" s="82"/>
      <c r="P327" s="199">
        <f>O327*H327</f>
        <v>0</v>
      </c>
      <c r="Q327" s="199">
        <v>0</v>
      </c>
      <c r="R327" s="199">
        <f>Q327*H327</f>
        <v>0</v>
      </c>
      <c r="S327" s="199">
        <v>0</v>
      </c>
      <c r="T327" s="20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01" t="s">
        <v>111</v>
      </c>
      <c r="AT327" s="201" t="s">
        <v>171</v>
      </c>
      <c r="AU327" s="201" t="s">
        <v>90</v>
      </c>
      <c r="AY327" s="19" t="s">
        <v>168</v>
      </c>
      <c r="BE327" s="202">
        <f>IF(N327="základná",J327,0)</f>
        <v>0</v>
      </c>
      <c r="BF327" s="202">
        <f>IF(N327="znížená",J327,0)</f>
        <v>0</v>
      </c>
      <c r="BG327" s="202">
        <f>IF(N327="zákl. prenesená",J327,0)</f>
        <v>0</v>
      </c>
      <c r="BH327" s="202">
        <f>IF(N327="zníž. prenesená",J327,0)</f>
        <v>0</v>
      </c>
      <c r="BI327" s="202">
        <f>IF(N327="nulová",J327,0)</f>
        <v>0</v>
      </c>
      <c r="BJ327" s="19" t="s">
        <v>90</v>
      </c>
      <c r="BK327" s="203">
        <f>ROUND(I327*H327,3)</f>
        <v>0</v>
      </c>
      <c r="BL327" s="19" t="s">
        <v>111</v>
      </c>
      <c r="BM327" s="201" t="s">
        <v>529</v>
      </c>
    </row>
    <row r="328" s="13" customFormat="1">
      <c r="A328" s="13"/>
      <c r="B328" s="204"/>
      <c r="C328" s="13"/>
      <c r="D328" s="205" t="s">
        <v>175</v>
      </c>
      <c r="E328" s="206" t="s">
        <v>1</v>
      </c>
      <c r="F328" s="207" t="s">
        <v>1000</v>
      </c>
      <c r="G328" s="13"/>
      <c r="H328" s="208">
        <v>1.2</v>
      </c>
      <c r="I328" s="209"/>
      <c r="J328" s="13"/>
      <c r="K328" s="13"/>
      <c r="L328" s="204"/>
      <c r="M328" s="210"/>
      <c r="N328" s="211"/>
      <c r="O328" s="211"/>
      <c r="P328" s="211"/>
      <c r="Q328" s="211"/>
      <c r="R328" s="211"/>
      <c r="S328" s="211"/>
      <c r="T328" s="21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06" t="s">
        <v>175</v>
      </c>
      <c r="AU328" s="206" t="s">
        <v>90</v>
      </c>
      <c r="AV328" s="13" t="s">
        <v>90</v>
      </c>
      <c r="AW328" s="13" t="s">
        <v>33</v>
      </c>
      <c r="AX328" s="13" t="s">
        <v>78</v>
      </c>
      <c r="AY328" s="206" t="s">
        <v>168</v>
      </c>
    </row>
    <row r="329" s="14" customFormat="1">
      <c r="A329" s="14"/>
      <c r="B329" s="213"/>
      <c r="C329" s="14"/>
      <c r="D329" s="205" t="s">
        <v>175</v>
      </c>
      <c r="E329" s="214" t="s">
        <v>1</v>
      </c>
      <c r="F329" s="215" t="s">
        <v>180</v>
      </c>
      <c r="G329" s="14"/>
      <c r="H329" s="216">
        <v>1.2</v>
      </c>
      <c r="I329" s="217"/>
      <c r="J329" s="14"/>
      <c r="K329" s="14"/>
      <c r="L329" s="213"/>
      <c r="M329" s="218"/>
      <c r="N329" s="219"/>
      <c r="O329" s="219"/>
      <c r="P329" s="219"/>
      <c r="Q329" s="219"/>
      <c r="R329" s="219"/>
      <c r="S329" s="219"/>
      <c r="T329" s="22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14" t="s">
        <v>175</v>
      </c>
      <c r="AU329" s="214" t="s">
        <v>90</v>
      </c>
      <c r="AV329" s="14" t="s">
        <v>111</v>
      </c>
      <c r="AW329" s="14" t="s">
        <v>33</v>
      </c>
      <c r="AX329" s="14" t="s">
        <v>85</v>
      </c>
      <c r="AY329" s="214" t="s">
        <v>168</v>
      </c>
    </row>
    <row r="330" s="2" customFormat="1" ht="24.15" customHeight="1">
      <c r="A330" s="38"/>
      <c r="B330" s="189"/>
      <c r="C330" s="236" t="s">
        <v>531</v>
      </c>
      <c r="D330" s="236" t="s">
        <v>357</v>
      </c>
      <c r="E330" s="237" t="s">
        <v>1001</v>
      </c>
      <c r="F330" s="238" t="s">
        <v>1002</v>
      </c>
      <c r="G330" s="239" t="s">
        <v>174</v>
      </c>
      <c r="H330" s="240">
        <v>0.126</v>
      </c>
      <c r="I330" s="241"/>
      <c r="J330" s="240">
        <f>ROUND(I330*H330,3)</f>
        <v>0</v>
      </c>
      <c r="K330" s="242"/>
      <c r="L330" s="243"/>
      <c r="M330" s="244" t="s">
        <v>1</v>
      </c>
      <c r="N330" s="245" t="s">
        <v>44</v>
      </c>
      <c r="O330" s="82"/>
      <c r="P330" s="199">
        <f>O330*H330</f>
        <v>0</v>
      </c>
      <c r="Q330" s="199">
        <v>0</v>
      </c>
      <c r="R330" s="199">
        <f>Q330*H330</f>
        <v>0</v>
      </c>
      <c r="S330" s="199">
        <v>0</v>
      </c>
      <c r="T330" s="20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01" t="s">
        <v>190</v>
      </c>
      <c r="AT330" s="201" t="s">
        <v>357</v>
      </c>
      <c r="AU330" s="201" t="s">
        <v>90</v>
      </c>
      <c r="AY330" s="19" t="s">
        <v>168</v>
      </c>
      <c r="BE330" s="202">
        <f>IF(N330="základná",J330,0)</f>
        <v>0</v>
      </c>
      <c r="BF330" s="202">
        <f>IF(N330="znížená",J330,0)</f>
        <v>0</v>
      </c>
      <c r="BG330" s="202">
        <f>IF(N330="zákl. prenesená",J330,0)</f>
        <v>0</v>
      </c>
      <c r="BH330" s="202">
        <f>IF(N330="zníž. prenesená",J330,0)</f>
        <v>0</v>
      </c>
      <c r="BI330" s="202">
        <f>IF(N330="nulová",J330,0)</f>
        <v>0</v>
      </c>
      <c r="BJ330" s="19" t="s">
        <v>90</v>
      </c>
      <c r="BK330" s="203">
        <f>ROUND(I330*H330,3)</f>
        <v>0</v>
      </c>
      <c r="BL330" s="19" t="s">
        <v>111</v>
      </c>
      <c r="BM330" s="201" t="s">
        <v>534</v>
      </c>
    </row>
    <row r="331" s="2" customFormat="1" ht="37.8" customHeight="1">
      <c r="A331" s="38"/>
      <c r="B331" s="189"/>
      <c r="C331" s="190" t="s">
        <v>371</v>
      </c>
      <c r="D331" s="190" t="s">
        <v>171</v>
      </c>
      <c r="E331" s="191" t="s">
        <v>1003</v>
      </c>
      <c r="F331" s="192" t="s">
        <v>1004</v>
      </c>
      <c r="G331" s="193" t="s">
        <v>324</v>
      </c>
      <c r="H331" s="194">
        <v>67.700000000000003</v>
      </c>
      <c r="I331" s="195"/>
      <c r="J331" s="194">
        <f>ROUND(I331*H331,3)</f>
        <v>0</v>
      </c>
      <c r="K331" s="196"/>
      <c r="L331" s="39"/>
      <c r="M331" s="197" t="s">
        <v>1</v>
      </c>
      <c r="N331" s="198" t="s">
        <v>44</v>
      </c>
      <c r="O331" s="82"/>
      <c r="P331" s="199">
        <f>O331*H331</f>
        <v>0</v>
      </c>
      <c r="Q331" s="199">
        <v>0</v>
      </c>
      <c r="R331" s="199">
        <f>Q331*H331</f>
        <v>0</v>
      </c>
      <c r="S331" s="199">
        <v>0</v>
      </c>
      <c r="T331" s="20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01" t="s">
        <v>111</v>
      </c>
      <c r="AT331" s="201" t="s">
        <v>171</v>
      </c>
      <c r="AU331" s="201" t="s">
        <v>90</v>
      </c>
      <c r="AY331" s="19" t="s">
        <v>168</v>
      </c>
      <c r="BE331" s="202">
        <f>IF(N331="základná",J331,0)</f>
        <v>0</v>
      </c>
      <c r="BF331" s="202">
        <f>IF(N331="znížená",J331,0)</f>
        <v>0</v>
      </c>
      <c r="BG331" s="202">
        <f>IF(N331="zákl. prenesená",J331,0)</f>
        <v>0</v>
      </c>
      <c r="BH331" s="202">
        <f>IF(N331="zníž. prenesená",J331,0)</f>
        <v>0</v>
      </c>
      <c r="BI331" s="202">
        <f>IF(N331="nulová",J331,0)</f>
        <v>0</v>
      </c>
      <c r="BJ331" s="19" t="s">
        <v>90</v>
      </c>
      <c r="BK331" s="203">
        <f>ROUND(I331*H331,3)</f>
        <v>0</v>
      </c>
      <c r="BL331" s="19" t="s">
        <v>111</v>
      </c>
      <c r="BM331" s="201" t="s">
        <v>539</v>
      </c>
    </row>
    <row r="332" s="13" customFormat="1">
      <c r="A332" s="13"/>
      <c r="B332" s="204"/>
      <c r="C332" s="13"/>
      <c r="D332" s="205" t="s">
        <v>175</v>
      </c>
      <c r="E332" s="206" t="s">
        <v>1</v>
      </c>
      <c r="F332" s="207" t="s">
        <v>1005</v>
      </c>
      <c r="G332" s="13"/>
      <c r="H332" s="208">
        <v>42.299999999999997</v>
      </c>
      <c r="I332" s="209"/>
      <c r="J332" s="13"/>
      <c r="K332" s="13"/>
      <c r="L332" s="204"/>
      <c r="M332" s="210"/>
      <c r="N332" s="211"/>
      <c r="O332" s="211"/>
      <c r="P332" s="211"/>
      <c r="Q332" s="211"/>
      <c r="R332" s="211"/>
      <c r="S332" s="211"/>
      <c r="T332" s="21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06" t="s">
        <v>175</v>
      </c>
      <c r="AU332" s="206" t="s">
        <v>90</v>
      </c>
      <c r="AV332" s="13" t="s">
        <v>90</v>
      </c>
      <c r="AW332" s="13" t="s">
        <v>33</v>
      </c>
      <c r="AX332" s="13" t="s">
        <v>78</v>
      </c>
      <c r="AY332" s="206" t="s">
        <v>168</v>
      </c>
    </row>
    <row r="333" s="13" customFormat="1">
      <c r="A333" s="13"/>
      <c r="B333" s="204"/>
      <c r="C333" s="13"/>
      <c r="D333" s="205" t="s">
        <v>175</v>
      </c>
      <c r="E333" s="206" t="s">
        <v>1</v>
      </c>
      <c r="F333" s="207" t="s">
        <v>1006</v>
      </c>
      <c r="G333" s="13"/>
      <c r="H333" s="208">
        <v>25.399999999999999</v>
      </c>
      <c r="I333" s="209"/>
      <c r="J333" s="13"/>
      <c r="K333" s="13"/>
      <c r="L333" s="204"/>
      <c r="M333" s="210"/>
      <c r="N333" s="211"/>
      <c r="O333" s="211"/>
      <c r="P333" s="211"/>
      <c r="Q333" s="211"/>
      <c r="R333" s="211"/>
      <c r="S333" s="211"/>
      <c r="T333" s="21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06" t="s">
        <v>175</v>
      </c>
      <c r="AU333" s="206" t="s">
        <v>90</v>
      </c>
      <c r="AV333" s="13" t="s">
        <v>90</v>
      </c>
      <c r="AW333" s="13" t="s">
        <v>33</v>
      </c>
      <c r="AX333" s="13" t="s">
        <v>78</v>
      </c>
      <c r="AY333" s="206" t="s">
        <v>168</v>
      </c>
    </row>
    <row r="334" s="14" customFormat="1">
      <c r="A334" s="14"/>
      <c r="B334" s="213"/>
      <c r="C334" s="14"/>
      <c r="D334" s="205" t="s">
        <v>175</v>
      </c>
      <c r="E334" s="214" t="s">
        <v>1</v>
      </c>
      <c r="F334" s="215" t="s">
        <v>180</v>
      </c>
      <c r="G334" s="14"/>
      <c r="H334" s="216">
        <v>67.699999999999989</v>
      </c>
      <c r="I334" s="217"/>
      <c r="J334" s="14"/>
      <c r="K334" s="14"/>
      <c r="L334" s="213"/>
      <c r="M334" s="218"/>
      <c r="N334" s="219"/>
      <c r="O334" s="219"/>
      <c r="P334" s="219"/>
      <c r="Q334" s="219"/>
      <c r="R334" s="219"/>
      <c r="S334" s="219"/>
      <c r="T334" s="22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14" t="s">
        <v>175</v>
      </c>
      <c r="AU334" s="214" t="s">
        <v>90</v>
      </c>
      <c r="AV334" s="14" t="s">
        <v>111</v>
      </c>
      <c r="AW334" s="14" t="s">
        <v>33</v>
      </c>
      <c r="AX334" s="14" t="s">
        <v>85</v>
      </c>
      <c r="AY334" s="214" t="s">
        <v>168</v>
      </c>
    </row>
    <row r="335" s="2" customFormat="1" ht="21.75" customHeight="1">
      <c r="A335" s="38"/>
      <c r="B335" s="189"/>
      <c r="C335" s="236" t="s">
        <v>542</v>
      </c>
      <c r="D335" s="236" t="s">
        <v>357</v>
      </c>
      <c r="E335" s="237" t="s">
        <v>1007</v>
      </c>
      <c r="F335" s="238" t="s">
        <v>1008</v>
      </c>
      <c r="G335" s="239" t="s">
        <v>353</v>
      </c>
      <c r="H335" s="240">
        <v>68.376999999999995</v>
      </c>
      <c r="I335" s="241"/>
      <c r="J335" s="240">
        <f>ROUND(I335*H335,3)</f>
        <v>0</v>
      </c>
      <c r="K335" s="242"/>
      <c r="L335" s="243"/>
      <c r="M335" s="244" t="s">
        <v>1</v>
      </c>
      <c r="N335" s="245" t="s">
        <v>44</v>
      </c>
      <c r="O335" s="82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01" t="s">
        <v>190</v>
      </c>
      <c r="AT335" s="201" t="s">
        <v>357</v>
      </c>
      <c r="AU335" s="201" t="s">
        <v>90</v>
      </c>
      <c r="AY335" s="19" t="s">
        <v>168</v>
      </c>
      <c r="BE335" s="202">
        <f>IF(N335="základná",J335,0)</f>
        <v>0</v>
      </c>
      <c r="BF335" s="202">
        <f>IF(N335="znížená",J335,0)</f>
        <v>0</v>
      </c>
      <c r="BG335" s="202">
        <f>IF(N335="zákl. prenesená",J335,0)</f>
        <v>0</v>
      </c>
      <c r="BH335" s="202">
        <f>IF(N335="zníž. prenesená",J335,0)</f>
        <v>0</v>
      </c>
      <c r="BI335" s="202">
        <f>IF(N335="nulová",J335,0)</f>
        <v>0</v>
      </c>
      <c r="BJ335" s="19" t="s">
        <v>90</v>
      </c>
      <c r="BK335" s="203">
        <f>ROUND(I335*H335,3)</f>
        <v>0</v>
      </c>
      <c r="BL335" s="19" t="s">
        <v>111</v>
      </c>
      <c r="BM335" s="201" t="s">
        <v>545</v>
      </c>
    </row>
    <row r="336" s="15" customFormat="1">
      <c r="A336" s="15"/>
      <c r="B336" s="221"/>
      <c r="C336" s="15"/>
      <c r="D336" s="205" t="s">
        <v>175</v>
      </c>
      <c r="E336" s="222" t="s">
        <v>1</v>
      </c>
      <c r="F336" s="223" t="s">
        <v>1009</v>
      </c>
      <c r="G336" s="15"/>
      <c r="H336" s="222" t="s">
        <v>1</v>
      </c>
      <c r="I336" s="224"/>
      <c r="J336" s="15"/>
      <c r="K336" s="15"/>
      <c r="L336" s="221"/>
      <c r="M336" s="225"/>
      <c r="N336" s="226"/>
      <c r="O336" s="226"/>
      <c r="P336" s="226"/>
      <c r="Q336" s="226"/>
      <c r="R336" s="226"/>
      <c r="S336" s="226"/>
      <c r="T336" s="22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22" t="s">
        <v>175</v>
      </c>
      <c r="AU336" s="222" t="s">
        <v>90</v>
      </c>
      <c r="AV336" s="15" t="s">
        <v>85</v>
      </c>
      <c r="AW336" s="15" t="s">
        <v>33</v>
      </c>
      <c r="AX336" s="15" t="s">
        <v>78</v>
      </c>
      <c r="AY336" s="222" t="s">
        <v>168</v>
      </c>
    </row>
    <row r="337" s="13" customFormat="1">
      <c r="A337" s="13"/>
      <c r="B337" s="204"/>
      <c r="C337" s="13"/>
      <c r="D337" s="205" t="s">
        <v>175</v>
      </c>
      <c r="E337" s="206" t="s">
        <v>1</v>
      </c>
      <c r="F337" s="207" t="s">
        <v>1010</v>
      </c>
      <c r="G337" s="13"/>
      <c r="H337" s="208">
        <v>68.376999999999995</v>
      </c>
      <c r="I337" s="209"/>
      <c r="J337" s="13"/>
      <c r="K337" s="13"/>
      <c r="L337" s="204"/>
      <c r="M337" s="210"/>
      <c r="N337" s="211"/>
      <c r="O337" s="211"/>
      <c r="P337" s="211"/>
      <c r="Q337" s="211"/>
      <c r="R337" s="211"/>
      <c r="S337" s="211"/>
      <c r="T337" s="21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06" t="s">
        <v>175</v>
      </c>
      <c r="AU337" s="206" t="s">
        <v>90</v>
      </c>
      <c r="AV337" s="13" t="s">
        <v>90</v>
      </c>
      <c r="AW337" s="13" t="s">
        <v>33</v>
      </c>
      <c r="AX337" s="13" t="s">
        <v>78</v>
      </c>
      <c r="AY337" s="206" t="s">
        <v>168</v>
      </c>
    </row>
    <row r="338" s="14" customFormat="1">
      <c r="A338" s="14"/>
      <c r="B338" s="213"/>
      <c r="C338" s="14"/>
      <c r="D338" s="205" t="s">
        <v>175</v>
      </c>
      <c r="E338" s="214" t="s">
        <v>1</v>
      </c>
      <c r="F338" s="215" t="s">
        <v>180</v>
      </c>
      <c r="G338" s="14"/>
      <c r="H338" s="216">
        <v>68.376999999999995</v>
      </c>
      <c r="I338" s="217"/>
      <c r="J338" s="14"/>
      <c r="K338" s="14"/>
      <c r="L338" s="213"/>
      <c r="M338" s="218"/>
      <c r="N338" s="219"/>
      <c r="O338" s="219"/>
      <c r="P338" s="219"/>
      <c r="Q338" s="219"/>
      <c r="R338" s="219"/>
      <c r="S338" s="219"/>
      <c r="T338" s="22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14" t="s">
        <v>175</v>
      </c>
      <c r="AU338" s="214" t="s">
        <v>90</v>
      </c>
      <c r="AV338" s="14" t="s">
        <v>111</v>
      </c>
      <c r="AW338" s="14" t="s">
        <v>33</v>
      </c>
      <c r="AX338" s="14" t="s">
        <v>85</v>
      </c>
      <c r="AY338" s="214" t="s">
        <v>168</v>
      </c>
    </row>
    <row r="339" s="2" customFormat="1" ht="33" customHeight="1">
      <c r="A339" s="38"/>
      <c r="B339" s="189"/>
      <c r="C339" s="190" t="s">
        <v>374</v>
      </c>
      <c r="D339" s="190" t="s">
        <v>171</v>
      </c>
      <c r="E339" s="191" t="s">
        <v>1011</v>
      </c>
      <c r="F339" s="192" t="s">
        <v>1012</v>
      </c>
      <c r="G339" s="193" t="s">
        <v>618</v>
      </c>
      <c r="H339" s="194">
        <v>2.5840000000000001</v>
      </c>
      <c r="I339" s="195"/>
      <c r="J339" s="194">
        <f>ROUND(I339*H339,3)</f>
        <v>0</v>
      </c>
      <c r="K339" s="196"/>
      <c r="L339" s="39"/>
      <c r="M339" s="197" t="s">
        <v>1</v>
      </c>
      <c r="N339" s="198" t="s">
        <v>44</v>
      </c>
      <c r="O339" s="82"/>
      <c r="P339" s="199">
        <f>O339*H339</f>
        <v>0</v>
      </c>
      <c r="Q339" s="199">
        <v>0</v>
      </c>
      <c r="R339" s="199">
        <f>Q339*H339</f>
        <v>0</v>
      </c>
      <c r="S339" s="199">
        <v>0</v>
      </c>
      <c r="T339" s="20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01" t="s">
        <v>111</v>
      </c>
      <c r="AT339" s="201" t="s">
        <v>171</v>
      </c>
      <c r="AU339" s="201" t="s">
        <v>90</v>
      </c>
      <c r="AY339" s="19" t="s">
        <v>168</v>
      </c>
      <c r="BE339" s="202">
        <f>IF(N339="základná",J339,0)</f>
        <v>0</v>
      </c>
      <c r="BF339" s="202">
        <f>IF(N339="znížená",J339,0)</f>
        <v>0</v>
      </c>
      <c r="BG339" s="202">
        <f>IF(N339="zákl. prenesená",J339,0)</f>
        <v>0</v>
      </c>
      <c r="BH339" s="202">
        <f>IF(N339="zníž. prenesená",J339,0)</f>
        <v>0</v>
      </c>
      <c r="BI339" s="202">
        <f>IF(N339="nulová",J339,0)</f>
        <v>0</v>
      </c>
      <c r="BJ339" s="19" t="s">
        <v>90</v>
      </c>
      <c r="BK339" s="203">
        <f>ROUND(I339*H339,3)</f>
        <v>0</v>
      </c>
      <c r="BL339" s="19" t="s">
        <v>111</v>
      </c>
      <c r="BM339" s="201" t="s">
        <v>552</v>
      </c>
    </row>
    <row r="340" s="2" customFormat="1" ht="37.8" customHeight="1">
      <c r="A340" s="38"/>
      <c r="B340" s="189"/>
      <c r="C340" s="190" t="s">
        <v>554</v>
      </c>
      <c r="D340" s="190" t="s">
        <v>171</v>
      </c>
      <c r="E340" s="191" t="s">
        <v>1013</v>
      </c>
      <c r="F340" s="192" t="s">
        <v>1014</v>
      </c>
      <c r="G340" s="193" t="s">
        <v>353</v>
      </c>
      <c r="H340" s="194">
        <v>1</v>
      </c>
      <c r="I340" s="195"/>
      <c r="J340" s="194">
        <f>ROUND(I340*H340,3)</f>
        <v>0</v>
      </c>
      <c r="K340" s="196"/>
      <c r="L340" s="39"/>
      <c r="M340" s="197" t="s">
        <v>1</v>
      </c>
      <c r="N340" s="198" t="s">
        <v>44</v>
      </c>
      <c r="O340" s="82"/>
      <c r="P340" s="199">
        <f>O340*H340</f>
        <v>0</v>
      </c>
      <c r="Q340" s="199">
        <v>0</v>
      </c>
      <c r="R340" s="199">
        <f>Q340*H340</f>
        <v>0</v>
      </c>
      <c r="S340" s="199">
        <v>0</v>
      </c>
      <c r="T340" s="20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01" t="s">
        <v>111</v>
      </c>
      <c r="AT340" s="201" t="s">
        <v>171</v>
      </c>
      <c r="AU340" s="201" t="s">
        <v>90</v>
      </c>
      <c r="AY340" s="19" t="s">
        <v>168</v>
      </c>
      <c r="BE340" s="202">
        <f>IF(N340="základná",J340,0)</f>
        <v>0</v>
      </c>
      <c r="BF340" s="202">
        <f>IF(N340="znížená",J340,0)</f>
        <v>0</v>
      </c>
      <c r="BG340" s="202">
        <f>IF(N340="zákl. prenesená",J340,0)</f>
        <v>0</v>
      </c>
      <c r="BH340" s="202">
        <f>IF(N340="zníž. prenesená",J340,0)</f>
        <v>0</v>
      </c>
      <c r="BI340" s="202">
        <f>IF(N340="nulová",J340,0)</f>
        <v>0</v>
      </c>
      <c r="BJ340" s="19" t="s">
        <v>90</v>
      </c>
      <c r="BK340" s="203">
        <f>ROUND(I340*H340,3)</f>
        <v>0</v>
      </c>
      <c r="BL340" s="19" t="s">
        <v>111</v>
      </c>
      <c r="BM340" s="201" t="s">
        <v>557</v>
      </c>
    </row>
    <row r="341" s="2" customFormat="1" ht="16.5" customHeight="1">
      <c r="A341" s="38"/>
      <c r="B341" s="189"/>
      <c r="C341" s="190" t="s">
        <v>378</v>
      </c>
      <c r="D341" s="190" t="s">
        <v>171</v>
      </c>
      <c r="E341" s="191" t="s">
        <v>1015</v>
      </c>
      <c r="F341" s="192" t="s">
        <v>1016</v>
      </c>
      <c r="G341" s="193" t="s">
        <v>174</v>
      </c>
      <c r="H341" s="194">
        <v>94.769999999999996</v>
      </c>
      <c r="I341" s="195"/>
      <c r="J341" s="194">
        <f>ROUND(I341*H341,3)</f>
        <v>0</v>
      </c>
      <c r="K341" s="196"/>
      <c r="L341" s="39"/>
      <c r="M341" s="197" t="s">
        <v>1</v>
      </c>
      <c r="N341" s="198" t="s">
        <v>44</v>
      </c>
      <c r="O341" s="82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01" t="s">
        <v>111</v>
      </c>
      <c r="AT341" s="201" t="s">
        <v>171</v>
      </c>
      <c r="AU341" s="201" t="s">
        <v>90</v>
      </c>
      <c r="AY341" s="19" t="s">
        <v>168</v>
      </c>
      <c r="BE341" s="202">
        <f>IF(N341="základná",J341,0)</f>
        <v>0</v>
      </c>
      <c r="BF341" s="202">
        <f>IF(N341="znížená",J341,0)</f>
        <v>0</v>
      </c>
      <c r="BG341" s="202">
        <f>IF(N341="zákl. prenesená",J341,0)</f>
        <v>0</v>
      </c>
      <c r="BH341" s="202">
        <f>IF(N341="zníž. prenesená",J341,0)</f>
        <v>0</v>
      </c>
      <c r="BI341" s="202">
        <f>IF(N341="nulová",J341,0)</f>
        <v>0</v>
      </c>
      <c r="BJ341" s="19" t="s">
        <v>90</v>
      </c>
      <c r="BK341" s="203">
        <f>ROUND(I341*H341,3)</f>
        <v>0</v>
      </c>
      <c r="BL341" s="19" t="s">
        <v>111</v>
      </c>
      <c r="BM341" s="201" t="s">
        <v>563</v>
      </c>
    </row>
    <row r="342" s="2" customFormat="1" ht="37.8" customHeight="1">
      <c r="A342" s="38"/>
      <c r="B342" s="189"/>
      <c r="C342" s="190" t="s">
        <v>565</v>
      </c>
      <c r="D342" s="190" t="s">
        <v>171</v>
      </c>
      <c r="E342" s="191" t="s">
        <v>1017</v>
      </c>
      <c r="F342" s="192" t="s">
        <v>1018</v>
      </c>
      <c r="G342" s="193" t="s">
        <v>174</v>
      </c>
      <c r="H342" s="194">
        <v>2.2799999999999998</v>
      </c>
      <c r="I342" s="195"/>
      <c r="J342" s="194">
        <f>ROUND(I342*H342,3)</f>
        <v>0</v>
      </c>
      <c r="K342" s="196"/>
      <c r="L342" s="39"/>
      <c r="M342" s="197" t="s">
        <v>1</v>
      </c>
      <c r="N342" s="198" t="s">
        <v>44</v>
      </c>
      <c r="O342" s="82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01" t="s">
        <v>111</v>
      </c>
      <c r="AT342" s="201" t="s">
        <v>171</v>
      </c>
      <c r="AU342" s="201" t="s">
        <v>90</v>
      </c>
      <c r="AY342" s="19" t="s">
        <v>168</v>
      </c>
      <c r="BE342" s="202">
        <f>IF(N342="základná",J342,0)</f>
        <v>0</v>
      </c>
      <c r="BF342" s="202">
        <f>IF(N342="znížená",J342,0)</f>
        <v>0</v>
      </c>
      <c r="BG342" s="202">
        <f>IF(N342="zákl. prenesená",J342,0)</f>
        <v>0</v>
      </c>
      <c r="BH342" s="202">
        <f>IF(N342="zníž. prenesená",J342,0)</f>
        <v>0</v>
      </c>
      <c r="BI342" s="202">
        <f>IF(N342="nulová",J342,0)</f>
        <v>0</v>
      </c>
      <c r="BJ342" s="19" t="s">
        <v>90</v>
      </c>
      <c r="BK342" s="203">
        <f>ROUND(I342*H342,3)</f>
        <v>0</v>
      </c>
      <c r="BL342" s="19" t="s">
        <v>111</v>
      </c>
      <c r="BM342" s="201" t="s">
        <v>569</v>
      </c>
    </row>
    <row r="343" s="13" customFormat="1">
      <c r="A343" s="13"/>
      <c r="B343" s="204"/>
      <c r="C343" s="13"/>
      <c r="D343" s="205" t="s">
        <v>175</v>
      </c>
      <c r="E343" s="206" t="s">
        <v>1</v>
      </c>
      <c r="F343" s="207" t="s">
        <v>1019</v>
      </c>
      <c r="G343" s="13"/>
      <c r="H343" s="208">
        <v>1.6799999999999999</v>
      </c>
      <c r="I343" s="209"/>
      <c r="J343" s="13"/>
      <c r="K343" s="13"/>
      <c r="L343" s="204"/>
      <c r="M343" s="210"/>
      <c r="N343" s="211"/>
      <c r="O343" s="211"/>
      <c r="P343" s="211"/>
      <c r="Q343" s="211"/>
      <c r="R343" s="211"/>
      <c r="S343" s="211"/>
      <c r="T343" s="21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06" t="s">
        <v>175</v>
      </c>
      <c r="AU343" s="206" t="s">
        <v>90</v>
      </c>
      <c r="AV343" s="13" t="s">
        <v>90</v>
      </c>
      <c r="AW343" s="13" t="s">
        <v>33</v>
      </c>
      <c r="AX343" s="13" t="s">
        <v>78</v>
      </c>
      <c r="AY343" s="206" t="s">
        <v>168</v>
      </c>
    </row>
    <row r="344" s="13" customFormat="1">
      <c r="A344" s="13"/>
      <c r="B344" s="204"/>
      <c r="C344" s="13"/>
      <c r="D344" s="205" t="s">
        <v>175</v>
      </c>
      <c r="E344" s="206" t="s">
        <v>1</v>
      </c>
      <c r="F344" s="207" t="s">
        <v>1020</v>
      </c>
      <c r="G344" s="13"/>
      <c r="H344" s="208">
        <v>0.59999999999999998</v>
      </c>
      <c r="I344" s="209"/>
      <c r="J344" s="13"/>
      <c r="K344" s="13"/>
      <c r="L344" s="204"/>
      <c r="M344" s="210"/>
      <c r="N344" s="211"/>
      <c r="O344" s="211"/>
      <c r="P344" s="211"/>
      <c r="Q344" s="211"/>
      <c r="R344" s="211"/>
      <c r="S344" s="211"/>
      <c r="T344" s="21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06" t="s">
        <v>175</v>
      </c>
      <c r="AU344" s="206" t="s">
        <v>90</v>
      </c>
      <c r="AV344" s="13" t="s">
        <v>90</v>
      </c>
      <c r="AW344" s="13" t="s">
        <v>33</v>
      </c>
      <c r="AX344" s="13" t="s">
        <v>78</v>
      </c>
      <c r="AY344" s="206" t="s">
        <v>168</v>
      </c>
    </row>
    <row r="345" s="14" customFormat="1">
      <c r="A345" s="14"/>
      <c r="B345" s="213"/>
      <c r="C345" s="14"/>
      <c r="D345" s="205" t="s">
        <v>175</v>
      </c>
      <c r="E345" s="214" t="s">
        <v>1</v>
      </c>
      <c r="F345" s="215" t="s">
        <v>180</v>
      </c>
      <c r="G345" s="14"/>
      <c r="H345" s="216">
        <v>2.2799999999999998</v>
      </c>
      <c r="I345" s="217"/>
      <c r="J345" s="14"/>
      <c r="K345" s="14"/>
      <c r="L345" s="213"/>
      <c r="M345" s="218"/>
      <c r="N345" s="219"/>
      <c r="O345" s="219"/>
      <c r="P345" s="219"/>
      <c r="Q345" s="219"/>
      <c r="R345" s="219"/>
      <c r="S345" s="219"/>
      <c r="T345" s="22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14" t="s">
        <v>175</v>
      </c>
      <c r="AU345" s="214" t="s">
        <v>90</v>
      </c>
      <c r="AV345" s="14" t="s">
        <v>111</v>
      </c>
      <c r="AW345" s="14" t="s">
        <v>33</v>
      </c>
      <c r="AX345" s="14" t="s">
        <v>85</v>
      </c>
      <c r="AY345" s="214" t="s">
        <v>168</v>
      </c>
    </row>
    <row r="346" s="2" customFormat="1" ht="44.25" customHeight="1">
      <c r="A346" s="38"/>
      <c r="B346" s="189"/>
      <c r="C346" s="190" t="s">
        <v>381</v>
      </c>
      <c r="D346" s="190" t="s">
        <v>171</v>
      </c>
      <c r="E346" s="191" t="s">
        <v>1021</v>
      </c>
      <c r="F346" s="192" t="s">
        <v>1022</v>
      </c>
      <c r="G346" s="193" t="s">
        <v>618</v>
      </c>
      <c r="H346" s="194">
        <v>0.69999999999999996</v>
      </c>
      <c r="I346" s="195"/>
      <c r="J346" s="194">
        <f>ROUND(I346*H346,3)</f>
        <v>0</v>
      </c>
      <c r="K346" s="196"/>
      <c r="L346" s="39"/>
      <c r="M346" s="197" t="s">
        <v>1</v>
      </c>
      <c r="N346" s="198" t="s">
        <v>44</v>
      </c>
      <c r="O346" s="82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01" t="s">
        <v>111</v>
      </c>
      <c r="AT346" s="201" t="s">
        <v>171</v>
      </c>
      <c r="AU346" s="201" t="s">
        <v>90</v>
      </c>
      <c r="AY346" s="19" t="s">
        <v>168</v>
      </c>
      <c r="BE346" s="202">
        <f>IF(N346="základná",J346,0)</f>
        <v>0</v>
      </c>
      <c r="BF346" s="202">
        <f>IF(N346="znížená",J346,0)</f>
        <v>0</v>
      </c>
      <c r="BG346" s="202">
        <f>IF(N346="zákl. prenesená",J346,0)</f>
        <v>0</v>
      </c>
      <c r="BH346" s="202">
        <f>IF(N346="zníž. prenesená",J346,0)</f>
        <v>0</v>
      </c>
      <c r="BI346" s="202">
        <f>IF(N346="nulová",J346,0)</f>
        <v>0</v>
      </c>
      <c r="BJ346" s="19" t="s">
        <v>90</v>
      </c>
      <c r="BK346" s="203">
        <f>ROUND(I346*H346,3)</f>
        <v>0</v>
      </c>
      <c r="BL346" s="19" t="s">
        <v>111</v>
      </c>
      <c r="BM346" s="201" t="s">
        <v>574</v>
      </c>
    </row>
    <row r="347" s="13" customFormat="1">
      <c r="A347" s="13"/>
      <c r="B347" s="204"/>
      <c r="C347" s="13"/>
      <c r="D347" s="205" t="s">
        <v>175</v>
      </c>
      <c r="E347" s="206" t="s">
        <v>1</v>
      </c>
      <c r="F347" s="207" t="s">
        <v>1023</v>
      </c>
      <c r="G347" s="13"/>
      <c r="H347" s="208">
        <v>0.69999999999999996</v>
      </c>
      <c r="I347" s="209"/>
      <c r="J347" s="13"/>
      <c r="K347" s="13"/>
      <c r="L347" s="204"/>
      <c r="M347" s="210"/>
      <c r="N347" s="211"/>
      <c r="O347" s="211"/>
      <c r="P347" s="211"/>
      <c r="Q347" s="211"/>
      <c r="R347" s="211"/>
      <c r="S347" s="211"/>
      <c r="T347" s="21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06" t="s">
        <v>175</v>
      </c>
      <c r="AU347" s="206" t="s">
        <v>90</v>
      </c>
      <c r="AV347" s="13" t="s">
        <v>90</v>
      </c>
      <c r="AW347" s="13" t="s">
        <v>33</v>
      </c>
      <c r="AX347" s="13" t="s">
        <v>78</v>
      </c>
      <c r="AY347" s="206" t="s">
        <v>168</v>
      </c>
    </row>
    <row r="348" s="14" customFormat="1">
      <c r="A348" s="14"/>
      <c r="B348" s="213"/>
      <c r="C348" s="14"/>
      <c r="D348" s="205" t="s">
        <v>175</v>
      </c>
      <c r="E348" s="214" t="s">
        <v>1</v>
      </c>
      <c r="F348" s="215" t="s">
        <v>180</v>
      </c>
      <c r="G348" s="14"/>
      <c r="H348" s="216">
        <v>0.69999999999999996</v>
      </c>
      <c r="I348" s="217"/>
      <c r="J348" s="14"/>
      <c r="K348" s="14"/>
      <c r="L348" s="213"/>
      <c r="M348" s="218"/>
      <c r="N348" s="219"/>
      <c r="O348" s="219"/>
      <c r="P348" s="219"/>
      <c r="Q348" s="219"/>
      <c r="R348" s="219"/>
      <c r="S348" s="219"/>
      <c r="T348" s="22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14" t="s">
        <v>175</v>
      </c>
      <c r="AU348" s="214" t="s">
        <v>90</v>
      </c>
      <c r="AV348" s="14" t="s">
        <v>111</v>
      </c>
      <c r="AW348" s="14" t="s">
        <v>33</v>
      </c>
      <c r="AX348" s="14" t="s">
        <v>85</v>
      </c>
      <c r="AY348" s="214" t="s">
        <v>168</v>
      </c>
    </row>
    <row r="349" s="2" customFormat="1" ht="37.8" customHeight="1">
      <c r="A349" s="38"/>
      <c r="B349" s="189"/>
      <c r="C349" s="190" t="s">
        <v>575</v>
      </c>
      <c r="D349" s="190" t="s">
        <v>171</v>
      </c>
      <c r="E349" s="191" t="s">
        <v>1024</v>
      </c>
      <c r="F349" s="192" t="s">
        <v>1025</v>
      </c>
      <c r="G349" s="193" t="s">
        <v>618</v>
      </c>
      <c r="H349" s="194">
        <v>0.16</v>
      </c>
      <c r="I349" s="195"/>
      <c r="J349" s="194">
        <f>ROUND(I349*H349,3)</f>
        <v>0</v>
      </c>
      <c r="K349" s="196"/>
      <c r="L349" s="39"/>
      <c r="M349" s="197" t="s">
        <v>1</v>
      </c>
      <c r="N349" s="198" t="s">
        <v>44</v>
      </c>
      <c r="O349" s="82"/>
      <c r="P349" s="199">
        <f>O349*H349</f>
        <v>0</v>
      </c>
      <c r="Q349" s="199">
        <v>0</v>
      </c>
      <c r="R349" s="199">
        <f>Q349*H349</f>
        <v>0</v>
      </c>
      <c r="S349" s="199">
        <v>0</v>
      </c>
      <c r="T349" s="20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01" t="s">
        <v>111</v>
      </c>
      <c r="AT349" s="201" t="s">
        <v>171</v>
      </c>
      <c r="AU349" s="201" t="s">
        <v>90</v>
      </c>
      <c r="AY349" s="19" t="s">
        <v>168</v>
      </c>
      <c r="BE349" s="202">
        <f>IF(N349="základná",J349,0)</f>
        <v>0</v>
      </c>
      <c r="BF349" s="202">
        <f>IF(N349="znížená",J349,0)</f>
        <v>0</v>
      </c>
      <c r="BG349" s="202">
        <f>IF(N349="zákl. prenesená",J349,0)</f>
        <v>0</v>
      </c>
      <c r="BH349" s="202">
        <f>IF(N349="zníž. prenesená",J349,0)</f>
        <v>0</v>
      </c>
      <c r="BI349" s="202">
        <f>IF(N349="nulová",J349,0)</f>
        <v>0</v>
      </c>
      <c r="BJ349" s="19" t="s">
        <v>90</v>
      </c>
      <c r="BK349" s="203">
        <f>ROUND(I349*H349,3)</f>
        <v>0</v>
      </c>
      <c r="BL349" s="19" t="s">
        <v>111</v>
      </c>
      <c r="BM349" s="201" t="s">
        <v>578</v>
      </c>
    </row>
    <row r="350" s="13" customFormat="1">
      <c r="A350" s="13"/>
      <c r="B350" s="204"/>
      <c r="C350" s="13"/>
      <c r="D350" s="205" t="s">
        <v>175</v>
      </c>
      <c r="E350" s="206" t="s">
        <v>1</v>
      </c>
      <c r="F350" s="207" t="s">
        <v>1026</v>
      </c>
      <c r="G350" s="13"/>
      <c r="H350" s="208">
        <v>0.16</v>
      </c>
      <c r="I350" s="209"/>
      <c r="J350" s="13"/>
      <c r="K350" s="13"/>
      <c r="L350" s="204"/>
      <c r="M350" s="210"/>
      <c r="N350" s="211"/>
      <c r="O350" s="211"/>
      <c r="P350" s="211"/>
      <c r="Q350" s="211"/>
      <c r="R350" s="211"/>
      <c r="S350" s="211"/>
      <c r="T350" s="21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06" t="s">
        <v>175</v>
      </c>
      <c r="AU350" s="206" t="s">
        <v>90</v>
      </c>
      <c r="AV350" s="13" t="s">
        <v>90</v>
      </c>
      <c r="AW350" s="13" t="s">
        <v>33</v>
      </c>
      <c r="AX350" s="13" t="s">
        <v>78</v>
      </c>
      <c r="AY350" s="206" t="s">
        <v>168</v>
      </c>
    </row>
    <row r="351" s="14" customFormat="1">
      <c r="A351" s="14"/>
      <c r="B351" s="213"/>
      <c r="C351" s="14"/>
      <c r="D351" s="205" t="s">
        <v>175</v>
      </c>
      <c r="E351" s="214" t="s">
        <v>1</v>
      </c>
      <c r="F351" s="215" t="s">
        <v>180</v>
      </c>
      <c r="G351" s="14"/>
      <c r="H351" s="216">
        <v>0.16</v>
      </c>
      <c r="I351" s="217"/>
      <c r="J351" s="14"/>
      <c r="K351" s="14"/>
      <c r="L351" s="213"/>
      <c r="M351" s="218"/>
      <c r="N351" s="219"/>
      <c r="O351" s="219"/>
      <c r="P351" s="219"/>
      <c r="Q351" s="219"/>
      <c r="R351" s="219"/>
      <c r="S351" s="219"/>
      <c r="T351" s="22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14" t="s">
        <v>175</v>
      </c>
      <c r="AU351" s="214" t="s">
        <v>90</v>
      </c>
      <c r="AV351" s="14" t="s">
        <v>111</v>
      </c>
      <c r="AW351" s="14" t="s">
        <v>33</v>
      </c>
      <c r="AX351" s="14" t="s">
        <v>85</v>
      </c>
      <c r="AY351" s="214" t="s">
        <v>168</v>
      </c>
    </row>
    <row r="352" s="2" customFormat="1" ht="37.8" customHeight="1">
      <c r="A352" s="38"/>
      <c r="B352" s="189"/>
      <c r="C352" s="190" t="s">
        <v>385</v>
      </c>
      <c r="D352" s="190" t="s">
        <v>171</v>
      </c>
      <c r="E352" s="191" t="s">
        <v>1027</v>
      </c>
      <c r="F352" s="192" t="s">
        <v>1028</v>
      </c>
      <c r="G352" s="193" t="s">
        <v>618</v>
      </c>
      <c r="H352" s="194">
        <v>2.54</v>
      </c>
      <c r="I352" s="195"/>
      <c r="J352" s="194">
        <f>ROUND(I352*H352,3)</f>
        <v>0</v>
      </c>
      <c r="K352" s="196"/>
      <c r="L352" s="39"/>
      <c r="M352" s="197" t="s">
        <v>1</v>
      </c>
      <c r="N352" s="198" t="s">
        <v>44</v>
      </c>
      <c r="O352" s="82"/>
      <c r="P352" s="199">
        <f>O352*H352</f>
        <v>0</v>
      </c>
      <c r="Q352" s="199">
        <v>0</v>
      </c>
      <c r="R352" s="199">
        <f>Q352*H352</f>
        <v>0</v>
      </c>
      <c r="S352" s="199">
        <v>0</v>
      </c>
      <c r="T352" s="20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01" t="s">
        <v>111</v>
      </c>
      <c r="AT352" s="201" t="s">
        <v>171</v>
      </c>
      <c r="AU352" s="201" t="s">
        <v>90</v>
      </c>
      <c r="AY352" s="19" t="s">
        <v>168</v>
      </c>
      <c r="BE352" s="202">
        <f>IF(N352="základná",J352,0)</f>
        <v>0</v>
      </c>
      <c r="BF352" s="202">
        <f>IF(N352="znížená",J352,0)</f>
        <v>0</v>
      </c>
      <c r="BG352" s="202">
        <f>IF(N352="zákl. prenesená",J352,0)</f>
        <v>0</v>
      </c>
      <c r="BH352" s="202">
        <f>IF(N352="zníž. prenesená",J352,0)</f>
        <v>0</v>
      </c>
      <c r="BI352" s="202">
        <f>IF(N352="nulová",J352,0)</f>
        <v>0</v>
      </c>
      <c r="BJ352" s="19" t="s">
        <v>90</v>
      </c>
      <c r="BK352" s="203">
        <f>ROUND(I352*H352,3)</f>
        <v>0</v>
      </c>
      <c r="BL352" s="19" t="s">
        <v>111</v>
      </c>
      <c r="BM352" s="201" t="s">
        <v>581</v>
      </c>
    </row>
    <row r="353" s="13" customFormat="1">
      <c r="A353" s="13"/>
      <c r="B353" s="204"/>
      <c r="C353" s="13"/>
      <c r="D353" s="205" t="s">
        <v>175</v>
      </c>
      <c r="E353" s="206" t="s">
        <v>1</v>
      </c>
      <c r="F353" s="207" t="s">
        <v>1029</v>
      </c>
      <c r="G353" s="13"/>
      <c r="H353" s="208">
        <v>0.213</v>
      </c>
      <c r="I353" s="209"/>
      <c r="J353" s="13"/>
      <c r="K353" s="13"/>
      <c r="L353" s="204"/>
      <c r="M353" s="210"/>
      <c r="N353" s="211"/>
      <c r="O353" s="211"/>
      <c r="P353" s="211"/>
      <c r="Q353" s="211"/>
      <c r="R353" s="211"/>
      <c r="S353" s="211"/>
      <c r="T353" s="21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06" t="s">
        <v>175</v>
      </c>
      <c r="AU353" s="206" t="s">
        <v>90</v>
      </c>
      <c r="AV353" s="13" t="s">
        <v>90</v>
      </c>
      <c r="AW353" s="13" t="s">
        <v>33</v>
      </c>
      <c r="AX353" s="13" t="s">
        <v>78</v>
      </c>
      <c r="AY353" s="206" t="s">
        <v>168</v>
      </c>
    </row>
    <row r="354" s="13" customFormat="1">
      <c r="A354" s="13"/>
      <c r="B354" s="204"/>
      <c r="C354" s="13"/>
      <c r="D354" s="205" t="s">
        <v>175</v>
      </c>
      <c r="E354" s="206" t="s">
        <v>1</v>
      </c>
      <c r="F354" s="207" t="s">
        <v>1030</v>
      </c>
      <c r="G354" s="13"/>
      <c r="H354" s="208">
        <v>2.0019999999999998</v>
      </c>
      <c r="I354" s="209"/>
      <c r="J354" s="13"/>
      <c r="K354" s="13"/>
      <c r="L354" s="204"/>
      <c r="M354" s="210"/>
      <c r="N354" s="211"/>
      <c r="O354" s="211"/>
      <c r="P354" s="211"/>
      <c r="Q354" s="211"/>
      <c r="R354" s="211"/>
      <c r="S354" s="211"/>
      <c r="T354" s="21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06" t="s">
        <v>175</v>
      </c>
      <c r="AU354" s="206" t="s">
        <v>90</v>
      </c>
      <c r="AV354" s="13" t="s">
        <v>90</v>
      </c>
      <c r="AW354" s="13" t="s">
        <v>33</v>
      </c>
      <c r="AX354" s="13" t="s">
        <v>78</v>
      </c>
      <c r="AY354" s="206" t="s">
        <v>168</v>
      </c>
    </row>
    <row r="355" s="13" customFormat="1">
      <c r="A355" s="13"/>
      <c r="B355" s="204"/>
      <c r="C355" s="13"/>
      <c r="D355" s="205" t="s">
        <v>175</v>
      </c>
      <c r="E355" s="206" t="s">
        <v>1</v>
      </c>
      <c r="F355" s="207" t="s">
        <v>1031</v>
      </c>
      <c r="G355" s="13"/>
      <c r="H355" s="208">
        <v>0.32500000000000001</v>
      </c>
      <c r="I355" s="209"/>
      <c r="J355" s="13"/>
      <c r="K355" s="13"/>
      <c r="L355" s="204"/>
      <c r="M355" s="210"/>
      <c r="N355" s="211"/>
      <c r="O355" s="211"/>
      <c r="P355" s="211"/>
      <c r="Q355" s="211"/>
      <c r="R355" s="211"/>
      <c r="S355" s="211"/>
      <c r="T355" s="21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06" t="s">
        <v>175</v>
      </c>
      <c r="AU355" s="206" t="s">
        <v>90</v>
      </c>
      <c r="AV355" s="13" t="s">
        <v>90</v>
      </c>
      <c r="AW355" s="13" t="s">
        <v>33</v>
      </c>
      <c r="AX355" s="13" t="s">
        <v>78</v>
      </c>
      <c r="AY355" s="206" t="s">
        <v>168</v>
      </c>
    </row>
    <row r="356" s="14" customFormat="1">
      <c r="A356" s="14"/>
      <c r="B356" s="213"/>
      <c r="C356" s="14"/>
      <c r="D356" s="205" t="s">
        <v>175</v>
      </c>
      <c r="E356" s="214" t="s">
        <v>1</v>
      </c>
      <c r="F356" s="215" t="s">
        <v>180</v>
      </c>
      <c r="G356" s="14"/>
      <c r="H356" s="216">
        <v>2.54</v>
      </c>
      <c r="I356" s="217"/>
      <c r="J356" s="14"/>
      <c r="K356" s="14"/>
      <c r="L356" s="213"/>
      <c r="M356" s="218"/>
      <c r="N356" s="219"/>
      <c r="O356" s="219"/>
      <c r="P356" s="219"/>
      <c r="Q356" s="219"/>
      <c r="R356" s="219"/>
      <c r="S356" s="219"/>
      <c r="T356" s="22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14" t="s">
        <v>175</v>
      </c>
      <c r="AU356" s="214" t="s">
        <v>90</v>
      </c>
      <c r="AV356" s="14" t="s">
        <v>111</v>
      </c>
      <c r="AW356" s="14" t="s">
        <v>33</v>
      </c>
      <c r="AX356" s="14" t="s">
        <v>85</v>
      </c>
      <c r="AY356" s="214" t="s">
        <v>168</v>
      </c>
    </row>
    <row r="357" s="2" customFormat="1" ht="37.8" customHeight="1">
      <c r="A357" s="38"/>
      <c r="B357" s="189"/>
      <c r="C357" s="190" t="s">
        <v>1032</v>
      </c>
      <c r="D357" s="190" t="s">
        <v>171</v>
      </c>
      <c r="E357" s="191" t="s">
        <v>1033</v>
      </c>
      <c r="F357" s="192" t="s">
        <v>1034</v>
      </c>
      <c r="G357" s="193" t="s">
        <v>618</v>
      </c>
      <c r="H357" s="194">
        <v>0.17699999999999999</v>
      </c>
      <c r="I357" s="195"/>
      <c r="J357" s="194">
        <f>ROUND(I357*H357,3)</f>
        <v>0</v>
      </c>
      <c r="K357" s="196"/>
      <c r="L357" s="39"/>
      <c r="M357" s="197" t="s">
        <v>1</v>
      </c>
      <c r="N357" s="198" t="s">
        <v>44</v>
      </c>
      <c r="O357" s="82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01" t="s">
        <v>111</v>
      </c>
      <c r="AT357" s="201" t="s">
        <v>171</v>
      </c>
      <c r="AU357" s="201" t="s">
        <v>90</v>
      </c>
      <c r="AY357" s="19" t="s">
        <v>168</v>
      </c>
      <c r="BE357" s="202">
        <f>IF(N357="základná",J357,0)</f>
        <v>0</v>
      </c>
      <c r="BF357" s="202">
        <f>IF(N357="znížená",J357,0)</f>
        <v>0</v>
      </c>
      <c r="BG357" s="202">
        <f>IF(N357="zákl. prenesená",J357,0)</f>
        <v>0</v>
      </c>
      <c r="BH357" s="202">
        <f>IF(N357="zníž. prenesená",J357,0)</f>
        <v>0</v>
      </c>
      <c r="BI357" s="202">
        <f>IF(N357="nulová",J357,0)</f>
        <v>0</v>
      </c>
      <c r="BJ357" s="19" t="s">
        <v>90</v>
      </c>
      <c r="BK357" s="203">
        <f>ROUND(I357*H357,3)</f>
        <v>0</v>
      </c>
      <c r="BL357" s="19" t="s">
        <v>111</v>
      </c>
      <c r="BM357" s="201" t="s">
        <v>1035</v>
      </c>
    </row>
    <row r="358" s="15" customFormat="1">
      <c r="A358" s="15"/>
      <c r="B358" s="221"/>
      <c r="C358" s="15"/>
      <c r="D358" s="205" t="s">
        <v>175</v>
      </c>
      <c r="E358" s="222" t="s">
        <v>1</v>
      </c>
      <c r="F358" s="223" t="s">
        <v>1036</v>
      </c>
      <c r="G358" s="15"/>
      <c r="H358" s="222" t="s">
        <v>1</v>
      </c>
      <c r="I358" s="224"/>
      <c r="J358" s="15"/>
      <c r="K358" s="15"/>
      <c r="L358" s="221"/>
      <c r="M358" s="225"/>
      <c r="N358" s="226"/>
      <c r="O358" s="226"/>
      <c r="P358" s="226"/>
      <c r="Q358" s="226"/>
      <c r="R358" s="226"/>
      <c r="S358" s="226"/>
      <c r="T358" s="227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22" t="s">
        <v>175</v>
      </c>
      <c r="AU358" s="222" t="s">
        <v>90</v>
      </c>
      <c r="AV358" s="15" t="s">
        <v>85</v>
      </c>
      <c r="AW358" s="15" t="s">
        <v>33</v>
      </c>
      <c r="AX358" s="15" t="s">
        <v>78</v>
      </c>
      <c r="AY358" s="222" t="s">
        <v>168</v>
      </c>
    </row>
    <row r="359" s="13" customFormat="1">
      <c r="A359" s="13"/>
      <c r="B359" s="204"/>
      <c r="C359" s="13"/>
      <c r="D359" s="205" t="s">
        <v>175</v>
      </c>
      <c r="E359" s="206" t="s">
        <v>1</v>
      </c>
      <c r="F359" s="207" t="s">
        <v>1037</v>
      </c>
      <c r="G359" s="13"/>
      <c r="H359" s="208">
        <v>0.17699999999999999</v>
      </c>
      <c r="I359" s="209"/>
      <c r="J359" s="13"/>
      <c r="K359" s="13"/>
      <c r="L359" s="204"/>
      <c r="M359" s="210"/>
      <c r="N359" s="211"/>
      <c r="O359" s="211"/>
      <c r="P359" s="211"/>
      <c r="Q359" s="211"/>
      <c r="R359" s="211"/>
      <c r="S359" s="211"/>
      <c r="T359" s="21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06" t="s">
        <v>175</v>
      </c>
      <c r="AU359" s="206" t="s">
        <v>90</v>
      </c>
      <c r="AV359" s="13" t="s">
        <v>90</v>
      </c>
      <c r="AW359" s="13" t="s">
        <v>33</v>
      </c>
      <c r="AX359" s="13" t="s">
        <v>78</v>
      </c>
      <c r="AY359" s="206" t="s">
        <v>168</v>
      </c>
    </row>
    <row r="360" s="14" customFormat="1">
      <c r="A360" s="14"/>
      <c r="B360" s="213"/>
      <c r="C360" s="14"/>
      <c r="D360" s="205" t="s">
        <v>175</v>
      </c>
      <c r="E360" s="214" t="s">
        <v>1</v>
      </c>
      <c r="F360" s="215" t="s">
        <v>180</v>
      </c>
      <c r="G360" s="14"/>
      <c r="H360" s="216">
        <v>0.17699999999999999</v>
      </c>
      <c r="I360" s="217"/>
      <c r="J360" s="14"/>
      <c r="K360" s="14"/>
      <c r="L360" s="213"/>
      <c r="M360" s="218"/>
      <c r="N360" s="219"/>
      <c r="O360" s="219"/>
      <c r="P360" s="219"/>
      <c r="Q360" s="219"/>
      <c r="R360" s="219"/>
      <c r="S360" s="219"/>
      <c r="T360" s="22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14" t="s">
        <v>175</v>
      </c>
      <c r="AU360" s="214" t="s">
        <v>90</v>
      </c>
      <c r="AV360" s="14" t="s">
        <v>111</v>
      </c>
      <c r="AW360" s="14" t="s">
        <v>33</v>
      </c>
      <c r="AX360" s="14" t="s">
        <v>85</v>
      </c>
      <c r="AY360" s="214" t="s">
        <v>168</v>
      </c>
    </row>
    <row r="361" s="2" customFormat="1" ht="37.8" customHeight="1">
      <c r="A361" s="38"/>
      <c r="B361" s="189"/>
      <c r="C361" s="190" t="s">
        <v>388</v>
      </c>
      <c r="D361" s="190" t="s">
        <v>171</v>
      </c>
      <c r="E361" s="191" t="s">
        <v>1038</v>
      </c>
      <c r="F361" s="192" t="s">
        <v>1039</v>
      </c>
      <c r="G361" s="193" t="s">
        <v>618</v>
      </c>
      <c r="H361" s="194">
        <v>1.95</v>
      </c>
      <c r="I361" s="195"/>
      <c r="J361" s="194">
        <f>ROUND(I361*H361,3)</f>
        <v>0</v>
      </c>
      <c r="K361" s="196"/>
      <c r="L361" s="39"/>
      <c r="M361" s="197" t="s">
        <v>1</v>
      </c>
      <c r="N361" s="198" t="s">
        <v>44</v>
      </c>
      <c r="O361" s="82"/>
      <c r="P361" s="199">
        <f>O361*H361</f>
        <v>0</v>
      </c>
      <c r="Q361" s="199">
        <v>0</v>
      </c>
      <c r="R361" s="199">
        <f>Q361*H361</f>
        <v>0</v>
      </c>
      <c r="S361" s="199">
        <v>0</v>
      </c>
      <c r="T361" s="200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01" t="s">
        <v>111</v>
      </c>
      <c r="AT361" s="201" t="s">
        <v>171</v>
      </c>
      <c r="AU361" s="201" t="s">
        <v>90</v>
      </c>
      <c r="AY361" s="19" t="s">
        <v>168</v>
      </c>
      <c r="BE361" s="202">
        <f>IF(N361="základná",J361,0)</f>
        <v>0</v>
      </c>
      <c r="BF361" s="202">
        <f>IF(N361="znížená",J361,0)</f>
        <v>0</v>
      </c>
      <c r="BG361" s="202">
        <f>IF(N361="zákl. prenesená",J361,0)</f>
        <v>0</v>
      </c>
      <c r="BH361" s="202">
        <f>IF(N361="zníž. prenesená",J361,0)</f>
        <v>0</v>
      </c>
      <c r="BI361" s="202">
        <f>IF(N361="nulová",J361,0)</f>
        <v>0</v>
      </c>
      <c r="BJ361" s="19" t="s">
        <v>90</v>
      </c>
      <c r="BK361" s="203">
        <f>ROUND(I361*H361,3)</f>
        <v>0</v>
      </c>
      <c r="BL361" s="19" t="s">
        <v>111</v>
      </c>
      <c r="BM361" s="201" t="s">
        <v>1040</v>
      </c>
    </row>
    <row r="362" s="13" customFormat="1">
      <c r="A362" s="13"/>
      <c r="B362" s="204"/>
      <c r="C362" s="13"/>
      <c r="D362" s="205" t="s">
        <v>175</v>
      </c>
      <c r="E362" s="206" t="s">
        <v>1</v>
      </c>
      <c r="F362" s="207" t="s">
        <v>1041</v>
      </c>
      <c r="G362" s="13"/>
      <c r="H362" s="208">
        <v>1.95</v>
      </c>
      <c r="I362" s="209"/>
      <c r="J362" s="13"/>
      <c r="K362" s="13"/>
      <c r="L362" s="204"/>
      <c r="M362" s="210"/>
      <c r="N362" s="211"/>
      <c r="O362" s="211"/>
      <c r="P362" s="211"/>
      <c r="Q362" s="211"/>
      <c r="R362" s="211"/>
      <c r="S362" s="211"/>
      <c r="T362" s="21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06" t="s">
        <v>175</v>
      </c>
      <c r="AU362" s="206" t="s">
        <v>90</v>
      </c>
      <c r="AV362" s="13" t="s">
        <v>90</v>
      </c>
      <c r="AW362" s="13" t="s">
        <v>33</v>
      </c>
      <c r="AX362" s="13" t="s">
        <v>78</v>
      </c>
      <c r="AY362" s="206" t="s">
        <v>168</v>
      </c>
    </row>
    <row r="363" s="14" customFormat="1">
      <c r="A363" s="14"/>
      <c r="B363" s="213"/>
      <c r="C363" s="14"/>
      <c r="D363" s="205" t="s">
        <v>175</v>
      </c>
      <c r="E363" s="214" t="s">
        <v>1</v>
      </c>
      <c r="F363" s="215" t="s">
        <v>180</v>
      </c>
      <c r="G363" s="14"/>
      <c r="H363" s="216">
        <v>1.95</v>
      </c>
      <c r="I363" s="217"/>
      <c r="J363" s="14"/>
      <c r="K363" s="14"/>
      <c r="L363" s="213"/>
      <c r="M363" s="218"/>
      <c r="N363" s="219"/>
      <c r="O363" s="219"/>
      <c r="P363" s="219"/>
      <c r="Q363" s="219"/>
      <c r="R363" s="219"/>
      <c r="S363" s="219"/>
      <c r="T363" s="22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14" t="s">
        <v>175</v>
      </c>
      <c r="AU363" s="214" t="s">
        <v>90</v>
      </c>
      <c r="AV363" s="14" t="s">
        <v>111</v>
      </c>
      <c r="AW363" s="14" t="s">
        <v>33</v>
      </c>
      <c r="AX363" s="14" t="s">
        <v>85</v>
      </c>
      <c r="AY363" s="214" t="s">
        <v>168</v>
      </c>
    </row>
    <row r="364" s="2" customFormat="1" ht="33" customHeight="1">
      <c r="A364" s="38"/>
      <c r="B364" s="189"/>
      <c r="C364" s="190" t="s">
        <v>1042</v>
      </c>
      <c r="D364" s="190" t="s">
        <v>171</v>
      </c>
      <c r="E364" s="191" t="s">
        <v>1043</v>
      </c>
      <c r="F364" s="192" t="s">
        <v>1044</v>
      </c>
      <c r="G364" s="193" t="s">
        <v>618</v>
      </c>
      <c r="H364" s="194">
        <v>1.363</v>
      </c>
      <c r="I364" s="195"/>
      <c r="J364" s="194">
        <f>ROUND(I364*H364,3)</f>
        <v>0</v>
      </c>
      <c r="K364" s="196"/>
      <c r="L364" s="39"/>
      <c r="M364" s="197" t="s">
        <v>1</v>
      </c>
      <c r="N364" s="198" t="s">
        <v>44</v>
      </c>
      <c r="O364" s="82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01" t="s">
        <v>111</v>
      </c>
      <c r="AT364" s="201" t="s">
        <v>171</v>
      </c>
      <c r="AU364" s="201" t="s">
        <v>90</v>
      </c>
      <c r="AY364" s="19" t="s">
        <v>168</v>
      </c>
      <c r="BE364" s="202">
        <f>IF(N364="základná",J364,0)</f>
        <v>0</v>
      </c>
      <c r="BF364" s="202">
        <f>IF(N364="znížená",J364,0)</f>
        <v>0</v>
      </c>
      <c r="BG364" s="202">
        <f>IF(N364="zákl. prenesená",J364,0)</f>
        <v>0</v>
      </c>
      <c r="BH364" s="202">
        <f>IF(N364="zníž. prenesená",J364,0)</f>
        <v>0</v>
      </c>
      <c r="BI364" s="202">
        <f>IF(N364="nulová",J364,0)</f>
        <v>0</v>
      </c>
      <c r="BJ364" s="19" t="s">
        <v>90</v>
      </c>
      <c r="BK364" s="203">
        <f>ROUND(I364*H364,3)</f>
        <v>0</v>
      </c>
      <c r="BL364" s="19" t="s">
        <v>111</v>
      </c>
      <c r="BM364" s="201" t="s">
        <v>1045</v>
      </c>
    </row>
    <row r="365" s="13" customFormat="1">
      <c r="A365" s="13"/>
      <c r="B365" s="204"/>
      <c r="C365" s="13"/>
      <c r="D365" s="205" t="s">
        <v>175</v>
      </c>
      <c r="E365" s="206" t="s">
        <v>1</v>
      </c>
      <c r="F365" s="207" t="s">
        <v>1046</v>
      </c>
      <c r="G365" s="13"/>
      <c r="H365" s="208">
        <v>0.91000000000000003</v>
      </c>
      <c r="I365" s="209"/>
      <c r="J365" s="13"/>
      <c r="K365" s="13"/>
      <c r="L365" s="204"/>
      <c r="M365" s="210"/>
      <c r="N365" s="211"/>
      <c r="O365" s="211"/>
      <c r="P365" s="211"/>
      <c r="Q365" s="211"/>
      <c r="R365" s="211"/>
      <c r="S365" s="211"/>
      <c r="T365" s="21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06" t="s">
        <v>175</v>
      </c>
      <c r="AU365" s="206" t="s">
        <v>90</v>
      </c>
      <c r="AV365" s="13" t="s">
        <v>90</v>
      </c>
      <c r="AW365" s="13" t="s">
        <v>33</v>
      </c>
      <c r="AX365" s="13" t="s">
        <v>78</v>
      </c>
      <c r="AY365" s="206" t="s">
        <v>168</v>
      </c>
    </row>
    <row r="366" s="13" customFormat="1">
      <c r="A366" s="13"/>
      <c r="B366" s="204"/>
      <c r="C366" s="13"/>
      <c r="D366" s="205" t="s">
        <v>175</v>
      </c>
      <c r="E366" s="206" t="s">
        <v>1</v>
      </c>
      <c r="F366" s="207" t="s">
        <v>1047</v>
      </c>
      <c r="G366" s="13"/>
      <c r="H366" s="208">
        <v>0.128</v>
      </c>
      <c r="I366" s="209"/>
      <c r="J366" s="13"/>
      <c r="K366" s="13"/>
      <c r="L366" s="204"/>
      <c r="M366" s="210"/>
      <c r="N366" s="211"/>
      <c r="O366" s="211"/>
      <c r="P366" s="211"/>
      <c r="Q366" s="211"/>
      <c r="R366" s="211"/>
      <c r="S366" s="211"/>
      <c r="T366" s="21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06" t="s">
        <v>175</v>
      </c>
      <c r="AU366" s="206" t="s">
        <v>90</v>
      </c>
      <c r="AV366" s="13" t="s">
        <v>90</v>
      </c>
      <c r="AW366" s="13" t="s">
        <v>33</v>
      </c>
      <c r="AX366" s="13" t="s">
        <v>78</v>
      </c>
      <c r="AY366" s="206" t="s">
        <v>168</v>
      </c>
    </row>
    <row r="367" s="13" customFormat="1">
      <c r="A367" s="13"/>
      <c r="B367" s="204"/>
      <c r="C367" s="13"/>
      <c r="D367" s="205" t="s">
        <v>175</v>
      </c>
      <c r="E367" s="206" t="s">
        <v>1</v>
      </c>
      <c r="F367" s="207" t="s">
        <v>1048</v>
      </c>
      <c r="G367" s="13"/>
      <c r="H367" s="208">
        <v>0.32500000000000001</v>
      </c>
      <c r="I367" s="209"/>
      <c r="J367" s="13"/>
      <c r="K367" s="13"/>
      <c r="L367" s="204"/>
      <c r="M367" s="210"/>
      <c r="N367" s="211"/>
      <c r="O367" s="211"/>
      <c r="P367" s="211"/>
      <c r="Q367" s="211"/>
      <c r="R367" s="211"/>
      <c r="S367" s="211"/>
      <c r="T367" s="21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06" t="s">
        <v>175</v>
      </c>
      <c r="AU367" s="206" t="s">
        <v>90</v>
      </c>
      <c r="AV367" s="13" t="s">
        <v>90</v>
      </c>
      <c r="AW367" s="13" t="s">
        <v>33</v>
      </c>
      <c r="AX367" s="13" t="s">
        <v>78</v>
      </c>
      <c r="AY367" s="206" t="s">
        <v>168</v>
      </c>
    </row>
    <row r="368" s="14" customFormat="1">
      <c r="A368" s="14"/>
      <c r="B368" s="213"/>
      <c r="C368" s="14"/>
      <c r="D368" s="205" t="s">
        <v>175</v>
      </c>
      <c r="E368" s="214" t="s">
        <v>1</v>
      </c>
      <c r="F368" s="215" t="s">
        <v>180</v>
      </c>
      <c r="G368" s="14"/>
      <c r="H368" s="216">
        <v>1.363</v>
      </c>
      <c r="I368" s="217"/>
      <c r="J368" s="14"/>
      <c r="K368" s="14"/>
      <c r="L368" s="213"/>
      <c r="M368" s="218"/>
      <c r="N368" s="219"/>
      <c r="O368" s="219"/>
      <c r="P368" s="219"/>
      <c r="Q368" s="219"/>
      <c r="R368" s="219"/>
      <c r="S368" s="219"/>
      <c r="T368" s="22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14" t="s">
        <v>175</v>
      </c>
      <c r="AU368" s="214" t="s">
        <v>90</v>
      </c>
      <c r="AV368" s="14" t="s">
        <v>111</v>
      </c>
      <c r="AW368" s="14" t="s">
        <v>33</v>
      </c>
      <c r="AX368" s="14" t="s">
        <v>85</v>
      </c>
      <c r="AY368" s="214" t="s">
        <v>168</v>
      </c>
    </row>
    <row r="369" s="2" customFormat="1" ht="33" customHeight="1">
      <c r="A369" s="38"/>
      <c r="B369" s="189"/>
      <c r="C369" s="190" t="s">
        <v>394</v>
      </c>
      <c r="D369" s="190" t="s">
        <v>171</v>
      </c>
      <c r="E369" s="191" t="s">
        <v>1049</v>
      </c>
      <c r="F369" s="192" t="s">
        <v>1050</v>
      </c>
      <c r="G369" s="193" t="s">
        <v>618</v>
      </c>
      <c r="H369" s="194">
        <v>0.189</v>
      </c>
      <c r="I369" s="195"/>
      <c r="J369" s="194">
        <f>ROUND(I369*H369,3)</f>
        <v>0</v>
      </c>
      <c r="K369" s="196"/>
      <c r="L369" s="39"/>
      <c r="M369" s="197" t="s">
        <v>1</v>
      </c>
      <c r="N369" s="198" t="s">
        <v>44</v>
      </c>
      <c r="O369" s="82"/>
      <c r="P369" s="199">
        <f>O369*H369</f>
        <v>0</v>
      </c>
      <c r="Q369" s="199">
        <v>0</v>
      </c>
      <c r="R369" s="199">
        <f>Q369*H369</f>
        <v>0</v>
      </c>
      <c r="S369" s="199">
        <v>0</v>
      </c>
      <c r="T369" s="20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01" t="s">
        <v>111</v>
      </c>
      <c r="AT369" s="201" t="s">
        <v>171</v>
      </c>
      <c r="AU369" s="201" t="s">
        <v>90</v>
      </c>
      <c r="AY369" s="19" t="s">
        <v>168</v>
      </c>
      <c r="BE369" s="202">
        <f>IF(N369="základná",J369,0)</f>
        <v>0</v>
      </c>
      <c r="BF369" s="202">
        <f>IF(N369="znížená",J369,0)</f>
        <v>0</v>
      </c>
      <c r="BG369" s="202">
        <f>IF(N369="zákl. prenesená",J369,0)</f>
        <v>0</v>
      </c>
      <c r="BH369" s="202">
        <f>IF(N369="zníž. prenesená",J369,0)</f>
        <v>0</v>
      </c>
      <c r="BI369" s="202">
        <f>IF(N369="nulová",J369,0)</f>
        <v>0</v>
      </c>
      <c r="BJ369" s="19" t="s">
        <v>90</v>
      </c>
      <c r="BK369" s="203">
        <f>ROUND(I369*H369,3)</f>
        <v>0</v>
      </c>
      <c r="BL369" s="19" t="s">
        <v>111</v>
      </c>
      <c r="BM369" s="201" t="s">
        <v>1051</v>
      </c>
    </row>
    <row r="370" s="13" customFormat="1">
      <c r="A370" s="13"/>
      <c r="B370" s="204"/>
      <c r="C370" s="13"/>
      <c r="D370" s="205" t="s">
        <v>175</v>
      </c>
      <c r="E370" s="206" t="s">
        <v>1</v>
      </c>
      <c r="F370" s="207" t="s">
        <v>1052</v>
      </c>
      <c r="G370" s="13"/>
      <c r="H370" s="208">
        <v>0.189</v>
      </c>
      <c r="I370" s="209"/>
      <c r="J370" s="13"/>
      <c r="K370" s="13"/>
      <c r="L370" s="204"/>
      <c r="M370" s="210"/>
      <c r="N370" s="211"/>
      <c r="O370" s="211"/>
      <c r="P370" s="211"/>
      <c r="Q370" s="211"/>
      <c r="R370" s="211"/>
      <c r="S370" s="211"/>
      <c r="T370" s="21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06" t="s">
        <v>175</v>
      </c>
      <c r="AU370" s="206" t="s">
        <v>90</v>
      </c>
      <c r="AV370" s="13" t="s">
        <v>90</v>
      </c>
      <c r="AW370" s="13" t="s">
        <v>33</v>
      </c>
      <c r="AX370" s="13" t="s">
        <v>78</v>
      </c>
      <c r="AY370" s="206" t="s">
        <v>168</v>
      </c>
    </row>
    <row r="371" s="14" customFormat="1">
      <c r="A371" s="14"/>
      <c r="B371" s="213"/>
      <c r="C371" s="14"/>
      <c r="D371" s="205" t="s">
        <v>175</v>
      </c>
      <c r="E371" s="214" t="s">
        <v>1</v>
      </c>
      <c r="F371" s="215" t="s">
        <v>180</v>
      </c>
      <c r="G371" s="14"/>
      <c r="H371" s="216">
        <v>0.189</v>
      </c>
      <c r="I371" s="217"/>
      <c r="J371" s="14"/>
      <c r="K371" s="14"/>
      <c r="L371" s="213"/>
      <c r="M371" s="218"/>
      <c r="N371" s="219"/>
      <c r="O371" s="219"/>
      <c r="P371" s="219"/>
      <c r="Q371" s="219"/>
      <c r="R371" s="219"/>
      <c r="S371" s="219"/>
      <c r="T371" s="22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14" t="s">
        <v>175</v>
      </c>
      <c r="AU371" s="214" t="s">
        <v>90</v>
      </c>
      <c r="AV371" s="14" t="s">
        <v>111</v>
      </c>
      <c r="AW371" s="14" t="s">
        <v>33</v>
      </c>
      <c r="AX371" s="14" t="s">
        <v>85</v>
      </c>
      <c r="AY371" s="214" t="s">
        <v>168</v>
      </c>
    </row>
    <row r="372" s="2" customFormat="1" ht="21.75" customHeight="1">
      <c r="A372" s="38"/>
      <c r="B372" s="189"/>
      <c r="C372" s="190" t="s">
        <v>1053</v>
      </c>
      <c r="D372" s="190" t="s">
        <v>171</v>
      </c>
      <c r="E372" s="191" t="s">
        <v>1054</v>
      </c>
      <c r="F372" s="192" t="s">
        <v>1055</v>
      </c>
      <c r="G372" s="193" t="s">
        <v>324</v>
      </c>
      <c r="H372" s="194">
        <v>13.4</v>
      </c>
      <c r="I372" s="195"/>
      <c r="J372" s="194">
        <f>ROUND(I372*H372,3)</f>
        <v>0</v>
      </c>
      <c r="K372" s="196"/>
      <c r="L372" s="39"/>
      <c r="M372" s="197" t="s">
        <v>1</v>
      </c>
      <c r="N372" s="198" t="s">
        <v>44</v>
      </c>
      <c r="O372" s="82"/>
      <c r="P372" s="199">
        <f>O372*H372</f>
        <v>0</v>
      </c>
      <c r="Q372" s="199">
        <v>0</v>
      </c>
      <c r="R372" s="199">
        <f>Q372*H372</f>
        <v>0</v>
      </c>
      <c r="S372" s="199">
        <v>0</v>
      </c>
      <c r="T372" s="20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01" t="s">
        <v>111</v>
      </c>
      <c r="AT372" s="201" t="s">
        <v>171</v>
      </c>
      <c r="AU372" s="201" t="s">
        <v>90</v>
      </c>
      <c r="AY372" s="19" t="s">
        <v>168</v>
      </c>
      <c r="BE372" s="202">
        <f>IF(N372="základná",J372,0)</f>
        <v>0</v>
      </c>
      <c r="BF372" s="202">
        <f>IF(N372="znížená",J372,0)</f>
        <v>0</v>
      </c>
      <c r="BG372" s="202">
        <f>IF(N372="zákl. prenesená",J372,0)</f>
        <v>0</v>
      </c>
      <c r="BH372" s="202">
        <f>IF(N372="zníž. prenesená",J372,0)</f>
        <v>0</v>
      </c>
      <c r="BI372" s="202">
        <f>IF(N372="nulová",J372,0)</f>
        <v>0</v>
      </c>
      <c r="BJ372" s="19" t="s">
        <v>90</v>
      </c>
      <c r="BK372" s="203">
        <f>ROUND(I372*H372,3)</f>
        <v>0</v>
      </c>
      <c r="BL372" s="19" t="s">
        <v>111</v>
      </c>
      <c r="BM372" s="201" t="s">
        <v>1056</v>
      </c>
    </row>
    <row r="373" s="13" customFormat="1">
      <c r="A373" s="13"/>
      <c r="B373" s="204"/>
      <c r="C373" s="13"/>
      <c r="D373" s="205" t="s">
        <v>175</v>
      </c>
      <c r="E373" s="206" t="s">
        <v>1</v>
      </c>
      <c r="F373" s="207" t="s">
        <v>1057</v>
      </c>
      <c r="G373" s="13"/>
      <c r="H373" s="208">
        <v>2.3999999999999999</v>
      </c>
      <c r="I373" s="209"/>
      <c r="J373" s="13"/>
      <c r="K373" s="13"/>
      <c r="L373" s="204"/>
      <c r="M373" s="210"/>
      <c r="N373" s="211"/>
      <c r="O373" s="211"/>
      <c r="P373" s="211"/>
      <c r="Q373" s="211"/>
      <c r="R373" s="211"/>
      <c r="S373" s="211"/>
      <c r="T373" s="21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06" t="s">
        <v>175</v>
      </c>
      <c r="AU373" s="206" t="s">
        <v>90</v>
      </c>
      <c r="AV373" s="13" t="s">
        <v>90</v>
      </c>
      <c r="AW373" s="13" t="s">
        <v>33</v>
      </c>
      <c r="AX373" s="13" t="s">
        <v>78</v>
      </c>
      <c r="AY373" s="206" t="s">
        <v>168</v>
      </c>
    </row>
    <row r="374" s="13" customFormat="1">
      <c r="A374" s="13"/>
      <c r="B374" s="204"/>
      <c r="C374" s="13"/>
      <c r="D374" s="205" t="s">
        <v>175</v>
      </c>
      <c r="E374" s="206" t="s">
        <v>1</v>
      </c>
      <c r="F374" s="207" t="s">
        <v>1058</v>
      </c>
      <c r="G374" s="13"/>
      <c r="H374" s="208">
        <v>11</v>
      </c>
      <c r="I374" s="209"/>
      <c r="J374" s="13"/>
      <c r="K374" s="13"/>
      <c r="L374" s="204"/>
      <c r="M374" s="210"/>
      <c r="N374" s="211"/>
      <c r="O374" s="211"/>
      <c r="P374" s="211"/>
      <c r="Q374" s="211"/>
      <c r="R374" s="211"/>
      <c r="S374" s="211"/>
      <c r="T374" s="21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06" t="s">
        <v>175</v>
      </c>
      <c r="AU374" s="206" t="s">
        <v>90</v>
      </c>
      <c r="AV374" s="13" t="s">
        <v>90</v>
      </c>
      <c r="AW374" s="13" t="s">
        <v>33</v>
      </c>
      <c r="AX374" s="13" t="s">
        <v>78</v>
      </c>
      <c r="AY374" s="206" t="s">
        <v>168</v>
      </c>
    </row>
    <row r="375" s="14" customFormat="1">
      <c r="A375" s="14"/>
      <c r="B375" s="213"/>
      <c r="C375" s="14"/>
      <c r="D375" s="205" t="s">
        <v>175</v>
      </c>
      <c r="E375" s="214" t="s">
        <v>1</v>
      </c>
      <c r="F375" s="215" t="s">
        <v>180</v>
      </c>
      <c r="G375" s="14"/>
      <c r="H375" s="216">
        <v>13.4</v>
      </c>
      <c r="I375" s="217"/>
      <c r="J375" s="14"/>
      <c r="K375" s="14"/>
      <c r="L375" s="213"/>
      <c r="M375" s="218"/>
      <c r="N375" s="219"/>
      <c r="O375" s="219"/>
      <c r="P375" s="219"/>
      <c r="Q375" s="219"/>
      <c r="R375" s="219"/>
      <c r="S375" s="219"/>
      <c r="T375" s="22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14" t="s">
        <v>175</v>
      </c>
      <c r="AU375" s="214" t="s">
        <v>90</v>
      </c>
      <c r="AV375" s="14" t="s">
        <v>111</v>
      </c>
      <c r="AW375" s="14" t="s">
        <v>33</v>
      </c>
      <c r="AX375" s="14" t="s">
        <v>85</v>
      </c>
      <c r="AY375" s="214" t="s">
        <v>168</v>
      </c>
    </row>
    <row r="376" s="2" customFormat="1" ht="37.8" customHeight="1">
      <c r="A376" s="38"/>
      <c r="B376" s="189"/>
      <c r="C376" s="190" t="s">
        <v>398</v>
      </c>
      <c r="D376" s="190" t="s">
        <v>171</v>
      </c>
      <c r="E376" s="191" t="s">
        <v>1059</v>
      </c>
      <c r="F376" s="192" t="s">
        <v>1060</v>
      </c>
      <c r="G376" s="193" t="s">
        <v>174</v>
      </c>
      <c r="H376" s="194">
        <v>10.300000000000001</v>
      </c>
      <c r="I376" s="195"/>
      <c r="J376" s="194">
        <f>ROUND(I376*H376,3)</f>
        <v>0</v>
      </c>
      <c r="K376" s="196"/>
      <c r="L376" s="39"/>
      <c r="M376" s="197" t="s">
        <v>1</v>
      </c>
      <c r="N376" s="198" t="s">
        <v>44</v>
      </c>
      <c r="O376" s="82"/>
      <c r="P376" s="199">
        <f>O376*H376</f>
        <v>0</v>
      </c>
      <c r="Q376" s="199">
        <v>0</v>
      </c>
      <c r="R376" s="199">
        <f>Q376*H376</f>
        <v>0</v>
      </c>
      <c r="S376" s="199">
        <v>0</v>
      </c>
      <c r="T376" s="20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01" t="s">
        <v>111</v>
      </c>
      <c r="AT376" s="201" t="s">
        <v>171</v>
      </c>
      <c r="AU376" s="201" t="s">
        <v>90</v>
      </c>
      <c r="AY376" s="19" t="s">
        <v>168</v>
      </c>
      <c r="BE376" s="202">
        <f>IF(N376="základná",J376,0)</f>
        <v>0</v>
      </c>
      <c r="BF376" s="202">
        <f>IF(N376="znížená",J376,0)</f>
        <v>0</v>
      </c>
      <c r="BG376" s="202">
        <f>IF(N376="zákl. prenesená",J376,0)</f>
        <v>0</v>
      </c>
      <c r="BH376" s="202">
        <f>IF(N376="zníž. prenesená",J376,0)</f>
        <v>0</v>
      </c>
      <c r="BI376" s="202">
        <f>IF(N376="nulová",J376,0)</f>
        <v>0</v>
      </c>
      <c r="BJ376" s="19" t="s">
        <v>90</v>
      </c>
      <c r="BK376" s="203">
        <f>ROUND(I376*H376,3)</f>
        <v>0</v>
      </c>
      <c r="BL376" s="19" t="s">
        <v>111</v>
      </c>
      <c r="BM376" s="201" t="s">
        <v>1061</v>
      </c>
    </row>
    <row r="377" s="13" customFormat="1">
      <c r="A377" s="13"/>
      <c r="B377" s="204"/>
      <c r="C377" s="13"/>
      <c r="D377" s="205" t="s">
        <v>175</v>
      </c>
      <c r="E377" s="206" t="s">
        <v>1</v>
      </c>
      <c r="F377" s="207" t="s">
        <v>1062</v>
      </c>
      <c r="G377" s="13"/>
      <c r="H377" s="208">
        <v>3.2000000000000002</v>
      </c>
      <c r="I377" s="209"/>
      <c r="J377" s="13"/>
      <c r="K377" s="13"/>
      <c r="L377" s="204"/>
      <c r="M377" s="210"/>
      <c r="N377" s="211"/>
      <c r="O377" s="211"/>
      <c r="P377" s="211"/>
      <c r="Q377" s="211"/>
      <c r="R377" s="211"/>
      <c r="S377" s="211"/>
      <c r="T377" s="21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06" t="s">
        <v>175</v>
      </c>
      <c r="AU377" s="206" t="s">
        <v>90</v>
      </c>
      <c r="AV377" s="13" t="s">
        <v>90</v>
      </c>
      <c r="AW377" s="13" t="s">
        <v>33</v>
      </c>
      <c r="AX377" s="13" t="s">
        <v>78</v>
      </c>
      <c r="AY377" s="206" t="s">
        <v>168</v>
      </c>
    </row>
    <row r="378" s="13" customFormat="1">
      <c r="A378" s="13"/>
      <c r="B378" s="204"/>
      <c r="C378" s="13"/>
      <c r="D378" s="205" t="s">
        <v>175</v>
      </c>
      <c r="E378" s="206" t="s">
        <v>1</v>
      </c>
      <c r="F378" s="207" t="s">
        <v>1063</v>
      </c>
      <c r="G378" s="13"/>
      <c r="H378" s="208">
        <v>7.0999999999999996</v>
      </c>
      <c r="I378" s="209"/>
      <c r="J378" s="13"/>
      <c r="K378" s="13"/>
      <c r="L378" s="204"/>
      <c r="M378" s="210"/>
      <c r="N378" s="211"/>
      <c r="O378" s="211"/>
      <c r="P378" s="211"/>
      <c r="Q378" s="211"/>
      <c r="R378" s="211"/>
      <c r="S378" s="211"/>
      <c r="T378" s="21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06" t="s">
        <v>175</v>
      </c>
      <c r="AU378" s="206" t="s">
        <v>90</v>
      </c>
      <c r="AV378" s="13" t="s">
        <v>90</v>
      </c>
      <c r="AW378" s="13" t="s">
        <v>33</v>
      </c>
      <c r="AX378" s="13" t="s">
        <v>78</v>
      </c>
      <c r="AY378" s="206" t="s">
        <v>168</v>
      </c>
    </row>
    <row r="379" s="14" customFormat="1">
      <c r="A379" s="14"/>
      <c r="B379" s="213"/>
      <c r="C379" s="14"/>
      <c r="D379" s="205" t="s">
        <v>175</v>
      </c>
      <c r="E379" s="214" t="s">
        <v>1</v>
      </c>
      <c r="F379" s="215" t="s">
        <v>180</v>
      </c>
      <c r="G379" s="14"/>
      <c r="H379" s="216">
        <v>10.300000000000001</v>
      </c>
      <c r="I379" s="217"/>
      <c r="J379" s="14"/>
      <c r="K379" s="14"/>
      <c r="L379" s="213"/>
      <c r="M379" s="218"/>
      <c r="N379" s="219"/>
      <c r="O379" s="219"/>
      <c r="P379" s="219"/>
      <c r="Q379" s="219"/>
      <c r="R379" s="219"/>
      <c r="S379" s="219"/>
      <c r="T379" s="22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14" t="s">
        <v>175</v>
      </c>
      <c r="AU379" s="214" t="s">
        <v>90</v>
      </c>
      <c r="AV379" s="14" t="s">
        <v>111</v>
      </c>
      <c r="AW379" s="14" t="s">
        <v>33</v>
      </c>
      <c r="AX379" s="14" t="s">
        <v>85</v>
      </c>
      <c r="AY379" s="214" t="s">
        <v>168</v>
      </c>
    </row>
    <row r="380" s="2" customFormat="1" ht="24.15" customHeight="1">
      <c r="A380" s="38"/>
      <c r="B380" s="189"/>
      <c r="C380" s="190" t="s">
        <v>1064</v>
      </c>
      <c r="D380" s="190" t="s">
        <v>171</v>
      </c>
      <c r="E380" s="191" t="s">
        <v>1065</v>
      </c>
      <c r="F380" s="192" t="s">
        <v>1066</v>
      </c>
      <c r="G380" s="193" t="s">
        <v>324</v>
      </c>
      <c r="H380" s="194">
        <v>20</v>
      </c>
      <c r="I380" s="195"/>
      <c r="J380" s="194">
        <f>ROUND(I380*H380,3)</f>
        <v>0</v>
      </c>
      <c r="K380" s="196"/>
      <c r="L380" s="39"/>
      <c r="M380" s="197" t="s">
        <v>1</v>
      </c>
      <c r="N380" s="198" t="s">
        <v>44</v>
      </c>
      <c r="O380" s="82"/>
      <c r="P380" s="199">
        <f>O380*H380</f>
        <v>0</v>
      </c>
      <c r="Q380" s="199">
        <v>0</v>
      </c>
      <c r="R380" s="199">
        <f>Q380*H380</f>
        <v>0</v>
      </c>
      <c r="S380" s="199">
        <v>0</v>
      </c>
      <c r="T380" s="20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01" t="s">
        <v>111</v>
      </c>
      <c r="AT380" s="201" t="s">
        <v>171</v>
      </c>
      <c r="AU380" s="201" t="s">
        <v>90</v>
      </c>
      <c r="AY380" s="19" t="s">
        <v>168</v>
      </c>
      <c r="BE380" s="202">
        <f>IF(N380="základná",J380,0)</f>
        <v>0</v>
      </c>
      <c r="BF380" s="202">
        <f>IF(N380="znížená",J380,0)</f>
        <v>0</v>
      </c>
      <c r="BG380" s="202">
        <f>IF(N380="zákl. prenesená",J380,0)</f>
        <v>0</v>
      </c>
      <c r="BH380" s="202">
        <f>IF(N380="zníž. prenesená",J380,0)</f>
        <v>0</v>
      </c>
      <c r="BI380" s="202">
        <f>IF(N380="nulová",J380,0)</f>
        <v>0</v>
      </c>
      <c r="BJ380" s="19" t="s">
        <v>90</v>
      </c>
      <c r="BK380" s="203">
        <f>ROUND(I380*H380,3)</f>
        <v>0</v>
      </c>
      <c r="BL380" s="19" t="s">
        <v>111</v>
      </c>
      <c r="BM380" s="201" t="s">
        <v>1067</v>
      </c>
    </row>
    <row r="381" s="13" customFormat="1">
      <c r="A381" s="13"/>
      <c r="B381" s="204"/>
      <c r="C381" s="13"/>
      <c r="D381" s="205" t="s">
        <v>175</v>
      </c>
      <c r="E381" s="206" t="s">
        <v>1</v>
      </c>
      <c r="F381" s="207" t="s">
        <v>1068</v>
      </c>
      <c r="G381" s="13"/>
      <c r="H381" s="208">
        <v>20</v>
      </c>
      <c r="I381" s="209"/>
      <c r="J381" s="13"/>
      <c r="K381" s="13"/>
      <c r="L381" s="204"/>
      <c r="M381" s="210"/>
      <c r="N381" s="211"/>
      <c r="O381" s="211"/>
      <c r="P381" s="211"/>
      <c r="Q381" s="211"/>
      <c r="R381" s="211"/>
      <c r="S381" s="211"/>
      <c r="T381" s="21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06" t="s">
        <v>175</v>
      </c>
      <c r="AU381" s="206" t="s">
        <v>90</v>
      </c>
      <c r="AV381" s="13" t="s">
        <v>90</v>
      </c>
      <c r="AW381" s="13" t="s">
        <v>33</v>
      </c>
      <c r="AX381" s="13" t="s">
        <v>78</v>
      </c>
      <c r="AY381" s="206" t="s">
        <v>168</v>
      </c>
    </row>
    <row r="382" s="14" customFormat="1">
      <c r="A382" s="14"/>
      <c r="B382" s="213"/>
      <c r="C382" s="14"/>
      <c r="D382" s="205" t="s">
        <v>175</v>
      </c>
      <c r="E382" s="214" t="s">
        <v>1</v>
      </c>
      <c r="F382" s="215" t="s">
        <v>180</v>
      </c>
      <c r="G382" s="14"/>
      <c r="H382" s="216">
        <v>20</v>
      </c>
      <c r="I382" s="217"/>
      <c r="J382" s="14"/>
      <c r="K382" s="14"/>
      <c r="L382" s="213"/>
      <c r="M382" s="218"/>
      <c r="N382" s="219"/>
      <c r="O382" s="219"/>
      <c r="P382" s="219"/>
      <c r="Q382" s="219"/>
      <c r="R382" s="219"/>
      <c r="S382" s="219"/>
      <c r="T382" s="22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14" t="s">
        <v>175</v>
      </c>
      <c r="AU382" s="214" t="s">
        <v>90</v>
      </c>
      <c r="AV382" s="14" t="s">
        <v>111</v>
      </c>
      <c r="AW382" s="14" t="s">
        <v>33</v>
      </c>
      <c r="AX382" s="14" t="s">
        <v>85</v>
      </c>
      <c r="AY382" s="214" t="s">
        <v>168</v>
      </c>
    </row>
    <row r="383" s="2" customFormat="1" ht="24.15" customHeight="1">
      <c r="A383" s="38"/>
      <c r="B383" s="189"/>
      <c r="C383" s="190" t="s">
        <v>402</v>
      </c>
      <c r="D383" s="190" t="s">
        <v>171</v>
      </c>
      <c r="E383" s="191" t="s">
        <v>1069</v>
      </c>
      <c r="F383" s="192" t="s">
        <v>1070</v>
      </c>
      <c r="G383" s="193" t="s">
        <v>324</v>
      </c>
      <c r="H383" s="194">
        <v>8.3000000000000007</v>
      </c>
      <c r="I383" s="195"/>
      <c r="J383" s="194">
        <f>ROUND(I383*H383,3)</f>
        <v>0</v>
      </c>
      <c r="K383" s="196"/>
      <c r="L383" s="39"/>
      <c r="M383" s="197" t="s">
        <v>1</v>
      </c>
      <c r="N383" s="198" t="s">
        <v>44</v>
      </c>
      <c r="O383" s="82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01" t="s">
        <v>111</v>
      </c>
      <c r="AT383" s="201" t="s">
        <v>171</v>
      </c>
      <c r="AU383" s="201" t="s">
        <v>90</v>
      </c>
      <c r="AY383" s="19" t="s">
        <v>168</v>
      </c>
      <c r="BE383" s="202">
        <f>IF(N383="základná",J383,0)</f>
        <v>0</v>
      </c>
      <c r="BF383" s="202">
        <f>IF(N383="znížená",J383,0)</f>
        <v>0</v>
      </c>
      <c r="BG383" s="202">
        <f>IF(N383="zákl. prenesená",J383,0)</f>
        <v>0</v>
      </c>
      <c r="BH383" s="202">
        <f>IF(N383="zníž. prenesená",J383,0)</f>
        <v>0</v>
      </c>
      <c r="BI383" s="202">
        <f>IF(N383="nulová",J383,0)</f>
        <v>0</v>
      </c>
      <c r="BJ383" s="19" t="s">
        <v>90</v>
      </c>
      <c r="BK383" s="203">
        <f>ROUND(I383*H383,3)</f>
        <v>0</v>
      </c>
      <c r="BL383" s="19" t="s">
        <v>111</v>
      </c>
      <c r="BM383" s="201" t="s">
        <v>1071</v>
      </c>
    </row>
    <row r="384" s="13" customFormat="1">
      <c r="A384" s="13"/>
      <c r="B384" s="204"/>
      <c r="C384" s="13"/>
      <c r="D384" s="205" t="s">
        <v>175</v>
      </c>
      <c r="E384" s="206" t="s">
        <v>1</v>
      </c>
      <c r="F384" s="207" t="s">
        <v>1072</v>
      </c>
      <c r="G384" s="13"/>
      <c r="H384" s="208">
        <v>8.3000000000000007</v>
      </c>
      <c r="I384" s="209"/>
      <c r="J384" s="13"/>
      <c r="K384" s="13"/>
      <c r="L384" s="204"/>
      <c r="M384" s="210"/>
      <c r="N384" s="211"/>
      <c r="O384" s="211"/>
      <c r="P384" s="211"/>
      <c r="Q384" s="211"/>
      <c r="R384" s="211"/>
      <c r="S384" s="211"/>
      <c r="T384" s="21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6" t="s">
        <v>175</v>
      </c>
      <c r="AU384" s="206" t="s">
        <v>90</v>
      </c>
      <c r="AV384" s="13" t="s">
        <v>90</v>
      </c>
      <c r="AW384" s="13" t="s">
        <v>33</v>
      </c>
      <c r="AX384" s="13" t="s">
        <v>78</v>
      </c>
      <c r="AY384" s="206" t="s">
        <v>168</v>
      </c>
    </row>
    <row r="385" s="14" customFormat="1">
      <c r="A385" s="14"/>
      <c r="B385" s="213"/>
      <c r="C385" s="14"/>
      <c r="D385" s="205" t="s">
        <v>175</v>
      </c>
      <c r="E385" s="214" t="s">
        <v>1</v>
      </c>
      <c r="F385" s="215" t="s">
        <v>180</v>
      </c>
      <c r="G385" s="14"/>
      <c r="H385" s="216">
        <v>8.3000000000000007</v>
      </c>
      <c r="I385" s="217"/>
      <c r="J385" s="14"/>
      <c r="K385" s="14"/>
      <c r="L385" s="213"/>
      <c r="M385" s="218"/>
      <c r="N385" s="219"/>
      <c r="O385" s="219"/>
      <c r="P385" s="219"/>
      <c r="Q385" s="219"/>
      <c r="R385" s="219"/>
      <c r="S385" s="219"/>
      <c r="T385" s="22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14" t="s">
        <v>175</v>
      </c>
      <c r="AU385" s="214" t="s">
        <v>90</v>
      </c>
      <c r="AV385" s="14" t="s">
        <v>111</v>
      </c>
      <c r="AW385" s="14" t="s">
        <v>33</v>
      </c>
      <c r="AX385" s="14" t="s">
        <v>85</v>
      </c>
      <c r="AY385" s="214" t="s">
        <v>168</v>
      </c>
    </row>
    <row r="386" s="2" customFormat="1" ht="24.15" customHeight="1">
      <c r="A386" s="38"/>
      <c r="B386" s="189"/>
      <c r="C386" s="190" t="s">
        <v>1073</v>
      </c>
      <c r="D386" s="190" t="s">
        <v>171</v>
      </c>
      <c r="E386" s="191" t="s">
        <v>1074</v>
      </c>
      <c r="F386" s="192" t="s">
        <v>1075</v>
      </c>
      <c r="G386" s="193" t="s">
        <v>353</v>
      </c>
      <c r="H386" s="194">
        <v>1</v>
      </c>
      <c r="I386" s="195"/>
      <c r="J386" s="194">
        <f>ROUND(I386*H386,3)</f>
        <v>0</v>
      </c>
      <c r="K386" s="196"/>
      <c r="L386" s="39"/>
      <c r="M386" s="197" t="s">
        <v>1</v>
      </c>
      <c r="N386" s="198" t="s">
        <v>44</v>
      </c>
      <c r="O386" s="82"/>
      <c r="P386" s="199">
        <f>O386*H386</f>
        <v>0</v>
      </c>
      <c r="Q386" s="199">
        <v>0</v>
      </c>
      <c r="R386" s="199">
        <f>Q386*H386</f>
        <v>0</v>
      </c>
      <c r="S386" s="199">
        <v>0</v>
      </c>
      <c r="T386" s="20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01" t="s">
        <v>111</v>
      </c>
      <c r="AT386" s="201" t="s">
        <v>171</v>
      </c>
      <c r="AU386" s="201" t="s">
        <v>90</v>
      </c>
      <c r="AY386" s="19" t="s">
        <v>168</v>
      </c>
      <c r="BE386" s="202">
        <f>IF(N386="základná",J386,0)</f>
        <v>0</v>
      </c>
      <c r="BF386" s="202">
        <f>IF(N386="znížená",J386,0)</f>
        <v>0</v>
      </c>
      <c r="BG386" s="202">
        <f>IF(N386="zákl. prenesená",J386,0)</f>
        <v>0</v>
      </c>
      <c r="BH386" s="202">
        <f>IF(N386="zníž. prenesená",J386,0)</f>
        <v>0</v>
      </c>
      <c r="BI386" s="202">
        <f>IF(N386="nulová",J386,0)</f>
        <v>0</v>
      </c>
      <c r="BJ386" s="19" t="s">
        <v>90</v>
      </c>
      <c r="BK386" s="203">
        <f>ROUND(I386*H386,3)</f>
        <v>0</v>
      </c>
      <c r="BL386" s="19" t="s">
        <v>111</v>
      </c>
      <c r="BM386" s="201" t="s">
        <v>1076</v>
      </c>
    </row>
    <row r="387" s="13" customFormat="1">
      <c r="A387" s="13"/>
      <c r="B387" s="204"/>
      <c r="C387" s="13"/>
      <c r="D387" s="205" t="s">
        <v>175</v>
      </c>
      <c r="E387" s="206" t="s">
        <v>1</v>
      </c>
      <c r="F387" s="207" t="s">
        <v>1077</v>
      </c>
      <c r="G387" s="13"/>
      <c r="H387" s="208">
        <v>1</v>
      </c>
      <c r="I387" s="209"/>
      <c r="J387" s="13"/>
      <c r="K387" s="13"/>
      <c r="L387" s="204"/>
      <c r="M387" s="210"/>
      <c r="N387" s="211"/>
      <c r="O387" s="211"/>
      <c r="P387" s="211"/>
      <c r="Q387" s="211"/>
      <c r="R387" s="211"/>
      <c r="S387" s="211"/>
      <c r="T387" s="21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06" t="s">
        <v>175</v>
      </c>
      <c r="AU387" s="206" t="s">
        <v>90</v>
      </c>
      <c r="AV387" s="13" t="s">
        <v>90</v>
      </c>
      <c r="AW387" s="13" t="s">
        <v>33</v>
      </c>
      <c r="AX387" s="13" t="s">
        <v>78</v>
      </c>
      <c r="AY387" s="206" t="s">
        <v>168</v>
      </c>
    </row>
    <row r="388" s="14" customFormat="1">
      <c r="A388" s="14"/>
      <c r="B388" s="213"/>
      <c r="C388" s="14"/>
      <c r="D388" s="205" t="s">
        <v>175</v>
      </c>
      <c r="E388" s="214" t="s">
        <v>1</v>
      </c>
      <c r="F388" s="215" t="s">
        <v>180</v>
      </c>
      <c r="G388" s="14"/>
      <c r="H388" s="216">
        <v>1</v>
      </c>
      <c r="I388" s="217"/>
      <c r="J388" s="14"/>
      <c r="K388" s="14"/>
      <c r="L388" s="213"/>
      <c r="M388" s="218"/>
      <c r="N388" s="219"/>
      <c r="O388" s="219"/>
      <c r="P388" s="219"/>
      <c r="Q388" s="219"/>
      <c r="R388" s="219"/>
      <c r="S388" s="219"/>
      <c r="T388" s="22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14" t="s">
        <v>175</v>
      </c>
      <c r="AU388" s="214" t="s">
        <v>90</v>
      </c>
      <c r="AV388" s="14" t="s">
        <v>111</v>
      </c>
      <c r="AW388" s="14" t="s">
        <v>33</v>
      </c>
      <c r="AX388" s="14" t="s">
        <v>85</v>
      </c>
      <c r="AY388" s="214" t="s">
        <v>168</v>
      </c>
    </row>
    <row r="389" s="2" customFormat="1" ht="21.75" customHeight="1">
      <c r="A389" s="38"/>
      <c r="B389" s="189"/>
      <c r="C389" s="190" t="s">
        <v>406</v>
      </c>
      <c r="D389" s="190" t="s">
        <v>171</v>
      </c>
      <c r="E389" s="191" t="s">
        <v>1078</v>
      </c>
      <c r="F389" s="192" t="s">
        <v>1079</v>
      </c>
      <c r="G389" s="193" t="s">
        <v>324</v>
      </c>
      <c r="H389" s="194">
        <v>4.4000000000000004</v>
      </c>
      <c r="I389" s="195"/>
      <c r="J389" s="194">
        <f>ROUND(I389*H389,3)</f>
        <v>0</v>
      </c>
      <c r="K389" s="196"/>
      <c r="L389" s="39"/>
      <c r="M389" s="197" t="s">
        <v>1</v>
      </c>
      <c r="N389" s="198" t="s">
        <v>44</v>
      </c>
      <c r="O389" s="82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01" t="s">
        <v>111</v>
      </c>
      <c r="AT389" s="201" t="s">
        <v>171</v>
      </c>
      <c r="AU389" s="201" t="s">
        <v>90</v>
      </c>
      <c r="AY389" s="19" t="s">
        <v>168</v>
      </c>
      <c r="BE389" s="202">
        <f>IF(N389="základná",J389,0)</f>
        <v>0</v>
      </c>
      <c r="BF389" s="202">
        <f>IF(N389="znížená",J389,0)</f>
        <v>0</v>
      </c>
      <c r="BG389" s="202">
        <f>IF(N389="zákl. prenesená",J389,0)</f>
        <v>0</v>
      </c>
      <c r="BH389" s="202">
        <f>IF(N389="zníž. prenesená",J389,0)</f>
        <v>0</v>
      </c>
      <c r="BI389" s="202">
        <f>IF(N389="nulová",J389,0)</f>
        <v>0</v>
      </c>
      <c r="BJ389" s="19" t="s">
        <v>90</v>
      </c>
      <c r="BK389" s="203">
        <f>ROUND(I389*H389,3)</f>
        <v>0</v>
      </c>
      <c r="BL389" s="19" t="s">
        <v>111</v>
      </c>
      <c r="BM389" s="201" t="s">
        <v>1080</v>
      </c>
    </row>
    <row r="390" s="13" customFormat="1">
      <c r="A390" s="13"/>
      <c r="B390" s="204"/>
      <c r="C390" s="13"/>
      <c r="D390" s="205" t="s">
        <v>175</v>
      </c>
      <c r="E390" s="206" t="s">
        <v>1</v>
      </c>
      <c r="F390" s="207" t="s">
        <v>1081</v>
      </c>
      <c r="G390" s="13"/>
      <c r="H390" s="208">
        <v>4.4000000000000004</v>
      </c>
      <c r="I390" s="209"/>
      <c r="J390" s="13"/>
      <c r="K390" s="13"/>
      <c r="L390" s="204"/>
      <c r="M390" s="210"/>
      <c r="N390" s="211"/>
      <c r="O390" s="211"/>
      <c r="P390" s="211"/>
      <c r="Q390" s="211"/>
      <c r="R390" s="211"/>
      <c r="S390" s="211"/>
      <c r="T390" s="21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06" t="s">
        <v>175</v>
      </c>
      <c r="AU390" s="206" t="s">
        <v>90</v>
      </c>
      <c r="AV390" s="13" t="s">
        <v>90</v>
      </c>
      <c r="AW390" s="13" t="s">
        <v>33</v>
      </c>
      <c r="AX390" s="13" t="s">
        <v>78</v>
      </c>
      <c r="AY390" s="206" t="s">
        <v>168</v>
      </c>
    </row>
    <row r="391" s="14" customFormat="1">
      <c r="A391" s="14"/>
      <c r="B391" s="213"/>
      <c r="C391" s="14"/>
      <c r="D391" s="205" t="s">
        <v>175</v>
      </c>
      <c r="E391" s="214" t="s">
        <v>1</v>
      </c>
      <c r="F391" s="215" t="s">
        <v>180</v>
      </c>
      <c r="G391" s="14"/>
      <c r="H391" s="216">
        <v>4.4000000000000004</v>
      </c>
      <c r="I391" s="217"/>
      <c r="J391" s="14"/>
      <c r="K391" s="14"/>
      <c r="L391" s="213"/>
      <c r="M391" s="218"/>
      <c r="N391" s="219"/>
      <c r="O391" s="219"/>
      <c r="P391" s="219"/>
      <c r="Q391" s="219"/>
      <c r="R391" s="219"/>
      <c r="S391" s="219"/>
      <c r="T391" s="22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14" t="s">
        <v>175</v>
      </c>
      <c r="AU391" s="214" t="s">
        <v>90</v>
      </c>
      <c r="AV391" s="14" t="s">
        <v>111</v>
      </c>
      <c r="AW391" s="14" t="s">
        <v>33</v>
      </c>
      <c r="AX391" s="14" t="s">
        <v>85</v>
      </c>
      <c r="AY391" s="214" t="s">
        <v>168</v>
      </c>
    </row>
    <row r="392" s="2" customFormat="1" ht="24.15" customHeight="1">
      <c r="A392" s="38"/>
      <c r="B392" s="189"/>
      <c r="C392" s="190" t="s">
        <v>1082</v>
      </c>
      <c r="D392" s="190" t="s">
        <v>171</v>
      </c>
      <c r="E392" s="191" t="s">
        <v>1083</v>
      </c>
      <c r="F392" s="192" t="s">
        <v>1084</v>
      </c>
      <c r="G392" s="193" t="s">
        <v>324</v>
      </c>
      <c r="H392" s="194">
        <v>7.8799999999999999</v>
      </c>
      <c r="I392" s="195"/>
      <c r="J392" s="194">
        <f>ROUND(I392*H392,3)</f>
        <v>0</v>
      </c>
      <c r="K392" s="196"/>
      <c r="L392" s="39"/>
      <c r="M392" s="197" t="s">
        <v>1</v>
      </c>
      <c r="N392" s="198" t="s">
        <v>44</v>
      </c>
      <c r="O392" s="82"/>
      <c r="P392" s="199">
        <f>O392*H392</f>
        <v>0</v>
      </c>
      <c r="Q392" s="199">
        <v>0</v>
      </c>
      <c r="R392" s="199">
        <f>Q392*H392</f>
        <v>0</v>
      </c>
      <c r="S392" s="199">
        <v>0</v>
      </c>
      <c r="T392" s="20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01" t="s">
        <v>111</v>
      </c>
      <c r="AT392" s="201" t="s">
        <v>171</v>
      </c>
      <c r="AU392" s="201" t="s">
        <v>90</v>
      </c>
      <c r="AY392" s="19" t="s">
        <v>168</v>
      </c>
      <c r="BE392" s="202">
        <f>IF(N392="základná",J392,0)</f>
        <v>0</v>
      </c>
      <c r="BF392" s="202">
        <f>IF(N392="znížená",J392,0)</f>
        <v>0</v>
      </c>
      <c r="BG392" s="202">
        <f>IF(N392="zákl. prenesená",J392,0)</f>
        <v>0</v>
      </c>
      <c r="BH392" s="202">
        <f>IF(N392="zníž. prenesená",J392,0)</f>
        <v>0</v>
      </c>
      <c r="BI392" s="202">
        <f>IF(N392="nulová",J392,0)</f>
        <v>0</v>
      </c>
      <c r="BJ392" s="19" t="s">
        <v>90</v>
      </c>
      <c r="BK392" s="203">
        <f>ROUND(I392*H392,3)</f>
        <v>0</v>
      </c>
      <c r="BL392" s="19" t="s">
        <v>111</v>
      </c>
      <c r="BM392" s="201" t="s">
        <v>1085</v>
      </c>
    </row>
    <row r="393" s="13" customFormat="1">
      <c r="A393" s="13"/>
      <c r="B393" s="204"/>
      <c r="C393" s="13"/>
      <c r="D393" s="205" t="s">
        <v>175</v>
      </c>
      <c r="E393" s="206" t="s">
        <v>1</v>
      </c>
      <c r="F393" s="207" t="s">
        <v>1086</v>
      </c>
      <c r="G393" s="13"/>
      <c r="H393" s="208">
        <v>7.8799999999999999</v>
      </c>
      <c r="I393" s="209"/>
      <c r="J393" s="13"/>
      <c r="K393" s="13"/>
      <c r="L393" s="204"/>
      <c r="M393" s="210"/>
      <c r="N393" s="211"/>
      <c r="O393" s="211"/>
      <c r="P393" s="211"/>
      <c r="Q393" s="211"/>
      <c r="R393" s="211"/>
      <c r="S393" s="211"/>
      <c r="T393" s="21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06" t="s">
        <v>175</v>
      </c>
      <c r="AU393" s="206" t="s">
        <v>90</v>
      </c>
      <c r="AV393" s="13" t="s">
        <v>90</v>
      </c>
      <c r="AW393" s="13" t="s">
        <v>33</v>
      </c>
      <c r="AX393" s="13" t="s">
        <v>78</v>
      </c>
      <c r="AY393" s="206" t="s">
        <v>168</v>
      </c>
    </row>
    <row r="394" s="14" customFormat="1">
      <c r="A394" s="14"/>
      <c r="B394" s="213"/>
      <c r="C394" s="14"/>
      <c r="D394" s="205" t="s">
        <v>175</v>
      </c>
      <c r="E394" s="214" t="s">
        <v>1</v>
      </c>
      <c r="F394" s="215" t="s">
        <v>180</v>
      </c>
      <c r="G394" s="14"/>
      <c r="H394" s="216">
        <v>7.8799999999999999</v>
      </c>
      <c r="I394" s="217"/>
      <c r="J394" s="14"/>
      <c r="K394" s="14"/>
      <c r="L394" s="213"/>
      <c r="M394" s="218"/>
      <c r="N394" s="219"/>
      <c r="O394" s="219"/>
      <c r="P394" s="219"/>
      <c r="Q394" s="219"/>
      <c r="R394" s="219"/>
      <c r="S394" s="219"/>
      <c r="T394" s="22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14" t="s">
        <v>175</v>
      </c>
      <c r="AU394" s="214" t="s">
        <v>90</v>
      </c>
      <c r="AV394" s="14" t="s">
        <v>111</v>
      </c>
      <c r="AW394" s="14" t="s">
        <v>33</v>
      </c>
      <c r="AX394" s="14" t="s">
        <v>85</v>
      </c>
      <c r="AY394" s="214" t="s">
        <v>168</v>
      </c>
    </row>
    <row r="395" s="2" customFormat="1" ht="24.15" customHeight="1">
      <c r="A395" s="38"/>
      <c r="B395" s="189"/>
      <c r="C395" s="190" t="s">
        <v>412</v>
      </c>
      <c r="D395" s="190" t="s">
        <v>171</v>
      </c>
      <c r="E395" s="191" t="s">
        <v>1087</v>
      </c>
      <c r="F395" s="192" t="s">
        <v>1088</v>
      </c>
      <c r="G395" s="193" t="s">
        <v>174</v>
      </c>
      <c r="H395" s="194">
        <v>2.758</v>
      </c>
      <c r="I395" s="195"/>
      <c r="J395" s="194">
        <f>ROUND(I395*H395,3)</f>
        <v>0</v>
      </c>
      <c r="K395" s="196"/>
      <c r="L395" s="39"/>
      <c r="M395" s="197" t="s">
        <v>1</v>
      </c>
      <c r="N395" s="198" t="s">
        <v>44</v>
      </c>
      <c r="O395" s="82"/>
      <c r="P395" s="199">
        <f>O395*H395</f>
        <v>0</v>
      </c>
      <c r="Q395" s="199">
        <v>0</v>
      </c>
      <c r="R395" s="199">
        <f>Q395*H395</f>
        <v>0</v>
      </c>
      <c r="S395" s="199">
        <v>0</v>
      </c>
      <c r="T395" s="200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01" t="s">
        <v>111</v>
      </c>
      <c r="AT395" s="201" t="s">
        <v>171</v>
      </c>
      <c r="AU395" s="201" t="s">
        <v>90</v>
      </c>
      <c r="AY395" s="19" t="s">
        <v>168</v>
      </c>
      <c r="BE395" s="202">
        <f>IF(N395="základná",J395,0)</f>
        <v>0</v>
      </c>
      <c r="BF395" s="202">
        <f>IF(N395="znížená",J395,0)</f>
        <v>0</v>
      </c>
      <c r="BG395" s="202">
        <f>IF(N395="zákl. prenesená",J395,0)</f>
        <v>0</v>
      </c>
      <c r="BH395" s="202">
        <f>IF(N395="zníž. prenesená",J395,0)</f>
        <v>0</v>
      </c>
      <c r="BI395" s="202">
        <f>IF(N395="nulová",J395,0)</f>
        <v>0</v>
      </c>
      <c r="BJ395" s="19" t="s">
        <v>90</v>
      </c>
      <c r="BK395" s="203">
        <f>ROUND(I395*H395,3)</f>
        <v>0</v>
      </c>
      <c r="BL395" s="19" t="s">
        <v>111</v>
      </c>
      <c r="BM395" s="201" t="s">
        <v>1089</v>
      </c>
    </row>
    <row r="396" s="13" customFormat="1">
      <c r="A396" s="13"/>
      <c r="B396" s="204"/>
      <c r="C396" s="13"/>
      <c r="D396" s="205" t="s">
        <v>175</v>
      </c>
      <c r="E396" s="206" t="s">
        <v>1</v>
      </c>
      <c r="F396" s="207" t="s">
        <v>1090</v>
      </c>
      <c r="G396" s="13"/>
      <c r="H396" s="208">
        <v>2.758</v>
      </c>
      <c r="I396" s="209"/>
      <c r="J396" s="13"/>
      <c r="K396" s="13"/>
      <c r="L396" s="204"/>
      <c r="M396" s="210"/>
      <c r="N396" s="211"/>
      <c r="O396" s="211"/>
      <c r="P396" s="211"/>
      <c r="Q396" s="211"/>
      <c r="R396" s="211"/>
      <c r="S396" s="211"/>
      <c r="T396" s="21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06" t="s">
        <v>175</v>
      </c>
      <c r="AU396" s="206" t="s">
        <v>90</v>
      </c>
      <c r="AV396" s="13" t="s">
        <v>90</v>
      </c>
      <c r="AW396" s="13" t="s">
        <v>33</v>
      </c>
      <c r="AX396" s="13" t="s">
        <v>78</v>
      </c>
      <c r="AY396" s="206" t="s">
        <v>168</v>
      </c>
    </row>
    <row r="397" s="14" customFormat="1">
      <c r="A397" s="14"/>
      <c r="B397" s="213"/>
      <c r="C397" s="14"/>
      <c r="D397" s="205" t="s">
        <v>175</v>
      </c>
      <c r="E397" s="214" t="s">
        <v>1</v>
      </c>
      <c r="F397" s="215" t="s">
        <v>180</v>
      </c>
      <c r="G397" s="14"/>
      <c r="H397" s="216">
        <v>2.758</v>
      </c>
      <c r="I397" s="217"/>
      <c r="J397" s="14"/>
      <c r="K397" s="14"/>
      <c r="L397" s="213"/>
      <c r="M397" s="218"/>
      <c r="N397" s="219"/>
      <c r="O397" s="219"/>
      <c r="P397" s="219"/>
      <c r="Q397" s="219"/>
      <c r="R397" s="219"/>
      <c r="S397" s="219"/>
      <c r="T397" s="22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14" t="s">
        <v>175</v>
      </c>
      <c r="AU397" s="214" t="s">
        <v>90</v>
      </c>
      <c r="AV397" s="14" t="s">
        <v>111</v>
      </c>
      <c r="AW397" s="14" t="s">
        <v>33</v>
      </c>
      <c r="AX397" s="14" t="s">
        <v>85</v>
      </c>
      <c r="AY397" s="214" t="s">
        <v>168</v>
      </c>
    </row>
    <row r="398" s="2" customFormat="1" ht="16.5" customHeight="1">
      <c r="A398" s="38"/>
      <c r="B398" s="189"/>
      <c r="C398" s="190" t="s">
        <v>1091</v>
      </c>
      <c r="D398" s="190" t="s">
        <v>171</v>
      </c>
      <c r="E398" s="191" t="s">
        <v>1092</v>
      </c>
      <c r="F398" s="192" t="s">
        <v>1093</v>
      </c>
      <c r="G398" s="193" t="s">
        <v>174</v>
      </c>
      <c r="H398" s="194">
        <v>0.71999999999999997</v>
      </c>
      <c r="I398" s="195"/>
      <c r="J398" s="194">
        <f>ROUND(I398*H398,3)</f>
        <v>0</v>
      </c>
      <c r="K398" s="196"/>
      <c r="L398" s="39"/>
      <c r="M398" s="197" t="s">
        <v>1</v>
      </c>
      <c r="N398" s="198" t="s">
        <v>44</v>
      </c>
      <c r="O398" s="82"/>
      <c r="P398" s="199">
        <f>O398*H398</f>
        <v>0</v>
      </c>
      <c r="Q398" s="199">
        <v>0</v>
      </c>
      <c r="R398" s="199">
        <f>Q398*H398</f>
        <v>0</v>
      </c>
      <c r="S398" s="199">
        <v>0</v>
      </c>
      <c r="T398" s="200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01" t="s">
        <v>111</v>
      </c>
      <c r="AT398" s="201" t="s">
        <v>171</v>
      </c>
      <c r="AU398" s="201" t="s">
        <v>90</v>
      </c>
      <c r="AY398" s="19" t="s">
        <v>168</v>
      </c>
      <c r="BE398" s="202">
        <f>IF(N398="základná",J398,0)</f>
        <v>0</v>
      </c>
      <c r="BF398" s="202">
        <f>IF(N398="znížená",J398,0)</f>
        <v>0</v>
      </c>
      <c r="BG398" s="202">
        <f>IF(N398="zákl. prenesená",J398,0)</f>
        <v>0</v>
      </c>
      <c r="BH398" s="202">
        <f>IF(N398="zníž. prenesená",J398,0)</f>
        <v>0</v>
      </c>
      <c r="BI398" s="202">
        <f>IF(N398="nulová",J398,0)</f>
        <v>0</v>
      </c>
      <c r="BJ398" s="19" t="s">
        <v>90</v>
      </c>
      <c r="BK398" s="203">
        <f>ROUND(I398*H398,3)</f>
        <v>0</v>
      </c>
      <c r="BL398" s="19" t="s">
        <v>111</v>
      </c>
      <c r="BM398" s="201" t="s">
        <v>1094</v>
      </c>
    </row>
    <row r="399" s="13" customFormat="1">
      <c r="A399" s="13"/>
      <c r="B399" s="204"/>
      <c r="C399" s="13"/>
      <c r="D399" s="205" t="s">
        <v>175</v>
      </c>
      <c r="E399" s="206" t="s">
        <v>1</v>
      </c>
      <c r="F399" s="207" t="s">
        <v>1095</v>
      </c>
      <c r="G399" s="13"/>
      <c r="H399" s="208">
        <v>0.71999999999999997</v>
      </c>
      <c r="I399" s="209"/>
      <c r="J399" s="13"/>
      <c r="K399" s="13"/>
      <c r="L399" s="204"/>
      <c r="M399" s="210"/>
      <c r="N399" s="211"/>
      <c r="O399" s="211"/>
      <c r="P399" s="211"/>
      <c r="Q399" s="211"/>
      <c r="R399" s="211"/>
      <c r="S399" s="211"/>
      <c r="T399" s="21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06" t="s">
        <v>175</v>
      </c>
      <c r="AU399" s="206" t="s">
        <v>90</v>
      </c>
      <c r="AV399" s="13" t="s">
        <v>90</v>
      </c>
      <c r="AW399" s="13" t="s">
        <v>33</v>
      </c>
      <c r="AX399" s="13" t="s">
        <v>78</v>
      </c>
      <c r="AY399" s="206" t="s">
        <v>168</v>
      </c>
    </row>
    <row r="400" s="14" customFormat="1">
      <c r="A400" s="14"/>
      <c r="B400" s="213"/>
      <c r="C400" s="14"/>
      <c r="D400" s="205" t="s">
        <v>175</v>
      </c>
      <c r="E400" s="214" t="s">
        <v>1</v>
      </c>
      <c r="F400" s="215" t="s">
        <v>180</v>
      </c>
      <c r="G400" s="14"/>
      <c r="H400" s="216">
        <v>0.71999999999999997</v>
      </c>
      <c r="I400" s="217"/>
      <c r="J400" s="14"/>
      <c r="K400" s="14"/>
      <c r="L400" s="213"/>
      <c r="M400" s="218"/>
      <c r="N400" s="219"/>
      <c r="O400" s="219"/>
      <c r="P400" s="219"/>
      <c r="Q400" s="219"/>
      <c r="R400" s="219"/>
      <c r="S400" s="219"/>
      <c r="T400" s="22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14" t="s">
        <v>175</v>
      </c>
      <c r="AU400" s="214" t="s">
        <v>90</v>
      </c>
      <c r="AV400" s="14" t="s">
        <v>111</v>
      </c>
      <c r="AW400" s="14" t="s">
        <v>33</v>
      </c>
      <c r="AX400" s="14" t="s">
        <v>85</v>
      </c>
      <c r="AY400" s="214" t="s">
        <v>168</v>
      </c>
    </row>
    <row r="401" s="2" customFormat="1" ht="21.75" customHeight="1">
      <c r="A401" s="38"/>
      <c r="B401" s="189"/>
      <c r="C401" s="190" t="s">
        <v>417</v>
      </c>
      <c r="D401" s="190" t="s">
        <v>171</v>
      </c>
      <c r="E401" s="191" t="s">
        <v>1096</v>
      </c>
      <c r="F401" s="192" t="s">
        <v>1097</v>
      </c>
      <c r="G401" s="193" t="s">
        <v>324</v>
      </c>
      <c r="H401" s="194">
        <v>7.0999999999999996</v>
      </c>
      <c r="I401" s="195"/>
      <c r="J401" s="194">
        <f>ROUND(I401*H401,3)</f>
        <v>0</v>
      </c>
      <c r="K401" s="196"/>
      <c r="L401" s="39"/>
      <c r="M401" s="197" t="s">
        <v>1</v>
      </c>
      <c r="N401" s="198" t="s">
        <v>44</v>
      </c>
      <c r="O401" s="82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01" t="s">
        <v>111</v>
      </c>
      <c r="AT401" s="201" t="s">
        <v>171</v>
      </c>
      <c r="AU401" s="201" t="s">
        <v>90</v>
      </c>
      <c r="AY401" s="19" t="s">
        <v>168</v>
      </c>
      <c r="BE401" s="202">
        <f>IF(N401="základná",J401,0)</f>
        <v>0</v>
      </c>
      <c r="BF401" s="202">
        <f>IF(N401="znížená",J401,0)</f>
        <v>0</v>
      </c>
      <c r="BG401" s="202">
        <f>IF(N401="zákl. prenesená",J401,0)</f>
        <v>0</v>
      </c>
      <c r="BH401" s="202">
        <f>IF(N401="zníž. prenesená",J401,0)</f>
        <v>0</v>
      </c>
      <c r="BI401" s="202">
        <f>IF(N401="nulová",J401,0)</f>
        <v>0</v>
      </c>
      <c r="BJ401" s="19" t="s">
        <v>90</v>
      </c>
      <c r="BK401" s="203">
        <f>ROUND(I401*H401,3)</f>
        <v>0</v>
      </c>
      <c r="BL401" s="19" t="s">
        <v>111</v>
      </c>
      <c r="BM401" s="201" t="s">
        <v>1098</v>
      </c>
    </row>
    <row r="402" s="13" customFormat="1">
      <c r="A402" s="13"/>
      <c r="B402" s="204"/>
      <c r="C402" s="13"/>
      <c r="D402" s="205" t="s">
        <v>175</v>
      </c>
      <c r="E402" s="206" t="s">
        <v>1</v>
      </c>
      <c r="F402" s="207" t="s">
        <v>1099</v>
      </c>
      <c r="G402" s="13"/>
      <c r="H402" s="208">
        <v>7.0999999999999996</v>
      </c>
      <c r="I402" s="209"/>
      <c r="J402" s="13"/>
      <c r="K402" s="13"/>
      <c r="L402" s="204"/>
      <c r="M402" s="210"/>
      <c r="N402" s="211"/>
      <c r="O402" s="211"/>
      <c r="P402" s="211"/>
      <c r="Q402" s="211"/>
      <c r="R402" s="211"/>
      <c r="S402" s="211"/>
      <c r="T402" s="21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06" t="s">
        <v>175</v>
      </c>
      <c r="AU402" s="206" t="s">
        <v>90</v>
      </c>
      <c r="AV402" s="13" t="s">
        <v>90</v>
      </c>
      <c r="AW402" s="13" t="s">
        <v>33</v>
      </c>
      <c r="AX402" s="13" t="s">
        <v>78</v>
      </c>
      <c r="AY402" s="206" t="s">
        <v>168</v>
      </c>
    </row>
    <row r="403" s="14" customFormat="1">
      <c r="A403" s="14"/>
      <c r="B403" s="213"/>
      <c r="C403" s="14"/>
      <c r="D403" s="205" t="s">
        <v>175</v>
      </c>
      <c r="E403" s="214" t="s">
        <v>1</v>
      </c>
      <c r="F403" s="215" t="s">
        <v>180</v>
      </c>
      <c r="G403" s="14"/>
      <c r="H403" s="216">
        <v>7.0999999999999996</v>
      </c>
      <c r="I403" s="217"/>
      <c r="J403" s="14"/>
      <c r="K403" s="14"/>
      <c r="L403" s="213"/>
      <c r="M403" s="218"/>
      <c r="N403" s="219"/>
      <c r="O403" s="219"/>
      <c r="P403" s="219"/>
      <c r="Q403" s="219"/>
      <c r="R403" s="219"/>
      <c r="S403" s="219"/>
      <c r="T403" s="22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14" t="s">
        <v>175</v>
      </c>
      <c r="AU403" s="214" t="s">
        <v>90</v>
      </c>
      <c r="AV403" s="14" t="s">
        <v>111</v>
      </c>
      <c r="AW403" s="14" t="s">
        <v>33</v>
      </c>
      <c r="AX403" s="14" t="s">
        <v>85</v>
      </c>
      <c r="AY403" s="214" t="s">
        <v>168</v>
      </c>
    </row>
    <row r="404" s="2" customFormat="1" ht="24.15" customHeight="1">
      <c r="A404" s="38"/>
      <c r="B404" s="189"/>
      <c r="C404" s="190" t="s">
        <v>1100</v>
      </c>
      <c r="D404" s="190" t="s">
        <v>171</v>
      </c>
      <c r="E404" s="191" t="s">
        <v>1101</v>
      </c>
      <c r="F404" s="192" t="s">
        <v>1102</v>
      </c>
      <c r="G404" s="193" t="s">
        <v>324</v>
      </c>
      <c r="H404" s="194">
        <v>7.6399999999999997</v>
      </c>
      <c r="I404" s="195"/>
      <c r="J404" s="194">
        <f>ROUND(I404*H404,3)</f>
        <v>0</v>
      </c>
      <c r="K404" s="196"/>
      <c r="L404" s="39"/>
      <c r="M404" s="197" t="s">
        <v>1</v>
      </c>
      <c r="N404" s="198" t="s">
        <v>44</v>
      </c>
      <c r="O404" s="82"/>
      <c r="P404" s="199">
        <f>O404*H404</f>
        <v>0</v>
      </c>
      <c r="Q404" s="199">
        <v>0</v>
      </c>
      <c r="R404" s="199">
        <f>Q404*H404</f>
        <v>0</v>
      </c>
      <c r="S404" s="199">
        <v>0</v>
      </c>
      <c r="T404" s="20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01" t="s">
        <v>111</v>
      </c>
      <c r="AT404" s="201" t="s">
        <v>171</v>
      </c>
      <c r="AU404" s="201" t="s">
        <v>90</v>
      </c>
      <c r="AY404" s="19" t="s">
        <v>168</v>
      </c>
      <c r="BE404" s="202">
        <f>IF(N404="základná",J404,0)</f>
        <v>0</v>
      </c>
      <c r="BF404" s="202">
        <f>IF(N404="znížená",J404,0)</f>
        <v>0</v>
      </c>
      <c r="BG404" s="202">
        <f>IF(N404="zákl. prenesená",J404,0)</f>
        <v>0</v>
      </c>
      <c r="BH404" s="202">
        <f>IF(N404="zníž. prenesená",J404,0)</f>
        <v>0</v>
      </c>
      <c r="BI404" s="202">
        <f>IF(N404="nulová",J404,0)</f>
        <v>0</v>
      </c>
      <c r="BJ404" s="19" t="s">
        <v>90</v>
      </c>
      <c r="BK404" s="203">
        <f>ROUND(I404*H404,3)</f>
        <v>0</v>
      </c>
      <c r="BL404" s="19" t="s">
        <v>111</v>
      </c>
      <c r="BM404" s="201" t="s">
        <v>1103</v>
      </c>
    </row>
    <row r="405" s="13" customFormat="1">
      <c r="A405" s="13"/>
      <c r="B405" s="204"/>
      <c r="C405" s="13"/>
      <c r="D405" s="205" t="s">
        <v>175</v>
      </c>
      <c r="E405" s="206" t="s">
        <v>1</v>
      </c>
      <c r="F405" s="207" t="s">
        <v>1104</v>
      </c>
      <c r="G405" s="13"/>
      <c r="H405" s="208">
        <v>7.6399999999999997</v>
      </c>
      <c r="I405" s="209"/>
      <c r="J405" s="13"/>
      <c r="K405" s="13"/>
      <c r="L405" s="204"/>
      <c r="M405" s="210"/>
      <c r="N405" s="211"/>
      <c r="O405" s="211"/>
      <c r="P405" s="211"/>
      <c r="Q405" s="211"/>
      <c r="R405" s="211"/>
      <c r="S405" s="211"/>
      <c r="T405" s="21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06" t="s">
        <v>175</v>
      </c>
      <c r="AU405" s="206" t="s">
        <v>90</v>
      </c>
      <c r="AV405" s="13" t="s">
        <v>90</v>
      </c>
      <c r="AW405" s="13" t="s">
        <v>33</v>
      </c>
      <c r="AX405" s="13" t="s">
        <v>78</v>
      </c>
      <c r="AY405" s="206" t="s">
        <v>168</v>
      </c>
    </row>
    <row r="406" s="14" customFormat="1">
      <c r="A406" s="14"/>
      <c r="B406" s="213"/>
      <c r="C406" s="14"/>
      <c r="D406" s="205" t="s">
        <v>175</v>
      </c>
      <c r="E406" s="214" t="s">
        <v>1</v>
      </c>
      <c r="F406" s="215" t="s">
        <v>180</v>
      </c>
      <c r="G406" s="14"/>
      <c r="H406" s="216">
        <v>7.6399999999999997</v>
      </c>
      <c r="I406" s="217"/>
      <c r="J406" s="14"/>
      <c r="K406" s="14"/>
      <c r="L406" s="213"/>
      <c r="M406" s="218"/>
      <c r="N406" s="219"/>
      <c r="O406" s="219"/>
      <c r="P406" s="219"/>
      <c r="Q406" s="219"/>
      <c r="R406" s="219"/>
      <c r="S406" s="219"/>
      <c r="T406" s="22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14" t="s">
        <v>175</v>
      </c>
      <c r="AU406" s="214" t="s">
        <v>90</v>
      </c>
      <c r="AV406" s="14" t="s">
        <v>111</v>
      </c>
      <c r="AW406" s="14" t="s">
        <v>33</v>
      </c>
      <c r="AX406" s="14" t="s">
        <v>85</v>
      </c>
      <c r="AY406" s="214" t="s">
        <v>168</v>
      </c>
    </row>
    <row r="407" s="2" customFormat="1" ht="24.15" customHeight="1">
      <c r="A407" s="38"/>
      <c r="B407" s="189"/>
      <c r="C407" s="190" t="s">
        <v>422</v>
      </c>
      <c r="D407" s="190" t="s">
        <v>171</v>
      </c>
      <c r="E407" s="191" t="s">
        <v>1105</v>
      </c>
      <c r="F407" s="192" t="s">
        <v>1106</v>
      </c>
      <c r="G407" s="193" t="s">
        <v>618</v>
      </c>
      <c r="H407" s="194">
        <v>0.55000000000000004</v>
      </c>
      <c r="I407" s="195"/>
      <c r="J407" s="194">
        <f>ROUND(I407*H407,3)</f>
        <v>0</v>
      </c>
      <c r="K407" s="196"/>
      <c r="L407" s="39"/>
      <c r="M407" s="197" t="s">
        <v>1</v>
      </c>
      <c r="N407" s="198" t="s">
        <v>44</v>
      </c>
      <c r="O407" s="82"/>
      <c r="P407" s="199">
        <f>O407*H407</f>
        <v>0</v>
      </c>
      <c r="Q407" s="199">
        <v>0</v>
      </c>
      <c r="R407" s="199">
        <f>Q407*H407</f>
        <v>0</v>
      </c>
      <c r="S407" s="199">
        <v>0</v>
      </c>
      <c r="T407" s="20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01" t="s">
        <v>111</v>
      </c>
      <c r="AT407" s="201" t="s">
        <v>171</v>
      </c>
      <c r="AU407" s="201" t="s">
        <v>90</v>
      </c>
      <c r="AY407" s="19" t="s">
        <v>168</v>
      </c>
      <c r="BE407" s="202">
        <f>IF(N407="základná",J407,0)</f>
        <v>0</v>
      </c>
      <c r="BF407" s="202">
        <f>IF(N407="znížená",J407,0)</f>
        <v>0</v>
      </c>
      <c r="BG407" s="202">
        <f>IF(N407="zákl. prenesená",J407,0)</f>
        <v>0</v>
      </c>
      <c r="BH407" s="202">
        <f>IF(N407="zníž. prenesená",J407,0)</f>
        <v>0</v>
      </c>
      <c r="BI407" s="202">
        <f>IF(N407="nulová",J407,0)</f>
        <v>0</v>
      </c>
      <c r="BJ407" s="19" t="s">
        <v>90</v>
      </c>
      <c r="BK407" s="203">
        <f>ROUND(I407*H407,3)</f>
        <v>0</v>
      </c>
      <c r="BL407" s="19" t="s">
        <v>111</v>
      </c>
      <c r="BM407" s="201" t="s">
        <v>1107</v>
      </c>
    </row>
    <row r="408" s="13" customFormat="1">
      <c r="A408" s="13"/>
      <c r="B408" s="204"/>
      <c r="C408" s="13"/>
      <c r="D408" s="205" t="s">
        <v>175</v>
      </c>
      <c r="E408" s="206" t="s">
        <v>1</v>
      </c>
      <c r="F408" s="207" t="s">
        <v>1108</v>
      </c>
      <c r="G408" s="13"/>
      <c r="H408" s="208">
        <v>0.34999999999999998</v>
      </c>
      <c r="I408" s="209"/>
      <c r="J408" s="13"/>
      <c r="K408" s="13"/>
      <c r="L408" s="204"/>
      <c r="M408" s="210"/>
      <c r="N408" s="211"/>
      <c r="O408" s="211"/>
      <c r="P408" s="211"/>
      <c r="Q408" s="211"/>
      <c r="R408" s="211"/>
      <c r="S408" s="211"/>
      <c r="T408" s="21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06" t="s">
        <v>175</v>
      </c>
      <c r="AU408" s="206" t="s">
        <v>90</v>
      </c>
      <c r="AV408" s="13" t="s">
        <v>90</v>
      </c>
      <c r="AW408" s="13" t="s">
        <v>33</v>
      </c>
      <c r="AX408" s="13" t="s">
        <v>78</v>
      </c>
      <c r="AY408" s="206" t="s">
        <v>168</v>
      </c>
    </row>
    <row r="409" s="13" customFormat="1">
      <c r="A409" s="13"/>
      <c r="B409" s="204"/>
      <c r="C409" s="13"/>
      <c r="D409" s="205" t="s">
        <v>175</v>
      </c>
      <c r="E409" s="206" t="s">
        <v>1</v>
      </c>
      <c r="F409" s="207" t="s">
        <v>1109</v>
      </c>
      <c r="G409" s="13"/>
      <c r="H409" s="208">
        <v>0.20000000000000001</v>
      </c>
      <c r="I409" s="209"/>
      <c r="J409" s="13"/>
      <c r="K409" s="13"/>
      <c r="L409" s="204"/>
      <c r="M409" s="210"/>
      <c r="N409" s="211"/>
      <c r="O409" s="211"/>
      <c r="P409" s="211"/>
      <c r="Q409" s="211"/>
      <c r="R409" s="211"/>
      <c r="S409" s="211"/>
      <c r="T409" s="21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6" t="s">
        <v>175</v>
      </c>
      <c r="AU409" s="206" t="s">
        <v>90</v>
      </c>
      <c r="AV409" s="13" t="s">
        <v>90</v>
      </c>
      <c r="AW409" s="13" t="s">
        <v>33</v>
      </c>
      <c r="AX409" s="13" t="s">
        <v>78</v>
      </c>
      <c r="AY409" s="206" t="s">
        <v>168</v>
      </c>
    </row>
    <row r="410" s="14" customFormat="1">
      <c r="A410" s="14"/>
      <c r="B410" s="213"/>
      <c r="C410" s="14"/>
      <c r="D410" s="205" t="s">
        <v>175</v>
      </c>
      <c r="E410" s="214" t="s">
        <v>1</v>
      </c>
      <c r="F410" s="215" t="s">
        <v>180</v>
      </c>
      <c r="G410" s="14"/>
      <c r="H410" s="216">
        <v>0.55000000000000004</v>
      </c>
      <c r="I410" s="217"/>
      <c r="J410" s="14"/>
      <c r="K410" s="14"/>
      <c r="L410" s="213"/>
      <c r="M410" s="218"/>
      <c r="N410" s="219"/>
      <c r="O410" s="219"/>
      <c r="P410" s="219"/>
      <c r="Q410" s="219"/>
      <c r="R410" s="219"/>
      <c r="S410" s="219"/>
      <c r="T410" s="22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14" t="s">
        <v>175</v>
      </c>
      <c r="AU410" s="214" t="s">
        <v>90</v>
      </c>
      <c r="AV410" s="14" t="s">
        <v>111</v>
      </c>
      <c r="AW410" s="14" t="s">
        <v>33</v>
      </c>
      <c r="AX410" s="14" t="s">
        <v>85</v>
      </c>
      <c r="AY410" s="214" t="s">
        <v>168</v>
      </c>
    </row>
    <row r="411" s="2" customFormat="1" ht="24.15" customHeight="1">
      <c r="A411" s="38"/>
      <c r="B411" s="189"/>
      <c r="C411" s="190" t="s">
        <v>1110</v>
      </c>
      <c r="D411" s="190" t="s">
        <v>171</v>
      </c>
      <c r="E411" s="191" t="s">
        <v>1111</v>
      </c>
      <c r="F411" s="192" t="s">
        <v>1112</v>
      </c>
      <c r="G411" s="193" t="s">
        <v>1113</v>
      </c>
      <c r="H411" s="194">
        <v>100</v>
      </c>
      <c r="I411" s="195"/>
      <c r="J411" s="194">
        <f>ROUND(I411*H411,3)</f>
        <v>0</v>
      </c>
      <c r="K411" s="196"/>
      <c r="L411" s="39"/>
      <c r="M411" s="197" t="s">
        <v>1</v>
      </c>
      <c r="N411" s="198" t="s">
        <v>44</v>
      </c>
      <c r="O411" s="82"/>
      <c r="P411" s="199">
        <f>O411*H411</f>
        <v>0</v>
      </c>
      <c r="Q411" s="199">
        <v>0</v>
      </c>
      <c r="R411" s="199">
        <f>Q411*H411</f>
        <v>0</v>
      </c>
      <c r="S411" s="199">
        <v>0</v>
      </c>
      <c r="T411" s="200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01" t="s">
        <v>111</v>
      </c>
      <c r="AT411" s="201" t="s">
        <v>171</v>
      </c>
      <c r="AU411" s="201" t="s">
        <v>90</v>
      </c>
      <c r="AY411" s="19" t="s">
        <v>168</v>
      </c>
      <c r="BE411" s="202">
        <f>IF(N411="základná",J411,0)</f>
        <v>0</v>
      </c>
      <c r="BF411" s="202">
        <f>IF(N411="znížená",J411,0)</f>
        <v>0</v>
      </c>
      <c r="BG411" s="202">
        <f>IF(N411="zákl. prenesená",J411,0)</f>
        <v>0</v>
      </c>
      <c r="BH411" s="202">
        <f>IF(N411="zníž. prenesená",J411,0)</f>
        <v>0</v>
      </c>
      <c r="BI411" s="202">
        <f>IF(N411="nulová",J411,0)</f>
        <v>0</v>
      </c>
      <c r="BJ411" s="19" t="s">
        <v>90</v>
      </c>
      <c r="BK411" s="203">
        <f>ROUND(I411*H411,3)</f>
        <v>0</v>
      </c>
      <c r="BL411" s="19" t="s">
        <v>111</v>
      </c>
      <c r="BM411" s="201" t="s">
        <v>1114</v>
      </c>
    </row>
    <row r="412" s="15" customFormat="1">
      <c r="A412" s="15"/>
      <c r="B412" s="221"/>
      <c r="C412" s="15"/>
      <c r="D412" s="205" t="s">
        <v>175</v>
      </c>
      <c r="E412" s="222" t="s">
        <v>1</v>
      </c>
      <c r="F412" s="223" t="s">
        <v>1115</v>
      </c>
      <c r="G412" s="15"/>
      <c r="H412" s="222" t="s">
        <v>1</v>
      </c>
      <c r="I412" s="224"/>
      <c r="J412" s="15"/>
      <c r="K412" s="15"/>
      <c r="L412" s="221"/>
      <c r="M412" s="225"/>
      <c r="N412" s="226"/>
      <c r="O412" s="226"/>
      <c r="P412" s="226"/>
      <c r="Q412" s="226"/>
      <c r="R412" s="226"/>
      <c r="S412" s="226"/>
      <c r="T412" s="227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22" t="s">
        <v>175</v>
      </c>
      <c r="AU412" s="222" t="s">
        <v>90</v>
      </c>
      <c r="AV412" s="15" t="s">
        <v>85</v>
      </c>
      <c r="AW412" s="15" t="s">
        <v>33</v>
      </c>
      <c r="AX412" s="15" t="s">
        <v>78</v>
      </c>
      <c r="AY412" s="222" t="s">
        <v>168</v>
      </c>
    </row>
    <row r="413" s="13" customFormat="1">
      <c r="A413" s="13"/>
      <c r="B413" s="204"/>
      <c r="C413" s="13"/>
      <c r="D413" s="205" t="s">
        <v>175</v>
      </c>
      <c r="E413" s="206" t="s">
        <v>1</v>
      </c>
      <c r="F413" s="207" t="s">
        <v>1116</v>
      </c>
      <c r="G413" s="13"/>
      <c r="H413" s="208">
        <v>100</v>
      </c>
      <c r="I413" s="209"/>
      <c r="J413" s="13"/>
      <c r="K413" s="13"/>
      <c r="L413" s="204"/>
      <c r="M413" s="210"/>
      <c r="N413" s="211"/>
      <c r="O413" s="211"/>
      <c r="P413" s="211"/>
      <c r="Q413" s="211"/>
      <c r="R413" s="211"/>
      <c r="S413" s="211"/>
      <c r="T413" s="21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6" t="s">
        <v>175</v>
      </c>
      <c r="AU413" s="206" t="s">
        <v>90</v>
      </c>
      <c r="AV413" s="13" t="s">
        <v>90</v>
      </c>
      <c r="AW413" s="13" t="s">
        <v>33</v>
      </c>
      <c r="AX413" s="13" t="s">
        <v>78</v>
      </c>
      <c r="AY413" s="206" t="s">
        <v>168</v>
      </c>
    </row>
    <row r="414" s="14" customFormat="1">
      <c r="A414" s="14"/>
      <c r="B414" s="213"/>
      <c r="C414" s="14"/>
      <c r="D414" s="205" t="s">
        <v>175</v>
      </c>
      <c r="E414" s="214" t="s">
        <v>1</v>
      </c>
      <c r="F414" s="215" t="s">
        <v>180</v>
      </c>
      <c r="G414" s="14"/>
      <c r="H414" s="216">
        <v>100</v>
      </c>
      <c r="I414" s="217"/>
      <c r="J414" s="14"/>
      <c r="K414" s="14"/>
      <c r="L414" s="213"/>
      <c r="M414" s="218"/>
      <c r="N414" s="219"/>
      <c r="O414" s="219"/>
      <c r="P414" s="219"/>
      <c r="Q414" s="219"/>
      <c r="R414" s="219"/>
      <c r="S414" s="219"/>
      <c r="T414" s="22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14" t="s">
        <v>175</v>
      </c>
      <c r="AU414" s="214" t="s">
        <v>90</v>
      </c>
      <c r="AV414" s="14" t="s">
        <v>111</v>
      </c>
      <c r="AW414" s="14" t="s">
        <v>33</v>
      </c>
      <c r="AX414" s="14" t="s">
        <v>85</v>
      </c>
      <c r="AY414" s="214" t="s">
        <v>168</v>
      </c>
    </row>
    <row r="415" s="2" customFormat="1" ht="24.15" customHeight="1">
      <c r="A415" s="38"/>
      <c r="B415" s="189"/>
      <c r="C415" s="190" t="s">
        <v>426</v>
      </c>
      <c r="D415" s="190" t="s">
        <v>171</v>
      </c>
      <c r="E415" s="191" t="s">
        <v>1117</v>
      </c>
      <c r="F415" s="192" t="s">
        <v>1118</v>
      </c>
      <c r="G415" s="193" t="s">
        <v>618</v>
      </c>
      <c r="H415" s="194">
        <v>0.106</v>
      </c>
      <c r="I415" s="195"/>
      <c r="J415" s="194">
        <f>ROUND(I415*H415,3)</f>
        <v>0</v>
      </c>
      <c r="K415" s="196"/>
      <c r="L415" s="39"/>
      <c r="M415" s="197" t="s">
        <v>1</v>
      </c>
      <c r="N415" s="198" t="s">
        <v>44</v>
      </c>
      <c r="O415" s="82"/>
      <c r="P415" s="199">
        <f>O415*H415</f>
        <v>0</v>
      </c>
      <c r="Q415" s="199">
        <v>0</v>
      </c>
      <c r="R415" s="199">
        <f>Q415*H415</f>
        <v>0</v>
      </c>
      <c r="S415" s="199">
        <v>0</v>
      </c>
      <c r="T415" s="200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01" t="s">
        <v>111</v>
      </c>
      <c r="AT415" s="201" t="s">
        <v>171</v>
      </c>
      <c r="AU415" s="201" t="s">
        <v>90</v>
      </c>
      <c r="AY415" s="19" t="s">
        <v>168</v>
      </c>
      <c r="BE415" s="202">
        <f>IF(N415="základná",J415,0)</f>
        <v>0</v>
      </c>
      <c r="BF415" s="202">
        <f>IF(N415="znížená",J415,0)</f>
        <v>0</v>
      </c>
      <c r="BG415" s="202">
        <f>IF(N415="zákl. prenesená",J415,0)</f>
        <v>0</v>
      </c>
      <c r="BH415" s="202">
        <f>IF(N415="zníž. prenesená",J415,0)</f>
        <v>0</v>
      </c>
      <c r="BI415" s="202">
        <f>IF(N415="nulová",J415,0)</f>
        <v>0</v>
      </c>
      <c r="BJ415" s="19" t="s">
        <v>90</v>
      </c>
      <c r="BK415" s="203">
        <f>ROUND(I415*H415,3)</f>
        <v>0</v>
      </c>
      <c r="BL415" s="19" t="s">
        <v>111</v>
      </c>
      <c r="BM415" s="201" t="s">
        <v>1119</v>
      </c>
    </row>
    <row r="416" s="13" customFormat="1">
      <c r="A416" s="13"/>
      <c r="B416" s="204"/>
      <c r="C416" s="13"/>
      <c r="D416" s="205" t="s">
        <v>175</v>
      </c>
      <c r="E416" s="206" t="s">
        <v>1</v>
      </c>
      <c r="F416" s="207" t="s">
        <v>1120</v>
      </c>
      <c r="G416" s="13"/>
      <c r="H416" s="208">
        <v>0.106</v>
      </c>
      <c r="I416" s="209"/>
      <c r="J416" s="13"/>
      <c r="K416" s="13"/>
      <c r="L416" s="204"/>
      <c r="M416" s="210"/>
      <c r="N416" s="211"/>
      <c r="O416" s="211"/>
      <c r="P416" s="211"/>
      <c r="Q416" s="211"/>
      <c r="R416" s="211"/>
      <c r="S416" s="211"/>
      <c r="T416" s="21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06" t="s">
        <v>175</v>
      </c>
      <c r="AU416" s="206" t="s">
        <v>90</v>
      </c>
      <c r="AV416" s="13" t="s">
        <v>90</v>
      </c>
      <c r="AW416" s="13" t="s">
        <v>33</v>
      </c>
      <c r="AX416" s="13" t="s">
        <v>78</v>
      </c>
      <c r="AY416" s="206" t="s">
        <v>168</v>
      </c>
    </row>
    <row r="417" s="14" customFormat="1">
      <c r="A417" s="14"/>
      <c r="B417" s="213"/>
      <c r="C417" s="14"/>
      <c r="D417" s="205" t="s">
        <v>175</v>
      </c>
      <c r="E417" s="214" t="s">
        <v>1</v>
      </c>
      <c r="F417" s="215" t="s">
        <v>180</v>
      </c>
      <c r="G417" s="14"/>
      <c r="H417" s="216">
        <v>0.106</v>
      </c>
      <c r="I417" s="217"/>
      <c r="J417" s="14"/>
      <c r="K417" s="14"/>
      <c r="L417" s="213"/>
      <c r="M417" s="218"/>
      <c r="N417" s="219"/>
      <c r="O417" s="219"/>
      <c r="P417" s="219"/>
      <c r="Q417" s="219"/>
      <c r="R417" s="219"/>
      <c r="S417" s="219"/>
      <c r="T417" s="22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14" t="s">
        <v>175</v>
      </c>
      <c r="AU417" s="214" t="s">
        <v>90</v>
      </c>
      <c r="AV417" s="14" t="s">
        <v>111</v>
      </c>
      <c r="AW417" s="14" t="s">
        <v>33</v>
      </c>
      <c r="AX417" s="14" t="s">
        <v>85</v>
      </c>
      <c r="AY417" s="214" t="s">
        <v>168</v>
      </c>
    </row>
    <row r="418" s="2" customFormat="1" ht="24.15" customHeight="1">
      <c r="A418" s="38"/>
      <c r="B418" s="189"/>
      <c r="C418" s="190" t="s">
        <v>1121</v>
      </c>
      <c r="D418" s="190" t="s">
        <v>171</v>
      </c>
      <c r="E418" s="191" t="s">
        <v>1122</v>
      </c>
      <c r="F418" s="192" t="s">
        <v>1123</v>
      </c>
      <c r="G418" s="193" t="s">
        <v>324</v>
      </c>
      <c r="H418" s="194">
        <v>3.1499999999999999</v>
      </c>
      <c r="I418" s="195"/>
      <c r="J418" s="194">
        <f>ROUND(I418*H418,3)</f>
        <v>0</v>
      </c>
      <c r="K418" s="196"/>
      <c r="L418" s="39"/>
      <c r="M418" s="197" t="s">
        <v>1</v>
      </c>
      <c r="N418" s="198" t="s">
        <v>44</v>
      </c>
      <c r="O418" s="82"/>
      <c r="P418" s="199">
        <f>O418*H418</f>
        <v>0</v>
      </c>
      <c r="Q418" s="199">
        <v>0</v>
      </c>
      <c r="R418" s="199">
        <f>Q418*H418</f>
        <v>0</v>
      </c>
      <c r="S418" s="199">
        <v>0</v>
      </c>
      <c r="T418" s="20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01" t="s">
        <v>111</v>
      </c>
      <c r="AT418" s="201" t="s">
        <v>171</v>
      </c>
      <c r="AU418" s="201" t="s">
        <v>90</v>
      </c>
      <c r="AY418" s="19" t="s">
        <v>168</v>
      </c>
      <c r="BE418" s="202">
        <f>IF(N418="základná",J418,0)</f>
        <v>0</v>
      </c>
      <c r="BF418" s="202">
        <f>IF(N418="znížená",J418,0)</f>
        <v>0</v>
      </c>
      <c r="BG418" s="202">
        <f>IF(N418="zákl. prenesená",J418,0)</f>
        <v>0</v>
      </c>
      <c r="BH418" s="202">
        <f>IF(N418="zníž. prenesená",J418,0)</f>
        <v>0</v>
      </c>
      <c r="BI418" s="202">
        <f>IF(N418="nulová",J418,0)</f>
        <v>0</v>
      </c>
      <c r="BJ418" s="19" t="s">
        <v>90</v>
      </c>
      <c r="BK418" s="203">
        <f>ROUND(I418*H418,3)</f>
        <v>0</v>
      </c>
      <c r="BL418" s="19" t="s">
        <v>111</v>
      </c>
      <c r="BM418" s="201" t="s">
        <v>1124</v>
      </c>
    </row>
    <row r="419" s="13" customFormat="1">
      <c r="A419" s="13"/>
      <c r="B419" s="204"/>
      <c r="C419" s="13"/>
      <c r="D419" s="205" t="s">
        <v>175</v>
      </c>
      <c r="E419" s="206" t="s">
        <v>1</v>
      </c>
      <c r="F419" s="207" t="s">
        <v>1125</v>
      </c>
      <c r="G419" s="13"/>
      <c r="H419" s="208">
        <v>3.1499999999999999</v>
      </c>
      <c r="I419" s="209"/>
      <c r="J419" s="13"/>
      <c r="K419" s="13"/>
      <c r="L419" s="204"/>
      <c r="M419" s="210"/>
      <c r="N419" s="211"/>
      <c r="O419" s="211"/>
      <c r="P419" s="211"/>
      <c r="Q419" s="211"/>
      <c r="R419" s="211"/>
      <c r="S419" s="211"/>
      <c r="T419" s="21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06" t="s">
        <v>175</v>
      </c>
      <c r="AU419" s="206" t="s">
        <v>90</v>
      </c>
      <c r="AV419" s="13" t="s">
        <v>90</v>
      </c>
      <c r="AW419" s="13" t="s">
        <v>33</v>
      </c>
      <c r="AX419" s="13" t="s">
        <v>78</v>
      </c>
      <c r="AY419" s="206" t="s">
        <v>168</v>
      </c>
    </row>
    <row r="420" s="14" customFormat="1">
      <c r="A420" s="14"/>
      <c r="B420" s="213"/>
      <c r="C420" s="14"/>
      <c r="D420" s="205" t="s">
        <v>175</v>
      </c>
      <c r="E420" s="214" t="s">
        <v>1</v>
      </c>
      <c r="F420" s="215" t="s">
        <v>180</v>
      </c>
      <c r="G420" s="14"/>
      <c r="H420" s="216">
        <v>3.1499999999999999</v>
      </c>
      <c r="I420" s="217"/>
      <c r="J420" s="14"/>
      <c r="K420" s="14"/>
      <c r="L420" s="213"/>
      <c r="M420" s="218"/>
      <c r="N420" s="219"/>
      <c r="O420" s="219"/>
      <c r="P420" s="219"/>
      <c r="Q420" s="219"/>
      <c r="R420" s="219"/>
      <c r="S420" s="219"/>
      <c r="T420" s="22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14" t="s">
        <v>175</v>
      </c>
      <c r="AU420" s="214" t="s">
        <v>90</v>
      </c>
      <c r="AV420" s="14" t="s">
        <v>111</v>
      </c>
      <c r="AW420" s="14" t="s">
        <v>33</v>
      </c>
      <c r="AX420" s="14" t="s">
        <v>85</v>
      </c>
      <c r="AY420" s="214" t="s">
        <v>168</v>
      </c>
    </row>
    <row r="421" s="2" customFormat="1" ht="24.15" customHeight="1">
      <c r="A421" s="38"/>
      <c r="B421" s="189"/>
      <c r="C421" s="190" t="s">
        <v>431</v>
      </c>
      <c r="D421" s="190" t="s">
        <v>171</v>
      </c>
      <c r="E421" s="191" t="s">
        <v>1126</v>
      </c>
      <c r="F421" s="192" t="s">
        <v>1127</v>
      </c>
      <c r="G421" s="193" t="s">
        <v>324</v>
      </c>
      <c r="H421" s="194">
        <v>3.1499999999999999</v>
      </c>
      <c r="I421" s="195"/>
      <c r="J421" s="194">
        <f>ROUND(I421*H421,3)</f>
        <v>0</v>
      </c>
      <c r="K421" s="196"/>
      <c r="L421" s="39"/>
      <c r="M421" s="197" t="s">
        <v>1</v>
      </c>
      <c r="N421" s="198" t="s">
        <v>44</v>
      </c>
      <c r="O421" s="82"/>
      <c r="P421" s="199">
        <f>O421*H421</f>
        <v>0</v>
      </c>
      <c r="Q421" s="199">
        <v>0</v>
      </c>
      <c r="R421" s="199">
        <f>Q421*H421</f>
        <v>0</v>
      </c>
      <c r="S421" s="199">
        <v>0</v>
      </c>
      <c r="T421" s="20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01" t="s">
        <v>111</v>
      </c>
      <c r="AT421" s="201" t="s">
        <v>171</v>
      </c>
      <c r="AU421" s="201" t="s">
        <v>90</v>
      </c>
      <c r="AY421" s="19" t="s">
        <v>168</v>
      </c>
      <c r="BE421" s="202">
        <f>IF(N421="základná",J421,0)</f>
        <v>0</v>
      </c>
      <c r="BF421" s="202">
        <f>IF(N421="znížená",J421,0)</f>
        <v>0</v>
      </c>
      <c r="BG421" s="202">
        <f>IF(N421="zákl. prenesená",J421,0)</f>
        <v>0</v>
      </c>
      <c r="BH421" s="202">
        <f>IF(N421="zníž. prenesená",J421,0)</f>
        <v>0</v>
      </c>
      <c r="BI421" s="202">
        <f>IF(N421="nulová",J421,0)</f>
        <v>0</v>
      </c>
      <c r="BJ421" s="19" t="s">
        <v>90</v>
      </c>
      <c r="BK421" s="203">
        <f>ROUND(I421*H421,3)</f>
        <v>0</v>
      </c>
      <c r="BL421" s="19" t="s">
        <v>111</v>
      </c>
      <c r="BM421" s="201" t="s">
        <v>1128</v>
      </c>
    </row>
    <row r="422" s="13" customFormat="1">
      <c r="A422" s="13"/>
      <c r="B422" s="204"/>
      <c r="C422" s="13"/>
      <c r="D422" s="205" t="s">
        <v>175</v>
      </c>
      <c r="E422" s="206" t="s">
        <v>1</v>
      </c>
      <c r="F422" s="207" t="s">
        <v>1125</v>
      </c>
      <c r="G422" s="13"/>
      <c r="H422" s="208">
        <v>3.1499999999999999</v>
      </c>
      <c r="I422" s="209"/>
      <c r="J422" s="13"/>
      <c r="K422" s="13"/>
      <c r="L422" s="204"/>
      <c r="M422" s="210"/>
      <c r="N422" s="211"/>
      <c r="O422" s="211"/>
      <c r="P422" s="211"/>
      <c r="Q422" s="211"/>
      <c r="R422" s="211"/>
      <c r="S422" s="211"/>
      <c r="T422" s="21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06" t="s">
        <v>175</v>
      </c>
      <c r="AU422" s="206" t="s">
        <v>90</v>
      </c>
      <c r="AV422" s="13" t="s">
        <v>90</v>
      </c>
      <c r="AW422" s="13" t="s">
        <v>33</v>
      </c>
      <c r="AX422" s="13" t="s">
        <v>78</v>
      </c>
      <c r="AY422" s="206" t="s">
        <v>168</v>
      </c>
    </row>
    <row r="423" s="14" customFormat="1">
      <c r="A423" s="14"/>
      <c r="B423" s="213"/>
      <c r="C423" s="14"/>
      <c r="D423" s="205" t="s">
        <v>175</v>
      </c>
      <c r="E423" s="214" t="s">
        <v>1</v>
      </c>
      <c r="F423" s="215" t="s">
        <v>180</v>
      </c>
      <c r="G423" s="14"/>
      <c r="H423" s="216">
        <v>3.1499999999999999</v>
      </c>
      <c r="I423" s="217"/>
      <c r="J423" s="14"/>
      <c r="K423" s="14"/>
      <c r="L423" s="213"/>
      <c r="M423" s="218"/>
      <c r="N423" s="219"/>
      <c r="O423" s="219"/>
      <c r="P423" s="219"/>
      <c r="Q423" s="219"/>
      <c r="R423" s="219"/>
      <c r="S423" s="219"/>
      <c r="T423" s="22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14" t="s">
        <v>175</v>
      </c>
      <c r="AU423" s="214" t="s">
        <v>90</v>
      </c>
      <c r="AV423" s="14" t="s">
        <v>111</v>
      </c>
      <c r="AW423" s="14" t="s">
        <v>33</v>
      </c>
      <c r="AX423" s="14" t="s">
        <v>85</v>
      </c>
      <c r="AY423" s="214" t="s">
        <v>168</v>
      </c>
    </row>
    <row r="424" s="2" customFormat="1" ht="24.15" customHeight="1">
      <c r="A424" s="38"/>
      <c r="B424" s="189"/>
      <c r="C424" s="190" t="s">
        <v>476</v>
      </c>
      <c r="D424" s="190" t="s">
        <v>171</v>
      </c>
      <c r="E424" s="191" t="s">
        <v>1129</v>
      </c>
      <c r="F424" s="192" t="s">
        <v>1130</v>
      </c>
      <c r="G424" s="193" t="s">
        <v>324</v>
      </c>
      <c r="H424" s="194">
        <v>12.6</v>
      </c>
      <c r="I424" s="195"/>
      <c r="J424" s="194">
        <f>ROUND(I424*H424,3)</f>
        <v>0</v>
      </c>
      <c r="K424" s="196"/>
      <c r="L424" s="39"/>
      <c r="M424" s="197" t="s">
        <v>1</v>
      </c>
      <c r="N424" s="198" t="s">
        <v>44</v>
      </c>
      <c r="O424" s="82"/>
      <c r="P424" s="199">
        <f>O424*H424</f>
        <v>0</v>
      </c>
      <c r="Q424" s="199">
        <v>0</v>
      </c>
      <c r="R424" s="199">
        <f>Q424*H424</f>
        <v>0</v>
      </c>
      <c r="S424" s="199">
        <v>0</v>
      </c>
      <c r="T424" s="200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01" t="s">
        <v>111</v>
      </c>
      <c r="AT424" s="201" t="s">
        <v>171</v>
      </c>
      <c r="AU424" s="201" t="s">
        <v>90</v>
      </c>
      <c r="AY424" s="19" t="s">
        <v>168</v>
      </c>
      <c r="BE424" s="202">
        <f>IF(N424="základná",J424,0)</f>
        <v>0</v>
      </c>
      <c r="BF424" s="202">
        <f>IF(N424="znížená",J424,0)</f>
        <v>0</v>
      </c>
      <c r="BG424" s="202">
        <f>IF(N424="zákl. prenesená",J424,0)</f>
        <v>0</v>
      </c>
      <c r="BH424" s="202">
        <f>IF(N424="zníž. prenesená",J424,0)</f>
        <v>0</v>
      </c>
      <c r="BI424" s="202">
        <f>IF(N424="nulová",J424,0)</f>
        <v>0</v>
      </c>
      <c r="BJ424" s="19" t="s">
        <v>90</v>
      </c>
      <c r="BK424" s="203">
        <f>ROUND(I424*H424,3)</f>
        <v>0</v>
      </c>
      <c r="BL424" s="19" t="s">
        <v>111</v>
      </c>
      <c r="BM424" s="201" t="s">
        <v>1131</v>
      </c>
    </row>
    <row r="425" s="13" customFormat="1">
      <c r="A425" s="13"/>
      <c r="B425" s="204"/>
      <c r="C425" s="13"/>
      <c r="D425" s="205" t="s">
        <v>175</v>
      </c>
      <c r="E425" s="206" t="s">
        <v>1</v>
      </c>
      <c r="F425" s="207" t="s">
        <v>1132</v>
      </c>
      <c r="G425" s="13"/>
      <c r="H425" s="208">
        <v>12.6</v>
      </c>
      <c r="I425" s="209"/>
      <c r="J425" s="13"/>
      <c r="K425" s="13"/>
      <c r="L425" s="204"/>
      <c r="M425" s="210"/>
      <c r="N425" s="211"/>
      <c r="O425" s="211"/>
      <c r="P425" s="211"/>
      <c r="Q425" s="211"/>
      <c r="R425" s="211"/>
      <c r="S425" s="211"/>
      <c r="T425" s="21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06" t="s">
        <v>175</v>
      </c>
      <c r="AU425" s="206" t="s">
        <v>90</v>
      </c>
      <c r="AV425" s="13" t="s">
        <v>90</v>
      </c>
      <c r="AW425" s="13" t="s">
        <v>33</v>
      </c>
      <c r="AX425" s="13" t="s">
        <v>78</v>
      </c>
      <c r="AY425" s="206" t="s">
        <v>168</v>
      </c>
    </row>
    <row r="426" s="14" customFormat="1">
      <c r="A426" s="14"/>
      <c r="B426" s="213"/>
      <c r="C426" s="14"/>
      <c r="D426" s="205" t="s">
        <v>175</v>
      </c>
      <c r="E426" s="214" t="s">
        <v>1</v>
      </c>
      <c r="F426" s="215" t="s">
        <v>180</v>
      </c>
      <c r="G426" s="14"/>
      <c r="H426" s="216">
        <v>12.6</v>
      </c>
      <c r="I426" s="217"/>
      <c r="J426" s="14"/>
      <c r="K426" s="14"/>
      <c r="L426" s="213"/>
      <c r="M426" s="218"/>
      <c r="N426" s="219"/>
      <c r="O426" s="219"/>
      <c r="P426" s="219"/>
      <c r="Q426" s="219"/>
      <c r="R426" s="219"/>
      <c r="S426" s="219"/>
      <c r="T426" s="22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14" t="s">
        <v>175</v>
      </c>
      <c r="AU426" s="214" t="s">
        <v>90</v>
      </c>
      <c r="AV426" s="14" t="s">
        <v>111</v>
      </c>
      <c r="AW426" s="14" t="s">
        <v>33</v>
      </c>
      <c r="AX426" s="14" t="s">
        <v>85</v>
      </c>
      <c r="AY426" s="214" t="s">
        <v>168</v>
      </c>
    </row>
    <row r="427" s="2" customFormat="1" ht="16.5" customHeight="1">
      <c r="A427" s="38"/>
      <c r="B427" s="189"/>
      <c r="C427" s="190" t="s">
        <v>435</v>
      </c>
      <c r="D427" s="190" t="s">
        <v>171</v>
      </c>
      <c r="E427" s="191" t="s">
        <v>1133</v>
      </c>
      <c r="F427" s="192" t="s">
        <v>1134</v>
      </c>
      <c r="G427" s="193" t="s">
        <v>353</v>
      </c>
      <c r="H427" s="194">
        <v>17</v>
      </c>
      <c r="I427" s="195"/>
      <c r="J427" s="194">
        <f>ROUND(I427*H427,3)</f>
        <v>0</v>
      </c>
      <c r="K427" s="196"/>
      <c r="L427" s="39"/>
      <c r="M427" s="197" t="s">
        <v>1</v>
      </c>
      <c r="N427" s="198" t="s">
        <v>44</v>
      </c>
      <c r="O427" s="82"/>
      <c r="P427" s="199">
        <f>O427*H427</f>
        <v>0</v>
      </c>
      <c r="Q427" s="199">
        <v>0</v>
      </c>
      <c r="R427" s="199">
        <f>Q427*H427</f>
        <v>0</v>
      </c>
      <c r="S427" s="199">
        <v>0</v>
      </c>
      <c r="T427" s="200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01" t="s">
        <v>111</v>
      </c>
      <c r="AT427" s="201" t="s">
        <v>171</v>
      </c>
      <c r="AU427" s="201" t="s">
        <v>90</v>
      </c>
      <c r="AY427" s="19" t="s">
        <v>168</v>
      </c>
      <c r="BE427" s="202">
        <f>IF(N427="základná",J427,0)</f>
        <v>0</v>
      </c>
      <c r="BF427" s="202">
        <f>IF(N427="znížená",J427,0)</f>
        <v>0</v>
      </c>
      <c r="BG427" s="202">
        <f>IF(N427="zákl. prenesená",J427,0)</f>
        <v>0</v>
      </c>
      <c r="BH427" s="202">
        <f>IF(N427="zníž. prenesená",J427,0)</f>
        <v>0</v>
      </c>
      <c r="BI427" s="202">
        <f>IF(N427="nulová",J427,0)</f>
        <v>0</v>
      </c>
      <c r="BJ427" s="19" t="s">
        <v>90</v>
      </c>
      <c r="BK427" s="203">
        <f>ROUND(I427*H427,3)</f>
        <v>0</v>
      </c>
      <c r="BL427" s="19" t="s">
        <v>111</v>
      </c>
      <c r="BM427" s="201" t="s">
        <v>1135</v>
      </c>
    </row>
    <row r="428" s="13" customFormat="1">
      <c r="A428" s="13"/>
      <c r="B428" s="204"/>
      <c r="C428" s="13"/>
      <c r="D428" s="205" t="s">
        <v>175</v>
      </c>
      <c r="E428" s="206" t="s">
        <v>1</v>
      </c>
      <c r="F428" s="207" t="s">
        <v>1136</v>
      </c>
      <c r="G428" s="13"/>
      <c r="H428" s="208">
        <v>16</v>
      </c>
      <c r="I428" s="209"/>
      <c r="J428" s="13"/>
      <c r="K428" s="13"/>
      <c r="L428" s="204"/>
      <c r="M428" s="210"/>
      <c r="N428" s="211"/>
      <c r="O428" s="211"/>
      <c r="P428" s="211"/>
      <c r="Q428" s="211"/>
      <c r="R428" s="211"/>
      <c r="S428" s="211"/>
      <c r="T428" s="21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06" t="s">
        <v>175</v>
      </c>
      <c r="AU428" s="206" t="s">
        <v>90</v>
      </c>
      <c r="AV428" s="13" t="s">
        <v>90</v>
      </c>
      <c r="AW428" s="13" t="s">
        <v>33</v>
      </c>
      <c r="AX428" s="13" t="s">
        <v>78</v>
      </c>
      <c r="AY428" s="206" t="s">
        <v>168</v>
      </c>
    </row>
    <row r="429" s="13" customFormat="1">
      <c r="A429" s="13"/>
      <c r="B429" s="204"/>
      <c r="C429" s="13"/>
      <c r="D429" s="205" t="s">
        <v>175</v>
      </c>
      <c r="E429" s="206" t="s">
        <v>1</v>
      </c>
      <c r="F429" s="207" t="s">
        <v>1137</v>
      </c>
      <c r="G429" s="13"/>
      <c r="H429" s="208">
        <v>1</v>
      </c>
      <c r="I429" s="209"/>
      <c r="J429" s="13"/>
      <c r="K429" s="13"/>
      <c r="L429" s="204"/>
      <c r="M429" s="210"/>
      <c r="N429" s="211"/>
      <c r="O429" s="211"/>
      <c r="P429" s="211"/>
      <c r="Q429" s="211"/>
      <c r="R429" s="211"/>
      <c r="S429" s="211"/>
      <c r="T429" s="21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06" t="s">
        <v>175</v>
      </c>
      <c r="AU429" s="206" t="s">
        <v>90</v>
      </c>
      <c r="AV429" s="13" t="s">
        <v>90</v>
      </c>
      <c r="AW429" s="13" t="s">
        <v>33</v>
      </c>
      <c r="AX429" s="13" t="s">
        <v>78</v>
      </c>
      <c r="AY429" s="206" t="s">
        <v>168</v>
      </c>
    </row>
    <row r="430" s="14" customFormat="1">
      <c r="A430" s="14"/>
      <c r="B430" s="213"/>
      <c r="C430" s="14"/>
      <c r="D430" s="205" t="s">
        <v>175</v>
      </c>
      <c r="E430" s="214" t="s">
        <v>1</v>
      </c>
      <c r="F430" s="215" t="s">
        <v>180</v>
      </c>
      <c r="G430" s="14"/>
      <c r="H430" s="216">
        <v>17</v>
      </c>
      <c r="I430" s="217"/>
      <c r="J430" s="14"/>
      <c r="K430" s="14"/>
      <c r="L430" s="213"/>
      <c r="M430" s="218"/>
      <c r="N430" s="219"/>
      <c r="O430" s="219"/>
      <c r="P430" s="219"/>
      <c r="Q430" s="219"/>
      <c r="R430" s="219"/>
      <c r="S430" s="219"/>
      <c r="T430" s="22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14" t="s">
        <v>175</v>
      </c>
      <c r="AU430" s="214" t="s">
        <v>90</v>
      </c>
      <c r="AV430" s="14" t="s">
        <v>111</v>
      </c>
      <c r="AW430" s="14" t="s">
        <v>33</v>
      </c>
      <c r="AX430" s="14" t="s">
        <v>85</v>
      </c>
      <c r="AY430" s="214" t="s">
        <v>168</v>
      </c>
    </row>
    <row r="431" s="2" customFormat="1" ht="37.8" customHeight="1">
      <c r="A431" s="38"/>
      <c r="B431" s="189"/>
      <c r="C431" s="190" t="s">
        <v>1138</v>
      </c>
      <c r="D431" s="190" t="s">
        <v>171</v>
      </c>
      <c r="E431" s="191" t="s">
        <v>1139</v>
      </c>
      <c r="F431" s="192" t="s">
        <v>1140</v>
      </c>
      <c r="G431" s="193" t="s">
        <v>174</v>
      </c>
      <c r="H431" s="194">
        <v>10</v>
      </c>
      <c r="I431" s="195"/>
      <c r="J431" s="194">
        <f>ROUND(I431*H431,3)</f>
        <v>0</v>
      </c>
      <c r="K431" s="196"/>
      <c r="L431" s="39"/>
      <c r="M431" s="197" t="s">
        <v>1</v>
      </c>
      <c r="N431" s="198" t="s">
        <v>44</v>
      </c>
      <c r="O431" s="82"/>
      <c r="P431" s="199">
        <f>O431*H431</f>
        <v>0</v>
      </c>
      <c r="Q431" s="199">
        <v>0</v>
      </c>
      <c r="R431" s="199">
        <f>Q431*H431</f>
        <v>0</v>
      </c>
      <c r="S431" s="199">
        <v>0</v>
      </c>
      <c r="T431" s="200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01" t="s">
        <v>111</v>
      </c>
      <c r="AT431" s="201" t="s">
        <v>171</v>
      </c>
      <c r="AU431" s="201" t="s">
        <v>90</v>
      </c>
      <c r="AY431" s="19" t="s">
        <v>168</v>
      </c>
      <c r="BE431" s="202">
        <f>IF(N431="základná",J431,0)</f>
        <v>0</v>
      </c>
      <c r="BF431" s="202">
        <f>IF(N431="znížená",J431,0)</f>
        <v>0</v>
      </c>
      <c r="BG431" s="202">
        <f>IF(N431="zákl. prenesená",J431,0)</f>
        <v>0</v>
      </c>
      <c r="BH431" s="202">
        <f>IF(N431="zníž. prenesená",J431,0)</f>
        <v>0</v>
      </c>
      <c r="BI431" s="202">
        <f>IF(N431="nulová",J431,0)</f>
        <v>0</v>
      </c>
      <c r="BJ431" s="19" t="s">
        <v>90</v>
      </c>
      <c r="BK431" s="203">
        <f>ROUND(I431*H431,3)</f>
        <v>0</v>
      </c>
      <c r="BL431" s="19" t="s">
        <v>111</v>
      </c>
      <c r="BM431" s="201" t="s">
        <v>1141</v>
      </c>
    </row>
    <row r="432" s="13" customFormat="1">
      <c r="A432" s="13"/>
      <c r="B432" s="204"/>
      <c r="C432" s="13"/>
      <c r="D432" s="205" t="s">
        <v>175</v>
      </c>
      <c r="E432" s="206" t="s">
        <v>1</v>
      </c>
      <c r="F432" s="207" t="s">
        <v>1142</v>
      </c>
      <c r="G432" s="13"/>
      <c r="H432" s="208">
        <v>10</v>
      </c>
      <c r="I432" s="209"/>
      <c r="J432" s="13"/>
      <c r="K432" s="13"/>
      <c r="L432" s="204"/>
      <c r="M432" s="210"/>
      <c r="N432" s="211"/>
      <c r="O432" s="211"/>
      <c r="P432" s="211"/>
      <c r="Q432" s="211"/>
      <c r="R432" s="211"/>
      <c r="S432" s="211"/>
      <c r="T432" s="21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06" t="s">
        <v>175</v>
      </c>
      <c r="AU432" s="206" t="s">
        <v>90</v>
      </c>
      <c r="AV432" s="13" t="s">
        <v>90</v>
      </c>
      <c r="AW432" s="13" t="s">
        <v>33</v>
      </c>
      <c r="AX432" s="13" t="s">
        <v>78</v>
      </c>
      <c r="AY432" s="206" t="s">
        <v>168</v>
      </c>
    </row>
    <row r="433" s="14" customFormat="1">
      <c r="A433" s="14"/>
      <c r="B433" s="213"/>
      <c r="C433" s="14"/>
      <c r="D433" s="205" t="s">
        <v>175</v>
      </c>
      <c r="E433" s="214" t="s">
        <v>1</v>
      </c>
      <c r="F433" s="215" t="s">
        <v>180</v>
      </c>
      <c r="G433" s="14"/>
      <c r="H433" s="216">
        <v>10</v>
      </c>
      <c r="I433" s="217"/>
      <c r="J433" s="14"/>
      <c r="K433" s="14"/>
      <c r="L433" s="213"/>
      <c r="M433" s="218"/>
      <c r="N433" s="219"/>
      <c r="O433" s="219"/>
      <c r="P433" s="219"/>
      <c r="Q433" s="219"/>
      <c r="R433" s="219"/>
      <c r="S433" s="219"/>
      <c r="T433" s="22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14" t="s">
        <v>175</v>
      </c>
      <c r="AU433" s="214" t="s">
        <v>90</v>
      </c>
      <c r="AV433" s="14" t="s">
        <v>111</v>
      </c>
      <c r="AW433" s="14" t="s">
        <v>33</v>
      </c>
      <c r="AX433" s="14" t="s">
        <v>85</v>
      </c>
      <c r="AY433" s="214" t="s">
        <v>168</v>
      </c>
    </row>
    <row r="434" s="2" customFormat="1" ht="24.15" customHeight="1">
      <c r="A434" s="38"/>
      <c r="B434" s="189"/>
      <c r="C434" s="190" t="s">
        <v>439</v>
      </c>
      <c r="D434" s="190" t="s">
        <v>171</v>
      </c>
      <c r="E434" s="191" t="s">
        <v>456</v>
      </c>
      <c r="F434" s="192" t="s">
        <v>457</v>
      </c>
      <c r="G434" s="193" t="s">
        <v>458</v>
      </c>
      <c r="H434" s="194">
        <v>44.899000000000001</v>
      </c>
      <c r="I434" s="195"/>
      <c r="J434" s="194">
        <f>ROUND(I434*H434,3)</f>
        <v>0</v>
      </c>
      <c r="K434" s="196"/>
      <c r="L434" s="39"/>
      <c r="M434" s="197" t="s">
        <v>1</v>
      </c>
      <c r="N434" s="198" t="s">
        <v>44</v>
      </c>
      <c r="O434" s="82"/>
      <c r="P434" s="199">
        <f>O434*H434</f>
        <v>0</v>
      </c>
      <c r="Q434" s="199">
        <v>0</v>
      </c>
      <c r="R434" s="199">
        <f>Q434*H434</f>
        <v>0</v>
      </c>
      <c r="S434" s="199">
        <v>0</v>
      </c>
      <c r="T434" s="20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01" t="s">
        <v>111</v>
      </c>
      <c r="AT434" s="201" t="s">
        <v>171</v>
      </c>
      <c r="AU434" s="201" t="s">
        <v>90</v>
      </c>
      <c r="AY434" s="19" t="s">
        <v>168</v>
      </c>
      <c r="BE434" s="202">
        <f>IF(N434="základná",J434,0)</f>
        <v>0</v>
      </c>
      <c r="BF434" s="202">
        <f>IF(N434="znížená",J434,0)</f>
        <v>0</v>
      </c>
      <c r="BG434" s="202">
        <f>IF(N434="zákl. prenesená",J434,0)</f>
        <v>0</v>
      </c>
      <c r="BH434" s="202">
        <f>IF(N434="zníž. prenesená",J434,0)</f>
        <v>0</v>
      </c>
      <c r="BI434" s="202">
        <f>IF(N434="nulová",J434,0)</f>
        <v>0</v>
      </c>
      <c r="BJ434" s="19" t="s">
        <v>90</v>
      </c>
      <c r="BK434" s="203">
        <f>ROUND(I434*H434,3)</f>
        <v>0</v>
      </c>
      <c r="BL434" s="19" t="s">
        <v>111</v>
      </c>
      <c r="BM434" s="201" t="s">
        <v>1143</v>
      </c>
    </row>
    <row r="435" s="2" customFormat="1" ht="21.75" customHeight="1">
      <c r="A435" s="38"/>
      <c r="B435" s="189"/>
      <c r="C435" s="190" t="s">
        <v>1144</v>
      </c>
      <c r="D435" s="190" t="s">
        <v>171</v>
      </c>
      <c r="E435" s="191" t="s">
        <v>461</v>
      </c>
      <c r="F435" s="192" t="s">
        <v>462</v>
      </c>
      <c r="G435" s="193" t="s">
        <v>458</v>
      </c>
      <c r="H435" s="194">
        <v>44.899000000000001</v>
      </c>
      <c r="I435" s="195"/>
      <c r="J435" s="194">
        <f>ROUND(I435*H435,3)</f>
        <v>0</v>
      </c>
      <c r="K435" s="196"/>
      <c r="L435" s="39"/>
      <c r="M435" s="197" t="s">
        <v>1</v>
      </c>
      <c r="N435" s="198" t="s">
        <v>44</v>
      </c>
      <c r="O435" s="82"/>
      <c r="P435" s="199">
        <f>O435*H435</f>
        <v>0</v>
      </c>
      <c r="Q435" s="199">
        <v>0</v>
      </c>
      <c r="R435" s="199">
        <f>Q435*H435</f>
        <v>0</v>
      </c>
      <c r="S435" s="199">
        <v>0</v>
      </c>
      <c r="T435" s="200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01" t="s">
        <v>111</v>
      </c>
      <c r="AT435" s="201" t="s">
        <v>171</v>
      </c>
      <c r="AU435" s="201" t="s">
        <v>90</v>
      </c>
      <c r="AY435" s="19" t="s">
        <v>168</v>
      </c>
      <c r="BE435" s="202">
        <f>IF(N435="základná",J435,0)</f>
        <v>0</v>
      </c>
      <c r="BF435" s="202">
        <f>IF(N435="znížená",J435,0)</f>
        <v>0</v>
      </c>
      <c r="BG435" s="202">
        <f>IF(N435="zákl. prenesená",J435,0)</f>
        <v>0</v>
      </c>
      <c r="BH435" s="202">
        <f>IF(N435="zníž. prenesená",J435,0)</f>
        <v>0</v>
      </c>
      <c r="BI435" s="202">
        <f>IF(N435="nulová",J435,0)</f>
        <v>0</v>
      </c>
      <c r="BJ435" s="19" t="s">
        <v>90</v>
      </c>
      <c r="BK435" s="203">
        <f>ROUND(I435*H435,3)</f>
        <v>0</v>
      </c>
      <c r="BL435" s="19" t="s">
        <v>111</v>
      </c>
      <c r="BM435" s="201" t="s">
        <v>1145</v>
      </c>
    </row>
    <row r="436" s="2" customFormat="1" ht="24.15" customHeight="1">
      <c r="A436" s="38"/>
      <c r="B436" s="189"/>
      <c r="C436" s="190" t="s">
        <v>442</v>
      </c>
      <c r="D436" s="190" t="s">
        <v>171</v>
      </c>
      <c r="E436" s="191" t="s">
        <v>464</v>
      </c>
      <c r="F436" s="192" t="s">
        <v>465</v>
      </c>
      <c r="G436" s="193" t="s">
        <v>458</v>
      </c>
      <c r="H436" s="194">
        <v>1077.576</v>
      </c>
      <c r="I436" s="195"/>
      <c r="J436" s="194">
        <f>ROUND(I436*H436,3)</f>
        <v>0</v>
      </c>
      <c r="K436" s="196"/>
      <c r="L436" s="39"/>
      <c r="M436" s="197" t="s">
        <v>1</v>
      </c>
      <c r="N436" s="198" t="s">
        <v>44</v>
      </c>
      <c r="O436" s="82"/>
      <c r="P436" s="199">
        <f>O436*H436</f>
        <v>0</v>
      </c>
      <c r="Q436" s="199">
        <v>0</v>
      </c>
      <c r="R436" s="199">
        <f>Q436*H436</f>
        <v>0</v>
      </c>
      <c r="S436" s="199">
        <v>0</v>
      </c>
      <c r="T436" s="200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01" t="s">
        <v>111</v>
      </c>
      <c r="AT436" s="201" t="s">
        <v>171</v>
      </c>
      <c r="AU436" s="201" t="s">
        <v>90</v>
      </c>
      <c r="AY436" s="19" t="s">
        <v>168</v>
      </c>
      <c r="BE436" s="202">
        <f>IF(N436="základná",J436,0)</f>
        <v>0</v>
      </c>
      <c r="BF436" s="202">
        <f>IF(N436="znížená",J436,0)</f>
        <v>0</v>
      </c>
      <c r="BG436" s="202">
        <f>IF(N436="zákl. prenesená",J436,0)</f>
        <v>0</v>
      </c>
      <c r="BH436" s="202">
        <f>IF(N436="zníž. prenesená",J436,0)</f>
        <v>0</v>
      </c>
      <c r="BI436" s="202">
        <f>IF(N436="nulová",J436,0)</f>
        <v>0</v>
      </c>
      <c r="BJ436" s="19" t="s">
        <v>90</v>
      </c>
      <c r="BK436" s="203">
        <f>ROUND(I436*H436,3)</f>
        <v>0</v>
      </c>
      <c r="BL436" s="19" t="s">
        <v>111</v>
      </c>
      <c r="BM436" s="201" t="s">
        <v>1146</v>
      </c>
    </row>
    <row r="437" s="13" customFormat="1">
      <c r="A437" s="13"/>
      <c r="B437" s="204"/>
      <c r="C437" s="13"/>
      <c r="D437" s="205" t="s">
        <v>175</v>
      </c>
      <c r="E437" s="206" t="s">
        <v>1</v>
      </c>
      <c r="F437" s="207" t="s">
        <v>1147</v>
      </c>
      <c r="G437" s="13"/>
      <c r="H437" s="208">
        <v>1077.576</v>
      </c>
      <c r="I437" s="209"/>
      <c r="J437" s="13"/>
      <c r="K437" s="13"/>
      <c r="L437" s="204"/>
      <c r="M437" s="210"/>
      <c r="N437" s="211"/>
      <c r="O437" s="211"/>
      <c r="P437" s="211"/>
      <c r="Q437" s="211"/>
      <c r="R437" s="211"/>
      <c r="S437" s="211"/>
      <c r="T437" s="21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06" t="s">
        <v>175</v>
      </c>
      <c r="AU437" s="206" t="s">
        <v>90</v>
      </c>
      <c r="AV437" s="13" t="s">
        <v>90</v>
      </c>
      <c r="AW437" s="13" t="s">
        <v>33</v>
      </c>
      <c r="AX437" s="13" t="s">
        <v>78</v>
      </c>
      <c r="AY437" s="206" t="s">
        <v>168</v>
      </c>
    </row>
    <row r="438" s="14" customFormat="1">
      <c r="A438" s="14"/>
      <c r="B438" s="213"/>
      <c r="C438" s="14"/>
      <c r="D438" s="205" t="s">
        <v>175</v>
      </c>
      <c r="E438" s="214" t="s">
        <v>1</v>
      </c>
      <c r="F438" s="215" t="s">
        <v>180</v>
      </c>
      <c r="G438" s="14"/>
      <c r="H438" s="216">
        <v>1077.576</v>
      </c>
      <c r="I438" s="217"/>
      <c r="J438" s="14"/>
      <c r="K438" s="14"/>
      <c r="L438" s="213"/>
      <c r="M438" s="218"/>
      <c r="N438" s="219"/>
      <c r="O438" s="219"/>
      <c r="P438" s="219"/>
      <c r="Q438" s="219"/>
      <c r="R438" s="219"/>
      <c r="S438" s="219"/>
      <c r="T438" s="22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14" t="s">
        <v>175</v>
      </c>
      <c r="AU438" s="214" t="s">
        <v>90</v>
      </c>
      <c r="AV438" s="14" t="s">
        <v>111</v>
      </c>
      <c r="AW438" s="14" t="s">
        <v>33</v>
      </c>
      <c r="AX438" s="14" t="s">
        <v>85</v>
      </c>
      <c r="AY438" s="214" t="s">
        <v>168</v>
      </c>
    </row>
    <row r="439" s="2" customFormat="1" ht="24.15" customHeight="1">
      <c r="A439" s="38"/>
      <c r="B439" s="189"/>
      <c r="C439" s="190" t="s">
        <v>1148</v>
      </c>
      <c r="D439" s="190" t="s">
        <v>171</v>
      </c>
      <c r="E439" s="191" t="s">
        <v>592</v>
      </c>
      <c r="F439" s="192" t="s">
        <v>593</v>
      </c>
      <c r="G439" s="193" t="s">
        <v>458</v>
      </c>
      <c r="H439" s="194">
        <v>44.899000000000001</v>
      </c>
      <c r="I439" s="195"/>
      <c r="J439" s="194">
        <f>ROUND(I439*H439,3)</f>
        <v>0</v>
      </c>
      <c r="K439" s="196"/>
      <c r="L439" s="39"/>
      <c r="M439" s="197" t="s">
        <v>1</v>
      </c>
      <c r="N439" s="198" t="s">
        <v>44</v>
      </c>
      <c r="O439" s="82"/>
      <c r="P439" s="199">
        <f>O439*H439</f>
        <v>0</v>
      </c>
      <c r="Q439" s="199">
        <v>0</v>
      </c>
      <c r="R439" s="199">
        <f>Q439*H439</f>
        <v>0</v>
      </c>
      <c r="S439" s="199">
        <v>0</v>
      </c>
      <c r="T439" s="200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01" t="s">
        <v>111</v>
      </c>
      <c r="AT439" s="201" t="s">
        <v>171</v>
      </c>
      <c r="AU439" s="201" t="s">
        <v>90</v>
      </c>
      <c r="AY439" s="19" t="s">
        <v>168</v>
      </c>
      <c r="BE439" s="202">
        <f>IF(N439="základná",J439,0)</f>
        <v>0</v>
      </c>
      <c r="BF439" s="202">
        <f>IF(N439="znížená",J439,0)</f>
        <v>0</v>
      </c>
      <c r="BG439" s="202">
        <f>IF(N439="zákl. prenesená",J439,0)</f>
        <v>0</v>
      </c>
      <c r="BH439" s="202">
        <f>IF(N439="zníž. prenesená",J439,0)</f>
        <v>0</v>
      </c>
      <c r="BI439" s="202">
        <f>IF(N439="nulová",J439,0)</f>
        <v>0</v>
      </c>
      <c r="BJ439" s="19" t="s">
        <v>90</v>
      </c>
      <c r="BK439" s="203">
        <f>ROUND(I439*H439,3)</f>
        <v>0</v>
      </c>
      <c r="BL439" s="19" t="s">
        <v>111</v>
      </c>
      <c r="BM439" s="201" t="s">
        <v>1149</v>
      </c>
    </row>
    <row r="440" s="2" customFormat="1" ht="24.15" customHeight="1">
      <c r="A440" s="38"/>
      <c r="B440" s="189"/>
      <c r="C440" s="190" t="s">
        <v>451</v>
      </c>
      <c r="D440" s="190" t="s">
        <v>171</v>
      </c>
      <c r="E440" s="191" t="s">
        <v>469</v>
      </c>
      <c r="F440" s="192" t="s">
        <v>470</v>
      </c>
      <c r="G440" s="193" t="s">
        <v>458</v>
      </c>
      <c r="H440" s="194">
        <v>179.596</v>
      </c>
      <c r="I440" s="195"/>
      <c r="J440" s="194">
        <f>ROUND(I440*H440,3)</f>
        <v>0</v>
      </c>
      <c r="K440" s="196"/>
      <c r="L440" s="39"/>
      <c r="M440" s="197" t="s">
        <v>1</v>
      </c>
      <c r="N440" s="198" t="s">
        <v>44</v>
      </c>
      <c r="O440" s="82"/>
      <c r="P440" s="199">
        <f>O440*H440</f>
        <v>0</v>
      </c>
      <c r="Q440" s="199">
        <v>0</v>
      </c>
      <c r="R440" s="199">
        <f>Q440*H440</f>
        <v>0</v>
      </c>
      <c r="S440" s="199">
        <v>0</v>
      </c>
      <c r="T440" s="200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01" t="s">
        <v>111</v>
      </c>
      <c r="AT440" s="201" t="s">
        <v>171</v>
      </c>
      <c r="AU440" s="201" t="s">
        <v>90</v>
      </c>
      <c r="AY440" s="19" t="s">
        <v>168</v>
      </c>
      <c r="BE440" s="202">
        <f>IF(N440="základná",J440,0)</f>
        <v>0</v>
      </c>
      <c r="BF440" s="202">
        <f>IF(N440="znížená",J440,0)</f>
        <v>0</v>
      </c>
      <c r="BG440" s="202">
        <f>IF(N440="zákl. prenesená",J440,0)</f>
        <v>0</v>
      </c>
      <c r="BH440" s="202">
        <f>IF(N440="zníž. prenesená",J440,0)</f>
        <v>0</v>
      </c>
      <c r="BI440" s="202">
        <f>IF(N440="nulová",J440,0)</f>
        <v>0</v>
      </c>
      <c r="BJ440" s="19" t="s">
        <v>90</v>
      </c>
      <c r="BK440" s="203">
        <f>ROUND(I440*H440,3)</f>
        <v>0</v>
      </c>
      <c r="BL440" s="19" t="s">
        <v>111</v>
      </c>
      <c r="BM440" s="201" t="s">
        <v>1150</v>
      </c>
    </row>
    <row r="441" s="13" customFormat="1">
      <c r="A441" s="13"/>
      <c r="B441" s="204"/>
      <c r="C441" s="13"/>
      <c r="D441" s="205" t="s">
        <v>175</v>
      </c>
      <c r="E441" s="206" t="s">
        <v>1</v>
      </c>
      <c r="F441" s="207" t="s">
        <v>1151</v>
      </c>
      <c r="G441" s="13"/>
      <c r="H441" s="208">
        <v>179.596</v>
      </c>
      <c r="I441" s="209"/>
      <c r="J441" s="13"/>
      <c r="K441" s="13"/>
      <c r="L441" s="204"/>
      <c r="M441" s="210"/>
      <c r="N441" s="211"/>
      <c r="O441" s="211"/>
      <c r="P441" s="211"/>
      <c r="Q441" s="211"/>
      <c r="R441" s="211"/>
      <c r="S441" s="211"/>
      <c r="T441" s="21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06" t="s">
        <v>175</v>
      </c>
      <c r="AU441" s="206" t="s">
        <v>90</v>
      </c>
      <c r="AV441" s="13" t="s">
        <v>90</v>
      </c>
      <c r="AW441" s="13" t="s">
        <v>33</v>
      </c>
      <c r="AX441" s="13" t="s">
        <v>78</v>
      </c>
      <c r="AY441" s="206" t="s">
        <v>168</v>
      </c>
    </row>
    <row r="442" s="14" customFormat="1">
      <c r="A442" s="14"/>
      <c r="B442" s="213"/>
      <c r="C442" s="14"/>
      <c r="D442" s="205" t="s">
        <v>175</v>
      </c>
      <c r="E442" s="214" t="s">
        <v>1</v>
      </c>
      <c r="F442" s="215" t="s">
        <v>180</v>
      </c>
      <c r="G442" s="14"/>
      <c r="H442" s="216">
        <v>179.596</v>
      </c>
      <c r="I442" s="217"/>
      <c r="J442" s="14"/>
      <c r="K442" s="14"/>
      <c r="L442" s="213"/>
      <c r="M442" s="218"/>
      <c r="N442" s="219"/>
      <c r="O442" s="219"/>
      <c r="P442" s="219"/>
      <c r="Q442" s="219"/>
      <c r="R442" s="219"/>
      <c r="S442" s="219"/>
      <c r="T442" s="22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14" t="s">
        <v>175</v>
      </c>
      <c r="AU442" s="214" t="s">
        <v>90</v>
      </c>
      <c r="AV442" s="14" t="s">
        <v>111</v>
      </c>
      <c r="AW442" s="14" t="s">
        <v>33</v>
      </c>
      <c r="AX442" s="14" t="s">
        <v>85</v>
      </c>
      <c r="AY442" s="214" t="s">
        <v>168</v>
      </c>
    </row>
    <row r="443" s="2" customFormat="1" ht="24.15" customHeight="1">
      <c r="A443" s="38"/>
      <c r="B443" s="189"/>
      <c r="C443" s="190" t="s">
        <v>1152</v>
      </c>
      <c r="D443" s="190" t="s">
        <v>171</v>
      </c>
      <c r="E443" s="191" t="s">
        <v>473</v>
      </c>
      <c r="F443" s="192" t="s">
        <v>474</v>
      </c>
      <c r="G443" s="193" t="s">
        <v>458</v>
      </c>
      <c r="H443" s="194">
        <v>44.899000000000001</v>
      </c>
      <c r="I443" s="195"/>
      <c r="J443" s="194">
        <f>ROUND(I443*H443,3)</f>
        <v>0</v>
      </c>
      <c r="K443" s="196"/>
      <c r="L443" s="39"/>
      <c r="M443" s="197" t="s">
        <v>1</v>
      </c>
      <c r="N443" s="198" t="s">
        <v>44</v>
      </c>
      <c r="O443" s="82"/>
      <c r="P443" s="199">
        <f>O443*H443</f>
        <v>0</v>
      </c>
      <c r="Q443" s="199">
        <v>0</v>
      </c>
      <c r="R443" s="199">
        <f>Q443*H443</f>
        <v>0</v>
      </c>
      <c r="S443" s="199">
        <v>0</v>
      </c>
      <c r="T443" s="200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01" t="s">
        <v>111</v>
      </c>
      <c r="AT443" s="201" t="s">
        <v>171</v>
      </c>
      <c r="AU443" s="201" t="s">
        <v>90</v>
      </c>
      <c r="AY443" s="19" t="s">
        <v>168</v>
      </c>
      <c r="BE443" s="202">
        <f>IF(N443="základná",J443,0)</f>
        <v>0</v>
      </c>
      <c r="BF443" s="202">
        <f>IF(N443="znížená",J443,0)</f>
        <v>0</v>
      </c>
      <c r="BG443" s="202">
        <f>IF(N443="zákl. prenesená",J443,0)</f>
        <v>0</v>
      </c>
      <c r="BH443" s="202">
        <f>IF(N443="zníž. prenesená",J443,0)</f>
        <v>0</v>
      </c>
      <c r="BI443" s="202">
        <f>IF(N443="nulová",J443,0)</f>
        <v>0</v>
      </c>
      <c r="BJ443" s="19" t="s">
        <v>90</v>
      </c>
      <c r="BK443" s="203">
        <f>ROUND(I443*H443,3)</f>
        <v>0</v>
      </c>
      <c r="BL443" s="19" t="s">
        <v>111</v>
      </c>
      <c r="BM443" s="201" t="s">
        <v>1153</v>
      </c>
    </row>
    <row r="444" s="12" customFormat="1" ht="22.8" customHeight="1">
      <c r="A444" s="12"/>
      <c r="B444" s="176"/>
      <c r="C444" s="12"/>
      <c r="D444" s="177" t="s">
        <v>77</v>
      </c>
      <c r="E444" s="187" t="s">
        <v>476</v>
      </c>
      <c r="F444" s="187" t="s">
        <v>477</v>
      </c>
      <c r="G444" s="12"/>
      <c r="H444" s="12"/>
      <c r="I444" s="179"/>
      <c r="J444" s="188">
        <f>BK444</f>
        <v>0</v>
      </c>
      <c r="K444" s="12"/>
      <c r="L444" s="176"/>
      <c r="M444" s="181"/>
      <c r="N444" s="182"/>
      <c r="O444" s="182"/>
      <c r="P444" s="183">
        <f>P445</f>
        <v>0</v>
      </c>
      <c r="Q444" s="182"/>
      <c r="R444" s="183">
        <f>R445</f>
        <v>0</v>
      </c>
      <c r="S444" s="182"/>
      <c r="T444" s="184">
        <f>T445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77" t="s">
        <v>85</v>
      </c>
      <c r="AT444" s="185" t="s">
        <v>77</v>
      </c>
      <c r="AU444" s="185" t="s">
        <v>85</v>
      </c>
      <c r="AY444" s="177" t="s">
        <v>168</v>
      </c>
      <c r="BK444" s="186">
        <f>BK445</f>
        <v>0</v>
      </c>
    </row>
    <row r="445" s="2" customFormat="1" ht="24.15" customHeight="1">
      <c r="A445" s="38"/>
      <c r="B445" s="189"/>
      <c r="C445" s="190" t="s">
        <v>459</v>
      </c>
      <c r="D445" s="190" t="s">
        <v>171</v>
      </c>
      <c r="E445" s="191" t="s">
        <v>479</v>
      </c>
      <c r="F445" s="192" t="s">
        <v>480</v>
      </c>
      <c r="G445" s="193" t="s">
        <v>458</v>
      </c>
      <c r="H445" s="194">
        <v>98.530000000000001</v>
      </c>
      <c r="I445" s="195"/>
      <c r="J445" s="194">
        <f>ROUND(I445*H445,3)</f>
        <v>0</v>
      </c>
      <c r="K445" s="196"/>
      <c r="L445" s="39"/>
      <c r="M445" s="197" t="s">
        <v>1</v>
      </c>
      <c r="N445" s="198" t="s">
        <v>44</v>
      </c>
      <c r="O445" s="82"/>
      <c r="P445" s="199">
        <f>O445*H445</f>
        <v>0</v>
      </c>
      <c r="Q445" s="199">
        <v>0</v>
      </c>
      <c r="R445" s="199">
        <f>Q445*H445</f>
        <v>0</v>
      </c>
      <c r="S445" s="199">
        <v>0</v>
      </c>
      <c r="T445" s="200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01" t="s">
        <v>111</v>
      </c>
      <c r="AT445" s="201" t="s">
        <v>171</v>
      </c>
      <c r="AU445" s="201" t="s">
        <v>90</v>
      </c>
      <c r="AY445" s="19" t="s">
        <v>168</v>
      </c>
      <c r="BE445" s="202">
        <f>IF(N445="základná",J445,0)</f>
        <v>0</v>
      </c>
      <c r="BF445" s="202">
        <f>IF(N445="znížená",J445,0)</f>
        <v>0</v>
      </c>
      <c r="BG445" s="202">
        <f>IF(N445="zákl. prenesená",J445,0)</f>
        <v>0</v>
      </c>
      <c r="BH445" s="202">
        <f>IF(N445="zníž. prenesená",J445,0)</f>
        <v>0</v>
      </c>
      <c r="BI445" s="202">
        <f>IF(N445="nulová",J445,0)</f>
        <v>0</v>
      </c>
      <c r="BJ445" s="19" t="s">
        <v>90</v>
      </c>
      <c r="BK445" s="203">
        <f>ROUND(I445*H445,3)</f>
        <v>0</v>
      </c>
      <c r="BL445" s="19" t="s">
        <v>111</v>
      </c>
      <c r="BM445" s="201" t="s">
        <v>1154</v>
      </c>
    </row>
    <row r="446" s="12" customFormat="1" ht="25.92" customHeight="1">
      <c r="A446" s="12"/>
      <c r="B446" s="176"/>
      <c r="C446" s="12"/>
      <c r="D446" s="177" t="s">
        <v>77</v>
      </c>
      <c r="E446" s="178" t="s">
        <v>482</v>
      </c>
      <c r="F446" s="178" t="s">
        <v>483</v>
      </c>
      <c r="G446" s="12"/>
      <c r="H446" s="12"/>
      <c r="I446" s="179"/>
      <c r="J446" s="180">
        <f>BK446</f>
        <v>0</v>
      </c>
      <c r="K446" s="12"/>
      <c r="L446" s="176"/>
      <c r="M446" s="181"/>
      <c r="N446" s="182"/>
      <c r="O446" s="182"/>
      <c r="P446" s="183">
        <f>P447+P471+P479+P493+P530+P542+P584+P590+P598+P600</f>
        <v>0</v>
      </c>
      <c r="Q446" s="182"/>
      <c r="R446" s="183">
        <f>R447+R471+R479+R493+R530+R542+R584+R590+R598+R600</f>
        <v>0</v>
      </c>
      <c r="S446" s="182"/>
      <c r="T446" s="184">
        <f>T447+T471+T479+T493+T530+T542+T584+T590+T598+T600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177" t="s">
        <v>90</v>
      </c>
      <c r="AT446" s="185" t="s">
        <v>77</v>
      </c>
      <c r="AU446" s="185" t="s">
        <v>78</v>
      </c>
      <c r="AY446" s="177" t="s">
        <v>168</v>
      </c>
      <c r="BK446" s="186">
        <f>BK447+BK471+BK479+BK493+BK530+BK542+BK584+BK590+BK598+BK600</f>
        <v>0</v>
      </c>
    </row>
    <row r="447" s="12" customFormat="1" ht="22.8" customHeight="1">
      <c r="A447" s="12"/>
      <c r="B447" s="176"/>
      <c r="C447" s="12"/>
      <c r="D447" s="177" t="s">
        <v>77</v>
      </c>
      <c r="E447" s="187" t="s">
        <v>484</v>
      </c>
      <c r="F447" s="187" t="s">
        <v>485</v>
      </c>
      <c r="G447" s="12"/>
      <c r="H447" s="12"/>
      <c r="I447" s="179"/>
      <c r="J447" s="188">
        <f>BK447</f>
        <v>0</v>
      </c>
      <c r="K447" s="12"/>
      <c r="L447" s="176"/>
      <c r="M447" s="181"/>
      <c r="N447" s="182"/>
      <c r="O447" s="182"/>
      <c r="P447" s="183">
        <f>SUM(P448:P470)</f>
        <v>0</v>
      </c>
      <c r="Q447" s="182"/>
      <c r="R447" s="183">
        <f>SUM(R448:R470)</f>
        <v>0</v>
      </c>
      <c r="S447" s="182"/>
      <c r="T447" s="184">
        <f>SUM(T448:T470)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177" t="s">
        <v>90</v>
      </c>
      <c r="AT447" s="185" t="s">
        <v>77</v>
      </c>
      <c r="AU447" s="185" t="s">
        <v>85</v>
      </c>
      <c r="AY447" s="177" t="s">
        <v>168</v>
      </c>
      <c r="BK447" s="186">
        <f>SUM(BK448:BK470)</f>
        <v>0</v>
      </c>
    </row>
    <row r="448" s="2" customFormat="1" ht="24.15" customHeight="1">
      <c r="A448" s="38"/>
      <c r="B448" s="189"/>
      <c r="C448" s="190" t="s">
        <v>1155</v>
      </c>
      <c r="D448" s="190" t="s">
        <v>171</v>
      </c>
      <c r="E448" s="191" t="s">
        <v>1156</v>
      </c>
      <c r="F448" s="192" t="s">
        <v>1157</v>
      </c>
      <c r="G448" s="193" t="s">
        <v>174</v>
      </c>
      <c r="H448" s="194">
        <v>80.105000000000004</v>
      </c>
      <c r="I448" s="195"/>
      <c r="J448" s="194">
        <f>ROUND(I448*H448,3)</f>
        <v>0</v>
      </c>
      <c r="K448" s="196"/>
      <c r="L448" s="39"/>
      <c r="M448" s="197" t="s">
        <v>1</v>
      </c>
      <c r="N448" s="198" t="s">
        <v>44</v>
      </c>
      <c r="O448" s="82"/>
      <c r="P448" s="199">
        <f>O448*H448</f>
        <v>0</v>
      </c>
      <c r="Q448" s="199">
        <v>0</v>
      </c>
      <c r="R448" s="199">
        <f>Q448*H448</f>
        <v>0</v>
      </c>
      <c r="S448" s="199">
        <v>0</v>
      </c>
      <c r="T448" s="200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01" t="s">
        <v>212</v>
      </c>
      <c r="AT448" s="201" t="s">
        <v>171</v>
      </c>
      <c r="AU448" s="201" t="s">
        <v>90</v>
      </c>
      <c r="AY448" s="19" t="s">
        <v>168</v>
      </c>
      <c r="BE448" s="202">
        <f>IF(N448="základná",J448,0)</f>
        <v>0</v>
      </c>
      <c r="BF448" s="202">
        <f>IF(N448="znížená",J448,0)</f>
        <v>0</v>
      </c>
      <c r="BG448" s="202">
        <f>IF(N448="zákl. prenesená",J448,0)</f>
        <v>0</v>
      </c>
      <c r="BH448" s="202">
        <f>IF(N448="zníž. prenesená",J448,0)</f>
        <v>0</v>
      </c>
      <c r="BI448" s="202">
        <f>IF(N448="nulová",J448,0)</f>
        <v>0</v>
      </c>
      <c r="BJ448" s="19" t="s">
        <v>90</v>
      </c>
      <c r="BK448" s="203">
        <f>ROUND(I448*H448,3)</f>
        <v>0</v>
      </c>
      <c r="BL448" s="19" t="s">
        <v>212</v>
      </c>
      <c r="BM448" s="201" t="s">
        <v>1158</v>
      </c>
    </row>
    <row r="449" s="2" customFormat="1" ht="16.5" customHeight="1">
      <c r="A449" s="38"/>
      <c r="B449" s="189"/>
      <c r="C449" s="236" t="s">
        <v>463</v>
      </c>
      <c r="D449" s="236" t="s">
        <v>357</v>
      </c>
      <c r="E449" s="237" t="s">
        <v>497</v>
      </c>
      <c r="F449" s="238" t="s">
        <v>498</v>
      </c>
      <c r="G449" s="239" t="s">
        <v>458</v>
      </c>
      <c r="H449" s="240">
        <v>0.024</v>
      </c>
      <c r="I449" s="241"/>
      <c r="J449" s="240">
        <f>ROUND(I449*H449,3)</f>
        <v>0</v>
      </c>
      <c r="K449" s="242"/>
      <c r="L449" s="243"/>
      <c r="M449" s="244" t="s">
        <v>1</v>
      </c>
      <c r="N449" s="245" t="s">
        <v>44</v>
      </c>
      <c r="O449" s="82"/>
      <c r="P449" s="199">
        <f>O449*H449</f>
        <v>0</v>
      </c>
      <c r="Q449" s="199">
        <v>0</v>
      </c>
      <c r="R449" s="199">
        <f>Q449*H449</f>
        <v>0</v>
      </c>
      <c r="S449" s="199">
        <v>0</v>
      </c>
      <c r="T449" s="20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01" t="s">
        <v>259</v>
      </c>
      <c r="AT449" s="201" t="s">
        <v>357</v>
      </c>
      <c r="AU449" s="201" t="s">
        <v>90</v>
      </c>
      <c r="AY449" s="19" t="s">
        <v>168</v>
      </c>
      <c r="BE449" s="202">
        <f>IF(N449="základná",J449,0)</f>
        <v>0</v>
      </c>
      <c r="BF449" s="202">
        <f>IF(N449="znížená",J449,0)</f>
        <v>0</v>
      </c>
      <c r="BG449" s="202">
        <f>IF(N449="zákl. prenesená",J449,0)</f>
        <v>0</v>
      </c>
      <c r="BH449" s="202">
        <f>IF(N449="zníž. prenesená",J449,0)</f>
        <v>0</v>
      </c>
      <c r="BI449" s="202">
        <f>IF(N449="nulová",J449,0)</f>
        <v>0</v>
      </c>
      <c r="BJ449" s="19" t="s">
        <v>90</v>
      </c>
      <c r="BK449" s="203">
        <f>ROUND(I449*H449,3)</f>
        <v>0</v>
      </c>
      <c r="BL449" s="19" t="s">
        <v>212</v>
      </c>
      <c r="BM449" s="201" t="s">
        <v>1159</v>
      </c>
    </row>
    <row r="450" s="2" customFormat="1" ht="24.15" customHeight="1">
      <c r="A450" s="38"/>
      <c r="B450" s="189"/>
      <c r="C450" s="190" t="s">
        <v>1160</v>
      </c>
      <c r="D450" s="190" t="s">
        <v>171</v>
      </c>
      <c r="E450" s="191" t="s">
        <v>1161</v>
      </c>
      <c r="F450" s="192" t="s">
        <v>1162</v>
      </c>
      <c r="G450" s="193" t="s">
        <v>174</v>
      </c>
      <c r="H450" s="194">
        <v>0.215</v>
      </c>
      <c r="I450" s="195"/>
      <c r="J450" s="194">
        <f>ROUND(I450*H450,3)</f>
        <v>0</v>
      </c>
      <c r="K450" s="196"/>
      <c r="L450" s="39"/>
      <c r="M450" s="197" t="s">
        <v>1</v>
      </c>
      <c r="N450" s="198" t="s">
        <v>44</v>
      </c>
      <c r="O450" s="82"/>
      <c r="P450" s="199">
        <f>O450*H450</f>
        <v>0</v>
      </c>
      <c r="Q450" s="199">
        <v>0</v>
      </c>
      <c r="R450" s="199">
        <f>Q450*H450</f>
        <v>0</v>
      </c>
      <c r="S450" s="199">
        <v>0</v>
      </c>
      <c r="T450" s="200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01" t="s">
        <v>212</v>
      </c>
      <c r="AT450" s="201" t="s">
        <v>171</v>
      </c>
      <c r="AU450" s="201" t="s">
        <v>90</v>
      </c>
      <c r="AY450" s="19" t="s">
        <v>168</v>
      </c>
      <c r="BE450" s="202">
        <f>IF(N450="základná",J450,0)</f>
        <v>0</v>
      </c>
      <c r="BF450" s="202">
        <f>IF(N450="znížená",J450,0)</f>
        <v>0</v>
      </c>
      <c r="BG450" s="202">
        <f>IF(N450="zákl. prenesená",J450,0)</f>
        <v>0</v>
      </c>
      <c r="BH450" s="202">
        <f>IF(N450="zníž. prenesená",J450,0)</f>
        <v>0</v>
      </c>
      <c r="BI450" s="202">
        <f>IF(N450="nulová",J450,0)</f>
        <v>0</v>
      </c>
      <c r="BJ450" s="19" t="s">
        <v>90</v>
      </c>
      <c r="BK450" s="203">
        <f>ROUND(I450*H450,3)</f>
        <v>0</v>
      </c>
      <c r="BL450" s="19" t="s">
        <v>212</v>
      </c>
      <c r="BM450" s="201" t="s">
        <v>1163</v>
      </c>
    </row>
    <row r="451" s="13" customFormat="1">
      <c r="A451" s="13"/>
      <c r="B451" s="204"/>
      <c r="C451" s="13"/>
      <c r="D451" s="205" t="s">
        <v>175</v>
      </c>
      <c r="E451" s="206" t="s">
        <v>1</v>
      </c>
      <c r="F451" s="207" t="s">
        <v>1164</v>
      </c>
      <c r="G451" s="13"/>
      <c r="H451" s="208">
        <v>0.215</v>
      </c>
      <c r="I451" s="209"/>
      <c r="J451" s="13"/>
      <c r="K451" s="13"/>
      <c r="L451" s="204"/>
      <c r="M451" s="210"/>
      <c r="N451" s="211"/>
      <c r="O451" s="211"/>
      <c r="P451" s="211"/>
      <c r="Q451" s="211"/>
      <c r="R451" s="211"/>
      <c r="S451" s="211"/>
      <c r="T451" s="21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06" t="s">
        <v>175</v>
      </c>
      <c r="AU451" s="206" t="s">
        <v>90</v>
      </c>
      <c r="AV451" s="13" t="s">
        <v>90</v>
      </c>
      <c r="AW451" s="13" t="s">
        <v>33</v>
      </c>
      <c r="AX451" s="13" t="s">
        <v>78</v>
      </c>
      <c r="AY451" s="206" t="s">
        <v>168</v>
      </c>
    </row>
    <row r="452" s="14" customFormat="1">
      <c r="A452" s="14"/>
      <c r="B452" s="213"/>
      <c r="C452" s="14"/>
      <c r="D452" s="205" t="s">
        <v>175</v>
      </c>
      <c r="E452" s="214" t="s">
        <v>1</v>
      </c>
      <c r="F452" s="215" t="s">
        <v>180</v>
      </c>
      <c r="G452" s="14"/>
      <c r="H452" s="216">
        <v>0.215</v>
      </c>
      <c r="I452" s="217"/>
      <c r="J452" s="14"/>
      <c r="K452" s="14"/>
      <c r="L452" s="213"/>
      <c r="M452" s="218"/>
      <c r="N452" s="219"/>
      <c r="O452" s="219"/>
      <c r="P452" s="219"/>
      <c r="Q452" s="219"/>
      <c r="R452" s="219"/>
      <c r="S452" s="219"/>
      <c r="T452" s="22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14" t="s">
        <v>175</v>
      </c>
      <c r="AU452" s="214" t="s">
        <v>90</v>
      </c>
      <c r="AV452" s="14" t="s">
        <v>111</v>
      </c>
      <c r="AW452" s="14" t="s">
        <v>33</v>
      </c>
      <c r="AX452" s="14" t="s">
        <v>85</v>
      </c>
      <c r="AY452" s="214" t="s">
        <v>168</v>
      </c>
    </row>
    <row r="453" s="2" customFormat="1" ht="16.5" customHeight="1">
      <c r="A453" s="38"/>
      <c r="B453" s="189"/>
      <c r="C453" s="236" t="s">
        <v>466</v>
      </c>
      <c r="D453" s="236" t="s">
        <v>357</v>
      </c>
      <c r="E453" s="237" t="s">
        <v>1165</v>
      </c>
      <c r="F453" s="238" t="s">
        <v>1166</v>
      </c>
      <c r="G453" s="239" t="s">
        <v>987</v>
      </c>
      <c r="H453" s="240">
        <v>0.503</v>
      </c>
      <c r="I453" s="241"/>
      <c r="J453" s="240">
        <f>ROUND(I453*H453,3)</f>
        <v>0</v>
      </c>
      <c r="K453" s="242"/>
      <c r="L453" s="243"/>
      <c r="M453" s="244" t="s">
        <v>1</v>
      </c>
      <c r="N453" s="245" t="s">
        <v>44</v>
      </c>
      <c r="O453" s="82"/>
      <c r="P453" s="199">
        <f>O453*H453</f>
        <v>0</v>
      </c>
      <c r="Q453" s="199">
        <v>0</v>
      </c>
      <c r="R453" s="199">
        <f>Q453*H453</f>
        <v>0</v>
      </c>
      <c r="S453" s="199">
        <v>0</v>
      </c>
      <c r="T453" s="200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01" t="s">
        <v>259</v>
      </c>
      <c r="AT453" s="201" t="s">
        <v>357</v>
      </c>
      <c r="AU453" s="201" t="s">
        <v>90</v>
      </c>
      <c r="AY453" s="19" t="s">
        <v>168</v>
      </c>
      <c r="BE453" s="202">
        <f>IF(N453="základná",J453,0)</f>
        <v>0</v>
      </c>
      <c r="BF453" s="202">
        <f>IF(N453="znížená",J453,0)</f>
        <v>0</v>
      </c>
      <c r="BG453" s="202">
        <f>IF(N453="zákl. prenesená",J453,0)</f>
        <v>0</v>
      </c>
      <c r="BH453" s="202">
        <f>IF(N453="zníž. prenesená",J453,0)</f>
        <v>0</v>
      </c>
      <c r="BI453" s="202">
        <f>IF(N453="nulová",J453,0)</f>
        <v>0</v>
      </c>
      <c r="BJ453" s="19" t="s">
        <v>90</v>
      </c>
      <c r="BK453" s="203">
        <f>ROUND(I453*H453,3)</f>
        <v>0</v>
      </c>
      <c r="BL453" s="19" t="s">
        <v>212</v>
      </c>
      <c r="BM453" s="201" t="s">
        <v>1167</v>
      </c>
    </row>
    <row r="454" s="2" customFormat="1" ht="24.15" customHeight="1">
      <c r="A454" s="38"/>
      <c r="B454" s="189"/>
      <c r="C454" s="190" t="s">
        <v>1168</v>
      </c>
      <c r="D454" s="190" t="s">
        <v>171</v>
      </c>
      <c r="E454" s="191" t="s">
        <v>1169</v>
      </c>
      <c r="F454" s="192" t="s">
        <v>1170</v>
      </c>
      <c r="G454" s="193" t="s">
        <v>174</v>
      </c>
      <c r="H454" s="194">
        <v>1.9319999999999999</v>
      </c>
      <c r="I454" s="195"/>
      <c r="J454" s="194">
        <f>ROUND(I454*H454,3)</f>
        <v>0</v>
      </c>
      <c r="K454" s="196"/>
      <c r="L454" s="39"/>
      <c r="M454" s="197" t="s">
        <v>1</v>
      </c>
      <c r="N454" s="198" t="s">
        <v>44</v>
      </c>
      <c r="O454" s="82"/>
      <c r="P454" s="199">
        <f>O454*H454</f>
        <v>0</v>
      </c>
      <c r="Q454" s="199">
        <v>0</v>
      </c>
      <c r="R454" s="199">
        <f>Q454*H454</f>
        <v>0</v>
      </c>
      <c r="S454" s="199">
        <v>0</v>
      </c>
      <c r="T454" s="200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01" t="s">
        <v>212</v>
      </c>
      <c r="AT454" s="201" t="s">
        <v>171</v>
      </c>
      <c r="AU454" s="201" t="s">
        <v>90</v>
      </c>
      <c r="AY454" s="19" t="s">
        <v>168</v>
      </c>
      <c r="BE454" s="202">
        <f>IF(N454="základná",J454,0)</f>
        <v>0</v>
      </c>
      <c r="BF454" s="202">
        <f>IF(N454="znížená",J454,0)</f>
        <v>0</v>
      </c>
      <c r="BG454" s="202">
        <f>IF(N454="zákl. prenesená",J454,0)</f>
        <v>0</v>
      </c>
      <c r="BH454" s="202">
        <f>IF(N454="zníž. prenesená",J454,0)</f>
        <v>0</v>
      </c>
      <c r="BI454" s="202">
        <f>IF(N454="nulová",J454,0)</f>
        <v>0</v>
      </c>
      <c r="BJ454" s="19" t="s">
        <v>90</v>
      </c>
      <c r="BK454" s="203">
        <f>ROUND(I454*H454,3)</f>
        <v>0</v>
      </c>
      <c r="BL454" s="19" t="s">
        <v>212</v>
      </c>
      <c r="BM454" s="201" t="s">
        <v>1171</v>
      </c>
    </row>
    <row r="455" s="13" customFormat="1">
      <c r="A455" s="13"/>
      <c r="B455" s="204"/>
      <c r="C455" s="13"/>
      <c r="D455" s="205" t="s">
        <v>175</v>
      </c>
      <c r="E455" s="206" t="s">
        <v>1</v>
      </c>
      <c r="F455" s="207" t="s">
        <v>1172</v>
      </c>
      <c r="G455" s="13"/>
      <c r="H455" s="208">
        <v>1.1279999999999999</v>
      </c>
      <c r="I455" s="209"/>
      <c r="J455" s="13"/>
      <c r="K455" s="13"/>
      <c r="L455" s="204"/>
      <c r="M455" s="210"/>
      <c r="N455" s="211"/>
      <c r="O455" s="211"/>
      <c r="P455" s="211"/>
      <c r="Q455" s="211"/>
      <c r="R455" s="211"/>
      <c r="S455" s="211"/>
      <c r="T455" s="21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06" t="s">
        <v>175</v>
      </c>
      <c r="AU455" s="206" t="s">
        <v>90</v>
      </c>
      <c r="AV455" s="13" t="s">
        <v>90</v>
      </c>
      <c r="AW455" s="13" t="s">
        <v>33</v>
      </c>
      <c r="AX455" s="13" t="s">
        <v>78</v>
      </c>
      <c r="AY455" s="206" t="s">
        <v>168</v>
      </c>
    </row>
    <row r="456" s="13" customFormat="1">
      <c r="A456" s="13"/>
      <c r="B456" s="204"/>
      <c r="C456" s="13"/>
      <c r="D456" s="205" t="s">
        <v>175</v>
      </c>
      <c r="E456" s="206" t="s">
        <v>1</v>
      </c>
      <c r="F456" s="207" t="s">
        <v>1173</v>
      </c>
      <c r="G456" s="13"/>
      <c r="H456" s="208">
        <v>0.80400000000000005</v>
      </c>
      <c r="I456" s="209"/>
      <c r="J456" s="13"/>
      <c r="K456" s="13"/>
      <c r="L456" s="204"/>
      <c r="M456" s="210"/>
      <c r="N456" s="211"/>
      <c r="O456" s="211"/>
      <c r="P456" s="211"/>
      <c r="Q456" s="211"/>
      <c r="R456" s="211"/>
      <c r="S456" s="211"/>
      <c r="T456" s="21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06" t="s">
        <v>175</v>
      </c>
      <c r="AU456" s="206" t="s">
        <v>90</v>
      </c>
      <c r="AV456" s="13" t="s">
        <v>90</v>
      </c>
      <c r="AW456" s="13" t="s">
        <v>33</v>
      </c>
      <c r="AX456" s="13" t="s">
        <v>78</v>
      </c>
      <c r="AY456" s="206" t="s">
        <v>168</v>
      </c>
    </row>
    <row r="457" s="14" customFormat="1">
      <c r="A457" s="14"/>
      <c r="B457" s="213"/>
      <c r="C457" s="14"/>
      <c r="D457" s="205" t="s">
        <v>175</v>
      </c>
      <c r="E457" s="214" t="s">
        <v>1</v>
      </c>
      <c r="F457" s="215" t="s">
        <v>180</v>
      </c>
      <c r="G457" s="14"/>
      <c r="H457" s="216">
        <v>1.9319999999999999</v>
      </c>
      <c r="I457" s="217"/>
      <c r="J457" s="14"/>
      <c r="K457" s="14"/>
      <c r="L457" s="213"/>
      <c r="M457" s="218"/>
      <c r="N457" s="219"/>
      <c r="O457" s="219"/>
      <c r="P457" s="219"/>
      <c r="Q457" s="219"/>
      <c r="R457" s="219"/>
      <c r="S457" s="219"/>
      <c r="T457" s="22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14" t="s">
        <v>175</v>
      </c>
      <c r="AU457" s="214" t="s">
        <v>90</v>
      </c>
      <c r="AV457" s="14" t="s">
        <v>111</v>
      </c>
      <c r="AW457" s="14" t="s">
        <v>33</v>
      </c>
      <c r="AX457" s="14" t="s">
        <v>85</v>
      </c>
      <c r="AY457" s="214" t="s">
        <v>168</v>
      </c>
    </row>
    <row r="458" s="2" customFormat="1" ht="16.5" customHeight="1">
      <c r="A458" s="38"/>
      <c r="B458" s="189"/>
      <c r="C458" s="236" t="s">
        <v>471</v>
      </c>
      <c r="D458" s="236" t="s">
        <v>357</v>
      </c>
      <c r="E458" s="237" t="s">
        <v>1165</v>
      </c>
      <c r="F458" s="238" t="s">
        <v>1166</v>
      </c>
      <c r="G458" s="239" t="s">
        <v>987</v>
      </c>
      <c r="H458" s="240">
        <v>4.5209999999999999</v>
      </c>
      <c r="I458" s="241"/>
      <c r="J458" s="240">
        <f>ROUND(I458*H458,3)</f>
        <v>0</v>
      </c>
      <c r="K458" s="242"/>
      <c r="L458" s="243"/>
      <c r="M458" s="244" t="s">
        <v>1</v>
      </c>
      <c r="N458" s="245" t="s">
        <v>44</v>
      </c>
      <c r="O458" s="82"/>
      <c r="P458" s="199">
        <f>O458*H458</f>
        <v>0</v>
      </c>
      <c r="Q458" s="199">
        <v>0</v>
      </c>
      <c r="R458" s="199">
        <f>Q458*H458</f>
        <v>0</v>
      </c>
      <c r="S458" s="199">
        <v>0</v>
      </c>
      <c r="T458" s="200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01" t="s">
        <v>259</v>
      </c>
      <c r="AT458" s="201" t="s">
        <v>357</v>
      </c>
      <c r="AU458" s="201" t="s">
        <v>90</v>
      </c>
      <c r="AY458" s="19" t="s">
        <v>168</v>
      </c>
      <c r="BE458" s="202">
        <f>IF(N458="základná",J458,0)</f>
        <v>0</v>
      </c>
      <c r="BF458" s="202">
        <f>IF(N458="znížená",J458,0)</f>
        <v>0</v>
      </c>
      <c r="BG458" s="202">
        <f>IF(N458="zákl. prenesená",J458,0)</f>
        <v>0</v>
      </c>
      <c r="BH458" s="202">
        <f>IF(N458="zníž. prenesená",J458,0)</f>
        <v>0</v>
      </c>
      <c r="BI458" s="202">
        <f>IF(N458="nulová",J458,0)</f>
        <v>0</v>
      </c>
      <c r="BJ458" s="19" t="s">
        <v>90</v>
      </c>
      <c r="BK458" s="203">
        <f>ROUND(I458*H458,3)</f>
        <v>0</v>
      </c>
      <c r="BL458" s="19" t="s">
        <v>212</v>
      </c>
      <c r="BM458" s="201" t="s">
        <v>1174</v>
      </c>
    </row>
    <row r="459" s="2" customFormat="1" ht="24.15" customHeight="1">
      <c r="A459" s="38"/>
      <c r="B459" s="189"/>
      <c r="C459" s="190" t="s">
        <v>1175</v>
      </c>
      <c r="D459" s="190" t="s">
        <v>171</v>
      </c>
      <c r="E459" s="191" t="s">
        <v>1176</v>
      </c>
      <c r="F459" s="192" t="s">
        <v>1177</v>
      </c>
      <c r="G459" s="193" t="s">
        <v>174</v>
      </c>
      <c r="H459" s="194">
        <v>77.900000000000006</v>
      </c>
      <c r="I459" s="195"/>
      <c r="J459" s="194">
        <f>ROUND(I459*H459,3)</f>
        <v>0</v>
      </c>
      <c r="K459" s="196"/>
      <c r="L459" s="39"/>
      <c r="M459" s="197" t="s">
        <v>1</v>
      </c>
      <c r="N459" s="198" t="s">
        <v>44</v>
      </c>
      <c r="O459" s="82"/>
      <c r="P459" s="199">
        <f>O459*H459</f>
        <v>0</v>
      </c>
      <c r="Q459" s="199">
        <v>0</v>
      </c>
      <c r="R459" s="199">
        <f>Q459*H459</f>
        <v>0</v>
      </c>
      <c r="S459" s="199">
        <v>0</v>
      </c>
      <c r="T459" s="200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01" t="s">
        <v>212</v>
      </c>
      <c r="AT459" s="201" t="s">
        <v>171</v>
      </c>
      <c r="AU459" s="201" t="s">
        <v>90</v>
      </c>
      <c r="AY459" s="19" t="s">
        <v>168</v>
      </c>
      <c r="BE459" s="202">
        <f>IF(N459="základná",J459,0)</f>
        <v>0</v>
      </c>
      <c r="BF459" s="202">
        <f>IF(N459="znížená",J459,0)</f>
        <v>0</v>
      </c>
      <c r="BG459" s="202">
        <f>IF(N459="zákl. prenesená",J459,0)</f>
        <v>0</v>
      </c>
      <c r="BH459" s="202">
        <f>IF(N459="zníž. prenesená",J459,0)</f>
        <v>0</v>
      </c>
      <c r="BI459" s="202">
        <f>IF(N459="nulová",J459,0)</f>
        <v>0</v>
      </c>
      <c r="BJ459" s="19" t="s">
        <v>90</v>
      </c>
      <c r="BK459" s="203">
        <f>ROUND(I459*H459,3)</f>
        <v>0</v>
      </c>
      <c r="BL459" s="19" t="s">
        <v>212</v>
      </c>
      <c r="BM459" s="201" t="s">
        <v>1178</v>
      </c>
    </row>
    <row r="460" s="2" customFormat="1" ht="24.15" customHeight="1">
      <c r="A460" s="38"/>
      <c r="B460" s="189"/>
      <c r="C460" s="236" t="s">
        <v>475</v>
      </c>
      <c r="D460" s="236" t="s">
        <v>357</v>
      </c>
      <c r="E460" s="237" t="s">
        <v>1179</v>
      </c>
      <c r="F460" s="238" t="s">
        <v>1180</v>
      </c>
      <c r="G460" s="239" t="s">
        <v>174</v>
      </c>
      <c r="H460" s="240">
        <v>89.584999999999994</v>
      </c>
      <c r="I460" s="241"/>
      <c r="J460" s="240">
        <f>ROUND(I460*H460,3)</f>
        <v>0</v>
      </c>
      <c r="K460" s="242"/>
      <c r="L460" s="243"/>
      <c r="M460" s="244" t="s">
        <v>1</v>
      </c>
      <c r="N460" s="245" t="s">
        <v>44</v>
      </c>
      <c r="O460" s="82"/>
      <c r="P460" s="199">
        <f>O460*H460</f>
        <v>0</v>
      </c>
      <c r="Q460" s="199">
        <v>0</v>
      </c>
      <c r="R460" s="199">
        <f>Q460*H460</f>
        <v>0</v>
      </c>
      <c r="S460" s="199">
        <v>0</v>
      </c>
      <c r="T460" s="20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01" t="s">
        <v>259</v>
      </c>
      <c r="AT460" s="201" t="s">
        <v>357</v>
      </c>
      <c r="AU460" s="201" t="s">
        <v>90</v>
      </c>
      <c r="AY460" s="19" t="s">
        <v>168</v>
      </c>
      <c r="BE460" s="202">
        <f>IF(N460="základná",J460,0)</f>
        <v>0</v>
      </c>
      <c r="BF460" s="202">
        <f>IF(N460="znížená",J460,0)</f>
        <v>0</v>
      </c>
      <c r="BG460" s="202">
        <f>IF(N460="zákl. prenesená",J460,0)</f>
        <v>0</v>
      </c>
      <c r="BH460" s="202">
        <f>IF(N460="zníž. prenesená",J460,0)</f>
        <v>0</v>
      </c>
      <c r="BI460" s="202">
        <f>IF(N460="nulová",J460,0)</f>
        <v>0</v>
      </c>
      <c r="BJ460" s="19" t="s">
        <v>90</v>
      </c>
      <c r="BK460" s="203">
        <f>ROUND(I460*H460,3)</f>
        <v>0</v>
      </c>
      <c r="BL460" s="19" t="s">
        <v>212</v>
      </c>
      <c r="BM460" s="201" t="s">
        <v>1181</v>
      </c>
    </row>
    <row r="461" s="13" customFormat="1">
      <c r="A461" s="13"/>
      <c r="B461" s="204"/>
      <c r="C461" s="13"/>
      <c r="D461" s="205" t="s">
        <v>175</v>
      </c>
      <c r="E461" s="206" t="s">
        <v>1</v>
      </c>
      <c r="F461" s="207" t="s">
        <v>1182</v>
      </c>
      <c r="G461" s="13"/>
      <c r="H461" s="208">
        <v>89.584999999999994</v>
      </c>
      <c r="I461" s="209"/>
      <c r="J461" s="13"/>
      <c r="K461" s="13"/>
      <c r="L461" s="204"/>
      <c r="M461" s="210"/>
      <c r="N461" s="211"/>
      <c r="O461" s="211"/>
      <c r="P461" s="211"/>
      <c r="Q461" s="211"/>
      <c r="R461" s="211"/>
      <c r="S461" s="211"/>
      <c r="T461" s="21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06" t="s">
        <v>175</v>
      </c>
      <c r="AU461" s="206" t="s">
        <v>90</v>
      </c>
      <c r="AV461" s="13" t="s">
        <v>90</v>
      </c>
      <c r="AW461" s="13" t="s">
        <v>33</v>
      </c>
      <c r="AX461" s="13" t="s">
        <v>78</v>
      </c>
      <c r="AY461" s="206" t="s">
        <v>168</v>
      </c>
    </row>
    <row r="462" s="14" customFormat="1">
      <c r="A462" s="14"/>
      <c r="B462" s="213"/>
      <c r="C462" s="14"/>
      <c r="D462" s="205" t="s">
        <v>175</v>
      </c>
      <c r="E462" s="214" t="s">
        <v>1</v>
      </c>
      <c r="F462" s="215" t="s">
        <v>180</v>
      </c>
      <c r="G462" s="14"/>
      <c r="H462" s="216">
        <v>89.584999999999994</v>
      </c>
      <c r="I462" s="217"/>
      <c r="J462" s="14"/>
      <c r="K462" s="14"/>
      <c r="L462" s="213"/>
      <c r="M462" s="218"/>
      <c r="N462" s="219"/>
      <c r="O462" s="219"/>
      <c r="P462" s="219"/>
      <c r="Q462" s="219"/>
      <c r="R462" s="219"/>
      <c r="S462" s="219"/>
      <c r="T462" s="22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14" t="s">
        <v>175</v>
      </c>
      <c r="AU462" s="214" t="s">
        <v>90</v>
      </c>
      <c r="AV462" s="14" t="s">
        <v>111</v>
      </c>
      <c r="AW462" s="14" t="s">
        <v>33</v>
      </c>
      <c r="AX462" s="14" t="s">
        <v>85</v>
      </c>
      <c r="AY462" s="214" t="s">
        <v>168</v>
      </c>
    </row>
    <row r="463" s="2" customFormat="1" ht="24.15" customHeight="1">
      <c r="A463" s="38"/>
      <c r="B463" s="189"/>
      <c r="C463" s="190" t="s">
        <v>1183</v>
      </c>
      <c r="D463" s="190" t="s">
        <v>171</v>
      </c>
      <c r="E463" s="191" t="s">
        <v>1184</v>
      </c>
      <c r="F463" s="192" t="s">
        <v>1185</v>
      </c>
      <c r="G463" s="193" t="s">
        <v>174</v>
      </c>
      <c r="H463" s="194">
        <v>4.4100000000000001</v>
      </c>
      <c r="I463" s="195"/>
      <c r="J463" s="194">
        <f>ROUND(I463*H463,3)</f>
        <v>0</v>
      </c>
      <c r="K463" s="196"/>
      <c r="L463" s="39"/>
      <c r="M463" s="197" t="s">
        <v>1</v>
      </c>
      <c r="N463" s="198" t="s">
        <v>44</v>
      </c>
      <c r="O463" s="82"/>
      <c r="P463" s="199">
        <f>O463*H463</f>
        <v>0</v>
      </c>
      <c r="Q463" s="199">
        <v>0</v>
      </c>
      <c r="R463" s="199">
        <f>Q463*H463</f>
        <v>0</v>
      </c>
      <c r="S463" s="199">
        <v>0</v>
      </c>
      <c r="T463" s="20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01" t="s">
        <v>212</v>
      </c>
      <c r="AT463" s="201" t="s">
        <v>171</v>
      </c>
      <c r="AU463" s="201" t="s">
        <v>90</v>
      </c>
      <c r="AY463" s="19" t="s">
        <v>168</v>
      </c>
      <c r="BE463" s="202">
        <f>IF(N463="základná",J463,0)</f>
        <v>0</v>
      </c>
      <c r="BF463" s="202">
        <f>IF(N463="znížená",J463,0)</f>
        <v>0</v>
      </c>
      <c r="BG463" s="202">
        <f>IF(N463="zákl. prenesená",J463,0)</f>
        <v>0</v>
      </c>
      <c r="BH463" s="202">
        <f>IF(N463="zníž. prenesená",J463,0)</f>
        <v>0</v>
      </c>
      <c r="BI463" s="202">
        <f>IF(N463="nulová",J463,0)</f>
        <v>0</v>
      </c>
      <c r="BJ463" s="19" t="s">
        <v>90</v>
      </c>
      <c r="BK463" s="203">
        <f>ROUND(I463*H463,3)</f>
        <v>0</v>
      </c>
      <c r="BL463" s="19" t="s">
        <v>212</v>
      </c>
      <c r="BM463" s="201" t="s">
        <v>1186</v>
      </c>
    </row>
    <row r="464" s="13" customFormat="1">
      <c r="A464" s="13"/>
      <c r="B464" s="204"/>
      <c r="C464" s="13"/>
      <c r="D464" s="205" t="s">
        <v>175</v>
      </c>
      <c r="E464" s="206" t="s">
        <v>1</v>
      </c>
      <c r="F464" s="207" t="s">
        <v>1187</v>
      </c>
      <c r="G464" s="13"/>
      <c r="H464" s="208">
        <v>4.4100000000000001</v>
      </c>
      <c r="I464" s="209"/>
      <c r="J464" s="13"/>
      <c r="K464" s="13"/>
      <c r="L464" s="204"/>
      <c r="M464" s="210"/>
      <c r="N464" s="211"/>
      <c r="O464" s="211"/>
      <c r="P464" s="211"/>
      <c r="Q464" s="211"/>
      <c r="R464" s="211"/>
      <c r="S464" s="211"/>
      <c r="T464" s="21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06" t="s">
        <v>175</v>
      </c>
      <c r="AU464" s="206" t="s">
        <v>90</v>
      </c>
      <c r="AV464" s="13" t="s">
        <v>90</v>
      </c>
      <c r="AW464" s="13" t="s">
        <v>33</v>
      </c>
      <c r="AX464" s="13" t="s">
        <v>78</v>
      </c>
      <c r="AY464" s="206" t="s">
        <v>168</v>
      </c>
    </row>
    <row r="465" s="14" customFormat="1">
      <c r="A465" s="14"/>
      <c r="B465" s="213"/>
      <c r="C465" s="14"/>
      <c r="D465" s="205" t="s">
        <v>175</v>
      </c>
      <c r="E465" s="214" t="s">
        <v>1</v>
      </c>
      <c r="F465" s="215" t="s">
        <v>180</v>
      </c>
      <c r="G465" s="14"/>
      <c r="H465" s="216">
        <v>4.4100000000000001</v>
      </c>
      <c r="I465" s="217"/>
      <c r="J465" s="14"/>
      <c r="K465" s="14"/>
      <c r="L465" s="213"/>
      <c r="M465" s="218"/>
      <c r="N465" s="219"/>
      <c r="O465" s="219"/>
      <c r="P465" s="219"/>
      <c r="Q465" s="219"/>
      <c r="R465" s="219"/>
      <c r="S465" s="219"/>
      <c r="T465" s="22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14" t="s">
        <v>175</v>
      </c>
      <c r="AU465" s="214" t="s">
        <v>90</v>
      </c>
      <c r="AV465" s="14" t="s">
        <v>111</v>
      </c>
      <c r="AW465" s="14" t="s">
        <v>33</v>
      </c>
      <c r="AX465" s="14" t="s">
        <v>85</v>
      </c>
      <c r="AY465" s="214" t="s">
        <v>168</v>
      </c>
    </row>
    <row r="466" s="2" customFormat="1" ht="24.15" customHeight="1">
      <c r="A466" s="38"/>
      <c r="B466" s="189"/>
      <c r="C466" s="236" t="s">
        <v>481</v>
      </c>
      <c r="D466" s="236" t="s">
        <v>357</v>
      </c>
      <c r="E466" s="237" t="s">
        <v>1188</v>
      </c>
      <c r="F466" s="238" t="s">
        <v>1189</v>
      </c>
      <c r="G466" s="239" t="s">
        <v>174</v>
      </c>
      <c r="H466" s="240">
        <v>5.0720000000000001</v>
      </c>
      <c r="I466" s="241"/>
      <c r="J466" s="240">
        <f>ROUND(I466*H466,3)</f>
        <v>0</v>
      </c>
      <c r="K466" s="242"/>
      <c r="L466" s="243"/>
      <c r="M466" s="244" t="s">
        <v>1</v>
      </c>
      <c r="N466" s="245" t="s">
        <v>44</v>
      </c>
      <c r="O466" s="82"/>
      <c r="P466" s="199">
        <f>O466*H466</f>
        <v>0</v>
      </c>
      <c r="Q466" s="199">
        <v>0</v>
      </c>
      <c r="R466" s="199">
        <f>Q466*H466</f>
        <v>0</v>
      </c>
      <c r="S466" s="199">
        <v>0</v>
      </c>
      <c r="T466" s="200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01" t="s">
        <v>259</v>
      </c>
      <c r="AT466" s="201" t="s">
        <v>357</v>
      </c>
      <c r="AU466" s="201" t="s">
        <v>90</v>
      </c>
      <c r="AY466" s="19" t="s">
        <v>168</v>
      </c>
      <c r="BE466" s="202">
        <f>IF(N466="základná",J466,0)</f>
        <v>0</v>
      </c>
      <c r="BF466" s="202">
        <f>IF(N466="znížená",J466,0)</f>
        <v>0</v>
      </c>
      <c r="BG466" s="202">
        <f>IF(N466="zákl. prenesená",J466,0)</f>
        <v>0</v>
      </c>
      <c r="BH466" s="202">
        <f>IF(N466="zníž. prenesená",J466,0)</f>
        <v>0</v>
      </c>
      <c r="BI466" s="202">
        <f>IF(N466="nulová",J466,0)</f>
        <v>0</v>
      </c>
      <c r="BJ466" s="19" t="s">
        <v>90</v>
      </c>
      <c r="BK466" s="203">
        <f>ROUND(I466*H466,3)</f>
        <v>0</v>
      </c>
      <c r="BL466" s="19" t="s">
        <v>212</v>
      </c>
      <c r="BM466" s="201" t="s">
        <v>1190</v>
      </c>
    </row>
    <row r="467" s="2" customFormat="1" ht="24.15" customHeight="1">
      <c r="A467" s="38"/>
      <c r="B467" s="189"/>
      <c r="C467" s="190" t="s">
        <v>1191</v>
      </c>
      <c r="D467" s="190" t="s">
        <v>171</v>
      </c>
      <c r="E467" s="191" t="s">
        <v>1192</v>
      </c>
      <c r="F467" s="192" t="s">
        <v>1193</v>
      </c>
      <c r="G467" s="193" t="s">
        <v>174</v>
      </c>
      <c r="H467" s="194">
        <v>5</v>
      </c>
      <c r="I467" s="195"/>
      <c r="J467" s="194">
        <f>ROUND(I467*H467,3)</f>
        <v>0</v>
      </c>
      <c r="K467" s="196"/>
      <c r="L467" s="39"/>
      <c r="M467" s="197" t="s">
        <v>1</v>
      </c>
      <c r="N467" s="198" t="s">
        <v>44</v>
      </c>
      <c r="O467" s="82"/>
      <c r="P467" s="199">
        <f>O467*H467</f>
        <v>0</v>
      </c>
      <c r="Q467" s="199">
        <v>0</v>
      </c>
      <c r="R467" s="199">
        <f>Q467*H467</f>
        <v>0</v>
      </c>
      <c r="S467" s="199">
        <v>0</v>
      </c>
      <c r="T467" s="200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01" t="s">
        <v>212</v>
      </c>
      <c r="AT467" s="201" t="s">
        <v>171</v>
      </c>
      <c r="AU467" s="201" t="s">
        <v>90</v>
      </c>
      <c r="AY467" s="19" t="s">
        <v>168</v>
      </c>
      <c r="BE467" s="202">
        <f>IF(N467="základná",J467,0)</f>
        <v>0</v>
      </c>
      <c r="BF467" s="202">
        <f>IF(N467="znížená",J467,0)</f>
        <v>0</v>
      </c>
      <c r="BG467" s="202">
        <f>IF(N467="zákl. prenesená",J467,0)</f>
        <v>0</v>
      </c>
      <c r="BH467" s="202">
        <f>IF(N467="zníž. prenesená",J467,0)</f>
        <v>0</v>
      </c>
      <c r="BI467" s="202">
        <f>IF(N467="nulová",J467,0)</f>
        <v>0</v>
      </c>
      <c r="BJ467" s="19" t="s">
        <v>90</v>
      </c>
      <c r="BK467" s="203">
        <f>ROUND(I467*H467,3)</f>
        <v>0</v>
      </c>
      <c r="BL467" s="19" t="s">
        <v>212</v>
      </c>
      <c r="BM467" s="201" t="s">
        <v>1194</v>
      </c>
    </row>
    <row r="468" s="13" customFormat="1">
      <c r="A468" s="13"/>
      <c r="B468" s="204"/>
      <c r="C468" s="13"/>
      <c r="D468" s="205" t="s">
        <v>175</v>
      </c>
      <c r="E468" s="206" t="s">
        <v>1</v>
      </c>
      <c r="F468" s="207" t="s">
        <v>1195</v>
      </c>
      <c r="G468" s="13"/>
      <c r="H468" s="208">
        <v>5</v>
      </c>
      <c r="I468" s="209"/>
      <c r="J468" s="13"/>
      <c r="K468" s="13"/>
      <c r="L468" s="204"/>
      <c r="M468" s="210"/>
      <c r="N468" s="211"/>
      <c r="O468" s="211"/>
      <c r="P468" s="211"/>
      <c r="Q468" s="211"/>
      <c r="R468" s="211"/>
      <c r="S468" s="211"/>
      <c r="T468" s="21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06" t="s">
        <v>175</v>
      </c>
      <c r="AU468" s="206" t="s">
        <v>90</v>
      </c>
      <c r="AV468" s="13" t="s">
        <v>90</v>
      </c>
      <c r="AW468" s="13" t="s">
        <v>33</v>
      </c>
      <c r="AX468" s="13" t="s">
        <v>78</v>
      </c>
      <c r="AY468" s="206" t="s">
        <v>168</v>
      </c>
    </row>
    <row r="469" s="14" customFormat="1">
      <c r="A469" s="14"/>
      <c r="B469" s="213"/>
      <c r="C469" s="14"/>
      <c r="D469" s="205" t="s">
        <v>175</v>
      </c>
      <c r="E469" s="214" t="s">
        <v>1</v>
      </c>
      <c r="F469" s="215" t="s">
        <v>180</v>
      </c>
      <c r="G469" s="14"/>
      <c r="H469" s="216">
        <v>5</v>
      </c>
      <c r="I469" s="217"/>
      <c r="J469" s="14"/>
      <c r="K469" s="14"/>
      <c r="L469" s="213"/>
      <c r="M469" s="218"/>
      <c r="N469" s="219"/>
      <c r="O469" s="219"/>
      <c r="P469" s="219"/>
      <c r="Q469" s="219"/>
      <c r="R469" s="219"/>
      <c r="S469" s="219"/>
      <c r="T469" s="22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14" t="s">
        <v>175</v>
      </c>
      <c r="AU469" s="214" t="s">
        <v>90</v>
      </c>
      <c r="AV469" s="14" t="s">
        <v>111</v>
      </c>
      <c r="AW469" s="14" t="s">
        <v>33</v>
      </c>
      <c r="AX469" s="14" t="s">
        <v>85</v>
      </c>
      <c r="AY469" s="214" t="s">
        <v>168</v>
      </c>
    </row>
    <row r="470" s="2" customFormat="1" ht="24.15" customHeight="1">
      <c r="A470" s="38"/>
      <c r="B470" s="189"/>
      <c r="C470" s="190" t="s">
        <v>488</v>
      </c>
      <c r="D470" s="190" t="s">
        <v>171</v>
      </c>
      <c r="E470" s="191" t="s">
        <v>536</v>
      </c>
      <c r="F470" s="192" t="s">
        <v>537</v>
      </c>
      <c r="G470" s="193" t="s">
        <v>538</v>
      </c>
      <c r="H470" s="195"/>
      <c r="I470" s="195"/>
      <c r="J470" s="194">
        <f>ROUND(I470*H470,3)</f>
        <v>0</v>
      </c>
      <c r="K470" s="196"/>
      <c r="L470" s="39"/>
      <c r="M470" s="197" t="s">
        <v>1</v>
      </c>
      <c r="N470" s="198" t="s">
        <v>44</v>
      </c>
      <c r="O470" s="82"/>
      <c r="P470" s="199">
        <f>O470*H470</f>
        <v>0</v>
      </c>
      <c r="Q470" s="199">
        <v>0</v>
      </c>
      <c r="R470" s="199">
        <f>Q470*H470</f>
        <v>0</v>
      </c>
      <c r="S470" s="199">
        <v>0</v>
      </c>
      <c r="T470" s="200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01" t="s">
        <v>212</v>
      </c>
      <c r="AT470" s="201" t="s">
        <v>171</v>
      </c>
      <c r="AU470" s="201" t="s">
        <v>90</v>
      </c>
      <c r="AY470" s="19" t="s">
        <v>168</v>
      </c>
      <c r="BE470" s="202">
        <f>IF(N470="základná",J470,0)</f>
        <v>0</v>
      </c>
      <c r="BF470" s="202">
        <f>IF(N470="znížená",J470,0)</f>
        <v>0</v>
      </c>
      <c r="BG470" s="202">
        <f>IF(N470="zákl. prenesená",J470,0)</f>
        <v>0</v>
      </c>
      <c r="BH470" s="202">
        <f>IF(N470="zníž. prenesená",J470,0)</f>
        <v>0</v>
      </c>
      <c r="BI470" s="202">
        <f>IF(N470="nulová",J470,0)</f>
        <v>0</v>
      </c>
      <c r="BJ470" s="19" t="s">
        <v>90</v>
      </c>
      <c r="BK470" s="203">
        <f>ROUND(I470*H470,3)</f>
        <v>0</v>
      </c>
      <c r="BL470" s="19" t="s">
        <v>212</v>
      </c>
      <c r="BM470" s="201" t="s">
        <v>1196</v>
      </c>
    </row>
    <row r="471" s="12" customFormat="1" ht="22.8" customHeight="1">
      <c r="A471" s="12"/>
      <c r="B471" s="176"/>
      <c r="C471" s="12"/>
      <c r="D471" s="177" t="s">
        <v>77</v>
      </c>
      <c r="E471" s="187" t="s">
        <v>1197</v>
      </c>
      <c r="F471" s="187" t="s">
        <v>1198</v>
      </c>
      <c r="G471" s="12"/>
      <c r="H471" s="12"/>
      <c r="I471" s="179"/>
      <c r="J471" s="188">
        <f>BK471</f>
        <v>0</v>
      </c>
      <c r="K471" s="12"/>
      <c r="L471" s="176"/>
      <c r="M471" s="181"/>
      <c r="N471" s="182"/>
      <c r="O471" s="182"/>
      <c r="P471" s="183">
        <f>SUM(P472:P478)</f>
        <v>0</v>
      </c>
      <c r="Q471" s="182"/>
      <c r="R471" s="183">
        <f>SUM(R472:R478)</f>
        <v>0</v>
      </c>
      <c r="S471" s="182"/>
      <c r="T471" s="184">
        <f>SUM(T472:T478)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77" t="s">
        <v>90</v>
      </c>
      <c r="AT471" s="185" t="s">
        <v>77</v>
      </c>
      <c r="AU471" s="185" t="s">
        <v>85</v>
      </c>
      <c r="AY471" s="177" t="s">
        <v>168</v>
      </c>
      <c r="BK471" s="186">
        <f>SUM(BK472:BK478)</f>
        <v>0</v>
      </c>
    </row>
    <row r="472" s="2" customFormat="1" ht="21.75" customHeight="1">
      <c r="A472" s="38"/>
      <c r="B472" s="189"/>
      <c r="C472" s="190" t="s">
        <v>1199</v>
      </c>
      <c r="D472" s="190" t="s">
        <v>171</v>
      </c>
      <c r="E472" s="191" t="s">
        <v>1200</v>
      </c>
      <c r="F472" s="192" t="s">
        <v>1201</v>
      </c>
      <c r="G472" s="193" t="s">
        <v>174</v>
      </c>
      <c r="H472" s="194">
        <v>24.699999999999999</v>
      </c>
      <c r="I472" s="195"/>
      <c r="J472" s="194">
        <f>ROUND(I472*H472,3)</f>
        <v>0</v>
      </c>
      <c r="K472" s="196"/>
      <c r="L472" s="39"/>
      <c r="M472" s="197" t="s">
        <v>1</v>
      </c>
      <c r="N472" s="198" t="s">
        <v>44</v>
      </c>
      <c r="O472" s="82"/>
      <c r="P472" s="199">
        <f>O472*H472</f>
        <v>0</v>
      </c>
      <c r="Q472" s="199">
        <v>0</v>
      </c>
      <c r="R472" s="199">
        <f>Q472*H472</f>
        <v>0</v>
      </c>
      <c r="S472" s="199">
        <v>0</v>
      </c>
      <c r="T472" s="200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01" t="s">
        <v>212</v>
      </c>
      <c r="AT472" s="201" t="s">
        <v>171</v>
      </c>
      <c r="AU472" s="201" t="s">
        <v>90</v>
      </c>
      <c r="AY472" s="19" t="s">
        <v>168</v>
      </c>
      <c r="BE472" s="202">
        <f>IF(N472="základná",J472,0)</f>
        <v>0</v>
      </c>
      <c r="BF472" s="202">
        <f>IF(N472="znížená",J472,0)</f>
        <v>0</v>
      </c>
      <c r="BG472" s="202">
        <f>IF(N472="zákl. prenesená",J472,0)</f>
        <v>0</v>
      </c>
      <c r="BH472" s="202">
        <f>IF(N472="zníž. prenesená",J472,0)</f>
        <v>0</v>
      </c>
      <c r="BI472" s="202">
        <f>IF(N472="nulová",J472,0)</f>
        <v>0</v>
      </c>
      <c r="BJ472" s="19" t="s">
        <v>90</v>
      </c>
      <c r="BK472" s="203">
        <f>ROUND(I472*H472,3)</f>
        <v>0</v>
      </c>
      <c r="BL472" s="19" t="s">
        <v>212</v>
      </c>
      <c r="BM472" s="201" t="s">
        <v>1202</v>
      </c>
    </row>
    <row r="473" s="13" customFormat="1">
      <c r="A473" s="13"/>
      <c r="B473" s="204"/>
      <c r="C473" s="13"/>
      <c r="D473" s="205" t="s">
        <v>175</v>
      </c>
      <c r="E473" s="206" t="s">
        <v>1</v>
      </c>
      <c r="F473" s="207" t="s">
        <v>1203</v>
      </c>
      <c r="G473" s="13"/>
      <c r="H473" s="208">
        <v>18.199999999999999</v>
      </c>
      <c r="I473" s="209"/>
      <c r="J473" s="13"/>
      <c r="K473" s="13"/>
      <c r="L473" s="204"/>
      <c r="M473" s="210"/>
      <c r="N473" s="211"/>
      <c r="O473" s="211"/>
      <c r="P473" s="211"/>
      <c r="Q473" s="211"/>
      <c r="R473" s="211"/>
      <c r="S473" s="211"/>
      <c r="T473" s="21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06" t="s">
        <v>175</v>
      </c>
      <c r="AU473" s="206" t="s">
        <v>90</v>
      </c>
      <c r="AV473" s="13" t="s">
        <v>90</v>
      </c>
      <c r="AW473" s="13" t="s">
        <v>33</v>
      </c>
      <c r="AX473" s="13" t="s">
        <v>78</v>
      </c>
      <c r="AY473" s="206" t="s">
        <v>168</v>
      </c>
    </row>
    <row r="474" s="13" customFormat="1">
      <c r="A474" s="13"/>
      <c r="B474" s="204"/>
      <c r="C474" s="13"/>
      <c r="D474" s="205" t="s">
        <v>175</v>
      </c>
      <c r="E474" s="206" t="s">
        <v>1</v>
      </c>
      <c r="F474" s="207" t="s">
        <v>1204</v>
      </c>
      <c r="G474" s="13"/>
      <c r="H474" s="208">
        <v>6.5</v>
      </c>
      <c r="I474" s="209"/>
      <c r="J474" s="13"/>
      <c r="K474" s="13"/>
      <c r="L474" s="204"/>
      <c r="M474" s="210"/>
      <c r="N474" s="211"/>
      <c r="O474" s="211"/>
      <c r="P474" s="211"/>
      <c r="Q474" s="211"/>
      <c r="R474" s="211"/>
      <c r="S474" s="211"/>
      <c r="T474" s="21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06" t="s">
        <v>175</v>
      </c>
      <c r="AU474" s="206" t="s">
        <v>90</v>
      </c>
      <c r="AV474" s="13" t="s">
        <v>90</v>
      </c>
      <c r="AW474" s="13" t="s">
        <v>33</v>
      </c>
      <c r="AX474" s="13" t="s">
        <v>78</v>
      </c>
      <c r="AY474" s="206" t="s">
        <v>168</v>
      </c>
    </row>
    <row r="475" s="14" customFormat="1">
      <c r="A475" s="14"/>
      <c r="B475" s="213"/>
      <c r="C475" s="14"/>
      <c r="D475" s="205" t="s">
        <v>175</v>
      </c>
      <c r="E475" s="214" t="s">
        <v>1</v>
      </c>
      <c r="F475" s="215" t="s">
        <v>180</v>
      </c>
      <c r="G475" s="14"/>
      <c r="H475" s="216">
        <v>24.699999999999999</v>
      </c>
      <c r="I475" s="217"/>
      <c r="J475" s="14"/>
      <c r="K475" s="14"/>
      <c r="L475" s="213"/>
      <c r="M475" s="218"/>
      <c r="N475" s="219"/>
      <c r="O475" s="219"/>
      <c r="P475" s="219"/>
      <c r="Q475" s="219"/>
      <c r="R475" s="219"/>
      <c r="S475" s="219"/>
      <c r="T475" s="22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14" t="s">
        <v>175</v>
      </c>
      <c r="AU475" s="214" t="s">
        <v>90</v>
      </c>
      <c r="AV475" s="14" t="s">
        <v>111</v>
      </c>
      <c r="AW475" s="14" t="s">
        <v>33</v>
      </c>
      <c r="AX475" s="14" t="s">
        <v>85</v>
      </c>
      <c r="AY475" s="214" t="s">
        <v>168</v>
      </c>
    </row>
    <row r="476" s="2" customFormat="1" ht="24.15" customHeight="1">
      <c r="A476" s="38"/>
      <c r="B476" s="189"/>
      <c r="C476" s="190" t="s">
        <v>492</v>
      </c>
      <c r="D476" s="190" t="s">
        <v>171</v>
      </c>
      <c r="E476" s="191" t="s">
        <v>1205</v>
      </c>
      <c r="F476" s="192" t="s">
        <v>1206</v>
      </c>
      <c r="G476" s="193" t="s">
        <v>174</v>
      </c>
      <c r="H476" s="194">
        <v>6.5</v>
      </c>
      <c r="I476" s="195"/>
      <c r="J476" s="194">
        <f>ROUND(I476*H476,3)</f>
        <v>0</v>
      </c>
      <c r="K476" s="196"/>
      <c r="L476" s="39"/>
      <c r="M476" s="197" t="s">
        <v>1</v>
      </c>
      <c r="N476" s="198" t="s">
        <v>44</v>
      </c>
      <c r="O476" s="82"/>
      <c r="P476" s="199">
        <f>O476*H476</f>
        <v>0</v>
      </c>
      <c r="Q476" s="199">
        <v>0</v>
      </c>
      <c r="R476" s="199">
        <f>Q476*H476</f>
        <v>0</v>
      </c>
      <c r="S476" s="199">
        <v>0</v>
      </c>
      <c r="T476" s="200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01" t="s">
        <v>212</v>
      </c>
      <c r="AT476" s="201" t="s">
        <v>171</v>
      </c>
      <c r="AU476" s="201" t="s">
        <v>90</v>
      </c>
      <c r="AY476" s="19" t="s">
        <v>168</v>
      </c>
      <c r="BE476" s="202">
        <f>IF(N476="základná",J476,0)</f>
        <v>0</v>
      </c>
      <c r="BF476" s="202">
        <f>IF(N476="znížená",J476,0)</f>
        <v>0</v>
      </c>
      <c r="BG476" s="202">
        <f>IF(N476="zákl. prenesená",J476,0)</f>
        <v>0</v>
      </c>
      <c r="BH476" s="202">
        <f>IF(N476="zníž. prenesená",J476,0)</f>
        <v>0</v>
      </c>
      <c r="BI476" s="202">
        <f>IF(N476="nulová",J476,0)</f>
        <v>0</v>
      </c>
      <c r="BJ476" s="19" t="s">
        <v>90</v>
      </c>
      <c r="BK476" s="203">
        <f>ROUND(I476*H476,3)</f>
        <v>0</v>
      </c>
      <c r="BL476" s="19" t="s">
        <v>212</v>
      </c>
      <c r="BM476" s="201" t="s">
        <v>1207</v>
      </c>
    </row>
    <row r="477" s="13" customFormat="1">
      <c r="A477" s="13"/>
      <c r="B477" s="204"/>
      <c r="C477" s="13"/>
      <c r="D477" s="205" t="s">
        <v>175</v>
      </c>
      <c r="E477" s="206" t="s">
        <v>1</v>
      </c>
      <c r="F477" s="207" t="s">
        <v>1204</v>
      </c>
      <c r="G477" s="13"/>
      <c r="H477" s="208">
        <v>6.5</v>
      </c>
      <c r="I477" s="209"/>
      <c r="J477" s="13"/>
      <c r="K477" s="13"/>
      <c r="L477" s="204"/>
      <c r="M477" s="210"/>
      <c r="N477" s="211"/>
      <c r="O477" s="211"/>
      <c r="P477" s="211"/>
      <c r="Q477" s="211"/>
      <c r="R477" s="211"/>
      <c r="S477" s="211"/>
      <c r="T477" s="21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06" t="s">
        <v>175</v>
      </c>
      <c r="AU477" s="206" t="s">
        <v>90</v>
      </c>
      <c r="AV477" s="13" t="s">
        <v>90</v>
      </c>
      <c r="AW477" s="13" t="s">
        <v>33</v>
      </c>
      <c r="AX477" s="13" t="s">
        <v>78</v>
      </c>
      <c r="AY477" s="206" t="s">
        <v>168</v>
      </c>
    </row>
    <row r="478" s="14" customFormat="1">
      <c r="A478" s="14"/>
      <c r="B478" s="213"/>
      <c r="C478" s="14"/>
      <c r="D478" s="205" t="s">
        <v>175</v>
      </c>
      <c r="E478" s="214" t="s">
        <v>1</v>
      </c>
      <c r="F478" s="215" t="s">
        <v>180</v>
      </c>
      <c r="G478" s="14"/>
      <c r="H478" s="216">
        <v>6.5</v>
      </c>
      <c r="I478" s="217"/>
      <c r="J478" s="14"/>
      <c r="K478" s="14"/>
      <c r="L478" s="213"/>
      <c r="M478" s="218"/>
      <c r="N478" s="219"/>
      <c r="O478" s="219"/>
      <c r="P478" s="219"/>
      <c r="Q478" s="219"/>
      <c r="R478" s="219"/>
      <c r="S478" s="219"/>
      <c r="T478" s="22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14" t="s">
        <v>175</v>
      </c>
      <c r="AU478" s="214" t="s">
        <v>90</v>
      </c>
      <c r="AV478" s="14" t="s">
        <v>111</v>
      </c>
      <c r="AW478" s="14" t="s">
        <v>33</v>
      </c>
      <c r="AX478" s="14" t="s">
        <v>85</v>
      </c>
      <c r="AY478" s="214" t="s">
        <v>168</v>
      </c>
    </row>
    <row r="479" s="12" customFormat="1" ht="22.8" customHeight="1">
      <c r="A479" s="12"/>
      <c r="B479" s="176"/>
      <c r="C479" s="12"/>
      <c r="D479" s="177" t="s">
        <v>77</v>
      </c>
      <c r="E479" s="187" t="s">
        <v>1208</v>
      </c>
      <c r="F479" s="187" t="s">
        <v>1209</v>
      </c>
      <c r="G479" s="12"/>
      <c r="H479" s="12"/>
      <c r="I479" s="179"/>
      <c r="J479" s="188">
        <f>BK479</f>
        <v>0</v>
      </c>
      <c r="K479" s="12"/>
      <c r="L479" s="176"/>
      <c r="M479" s="181"/>
      <c r="N479" s="182"/>
      <c r="O479" s="182"/>
      <c r="P479" s="183">
        <f>SUM(P480:P492)</f>
        <v>0</v>
      </c>
      <c r="Q479" s="182"/>
      <c r="R479" s="183">
        <f>SUM(R480:R492)</f>
        <v>0</v>
      </c>
      <c r="S479" s="182"/>
      <c r="T479" s="184">
        <f>SUM(T480:T492)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177" t="s">
        <v>90</v>
      </c>
      <c r="AT479" s="185" t="s">
        <v>77</v>
      </c>
      <c r="AU479" s="185" t="s">
        <v>85</v>
      </c>
      <c r="AY479" s="177" t="s">
        <v>168</v>
      </c>
      <c r="BK479" s="186">
        <f>SUM(BK480:BK492)</f>
        <v>0</v>
      </c>
    </row>
    <row r="480" s="2" customFormat="1" ht="37.8" customHeight="1">
      <c r="A480" s="38"/>
      <c r="B480" s="189"/>
      <c r="C480" s="190" t="s">
        <v>1210</v>
      </c>
      <c r="D480" s="190" t="s">
        <v>171</v>
      </c>
      <c r="E480" s="191" t="s">
        <v>1211</v>
      </c>
      <c r="F480" s="192" t="s">
        <v>1212</v>
      </c>
      <c r="G480" s="193" t="s">
        <v>174</v>
      </c>
      <c r="H480" s="194">
        <v>2.2799999999999998</v>
      </c>
      <c r="I480" s="195"/>
      <c r="J480" s="194">
        <f>ROUND(I480*H480,3)</f>
        <v>0</v>
      </c>
      <c r="K480" s="196"/>
      <c r="L480" s="39"/>
      <c r="M480" s="197" t="s">
        <v>1</v>
      </c>
      <c r="N480" s="198" t="s">
        <v>44</v>
      </c>
      <c r="O480" s="82"/>
      <c r="P480" s="199">
        <f>O480*H480</f>
        <v>0</v>
      </c>
      <c r="Q480" s="199">
        <v>0</v>
      </c>
      <c r="R480" s="199">
        <f>Q480*H480</f>
        <v>0</v>
      </c>
      <c r="S480" s="199">
        <v>0</v>
      </c>
      <c r="T480" s="200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01" t="s">
        <v>212</v>
      </c>
      <c r="AT480" s="201" t="s">
        <v>171</v>
      </c>
      <c r="AU480" s="201" t="s">
        <v>90</v>
      </c>
      <c r="AY480" s="19" t="s">
        <v>168</v>
      </c>
      <c r="BE480" s="202">
        <f>IF(N480="základná",J480,0)</f>
        <v>0</v>
      </c>
      <c r="BF480" s="202">
        <f>IF(N480="znížená",J480,0)</f>
        <v>0</v>
      </c>
      <c r="BG480" s="202">
        <f>IF(N480="zákl. prenesená",J480,0)</f>
        <v>0</v>
      </c>
      <c r="BH480" s="202">
        <f>IF(N480="zníž. prenesená",J480,0)</f>
        <v>0</v>
      </c>
      <c r="BI480" s="202">
        <f>IF(N480="nulová",J480,0)</f>
        <v>0</v>
      </c>
      <c r="BJ480" s="19" t="s">
        <v>90</v>
      </c>
      <c r="BK480" s="203">
        <f>ROUND(I480*H480,3)</f>
        <v>0</v>
      </c>
      <c r="BL480" s="19" t="s">
        <v>212</v>
      </c>
      <c r="BM480" s="201" t="s">
        <v>1213</v>
      </c>
    </row>
    <row r="481" s="13" customFormat="1">
      <c r="A481" s="13"/>
      <c r="B481" s="204"/>
      <c r="C481" s="13"/>
      <c r="D481" s="205" t="s">
        <v>175</v>
      </c>
      <c r="E481" s="206" t="s">
        <v>1</v>
      </c>
      <c r="F481" s="207" t="s">
        <v>1019</v>
      </c>
      <c r="G481" s="13"/>
      <c r="H481" s="208">
        <v>1.6799999999999999</v>
      </c>
      <c r="I481" s="209"/>
      <c r="J481" s="13"/>
      <c r="K481" s="13"/>
      <c r="L481" s="204"/>
      <c r="M481" s="210"/>
      <c r="N481" s="211"/>
      <c r="O481" s="211"/>
      <c r="P481" s="211"/>
      <c r="Q481" s="211"/>
      <c r="R481" s="211"/>
      <c r="S481" s="211"/>
      <c r="T481" s="21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06" t="s">
        <v>175</v>
      </c>
      <c r="AU481" s="206" t="s">
        <v>90</v>
      </c>
      <c r="AV481" s="13" t="s">
        <v>90</v>
      </c>
      <c r="AW481" s="13" t="s">
        <v>33</v>
      </c>
      <c r="AX481" s="13" t="s">
        <v>78</v>
      </c>
      <c r="AY481" s="206" t="s">
        <v>168</v>
      </c>
    </row>
    <row r="482" s="13" customFormat="1">
      <c r="A482" s="13"/>
      <c r="B482" s="204"/>
      <c r="C482" s="13"/>
      <c r="D482" s="205" t="s">
        <v>175</v>
      </c>
      <c r="E482" s="206" t="s">
        <v>1</v>
      </c>
      <c r="F482" s="207" t="s">
        <v>1020</v>
      </c>
      <c r="G482" s="13"/>
      <c r="H482" s="208">
        <v>0.59999999999999998</v>
      </c>
      <c r="I482" s="209"/>
      <c r="J482" s="13"/>
      <c r="K482" s="13"/>
      <c r="L482" s="204"/>
      <c r="M482" s="210"/>
      <c r="N482" s="211"/>
      <c r="O482" s="211"/>
      <c r="P482" s="211"/>
      <c r="Q482" s="211"/>
      <c r="R482" s="211"/>
      <c r="S482" s="211"/>
      <c r="T482" s="21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06" t="s">
        <v>175</v>
      </c>
      <c r="AU482" s="206" t="s">
        <v>90</v>
      </c>
      <c r="AV482" s="13" t="s">
        <v>90</v>
      </c>
      <c r="AW482" s="13" t="s">
        <v>33</v>
      </c>
      <c r="AX482" s="13" t="s">
        <v>78</v>
      </c>
      <c r="AY482" s="206" t="s">
        <v>168</v>
      </c>
    </row>
    <row r="483" s="14" customFormat="1">
      <c r="A483" s="14"/>
      <c r="B483" s="213"/>
      <c r="C483" s="14"/>
      <c r="D483" s="205" t="s">
        <v>175</v>
      </c>
      <c r="E483" s="214" t="s">
        <v>1</v>
      </c>
      <c r="F483" s="215" t="s">
        <v>180</v>
      </c>
      <c r="G483" s="14"/>
      <c r="H483" s="216">
        <v>2.2799999999999998</v>
      </c>
      <c r="I483" s="217"/>
      <c r="J483" s="14"/>
      <c r="K483" s="14"/>
      <c r="L483" s="213"/>
      <c r="M483" s="218"/>
      <c r="N483" s="219"/>
      <c r="O483" s="219"/>
      <c r="P483" s="219"/>
      <c r="Q483" s="219"/>
      <c r="R483" s="219"/>
      <c r="S483" s="219"/>
      <c r="T483" s="22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14" t="s">
        <v>175</v>
      </c>
      <c r="AU483" s="214" t="s">
        <v>90</v>
      </c>
      <c r="AV483" s="14" t="s">
        <v>111</v>
      </c>
      <c r="AW483" s="14" t="s">
        <v>33</v>
      </c>
      <c r="AX483" s="14" t="s">
        <v>85</v>
      </c>
      <c r="AY483" s="214" t="s">
        <v>168</v>
      </c>
    </row>
    <row r="484" s="2" customFormat="1" ht="37.8" customHeight="1">
      <c r="A484" s="38"/>
      <c r="B484" s="189"/>
      <c r="C484" s="190" t="s">
        <v>499</v>
      </c>
      <c r="D484" s="190" t="s">
        <v>171</v>
      </c>
      <c r="E484" s="191" t="s">
        <v>1214</v>
      </c>
      <c r="F484" s="192" t="s">
        <v>1215</v>
      </c>
      <c r="G484" s="193" t="s">
        <v>174</v>
      </c>
      <c r="H484" s="194">
        <v>2.2799999999999998</v>
      </c>
      <c r="I484" s="195"/>
      <c r="J484" s="194">
        <f>ROUND(I484*H484,3)</f>
        <v>0</v>
      </c>
      <c r="K484" s="196"/>
      <c r="L484" s="39"/>
      <c r="M484" s="197" t="s">
        <v>1</v>
      </c>
      <c r="N484" s="198" t="s">
        <v>44</v>
      </c>
      <c r="O484" s="82"/>
      <c r="P484" s="199">
        <f>O484*H484</f>
        <v>0</v>
      </c>
      <c r="Q484" s="199">
        <v>0</v>
      </c>
      <c r="R484" s="199">
        <f>Q484*H484</f>
        <v>0</v>
      </c>
      <c r="S484" s="199">
        <v>0</v>
      </c>
      <c r="T484" s="200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01" t="s">
        <v>212</v>
      </c>
      <c r="AT484" s="201" t="s">
        <v>171</v>
      </c>
      <c r="AU484" s="201" t="s">
        <v>90</v>
      </c>
      <c r="AY484" s="19" t="s">
        <v>168</v>
      </c>
      <c r="BE484" s="202">
        <f>IF(N484="základná",J484,0)</f>
        <v>0</v>
      </c>
      <c r="BF484" s="202">
        <f>IF(N484="znížená",J484,0)</f>
        <v>0</v>
      </c>
      <c r="BG484" s="202">
        <f>IF(N484="zákl. prenesená",J484,0)</f>
        <v>0</v>
      </c>
      <c r="BH484" s="202">
        <f>IF(N484="zníž. prenesená",J484,0)</f>
        <v>0</v>
      </c>
      <c r="BI484" s="202">
        <f>IF(N484="nulová",J484,0)</f>
        <v>0</v>
      </c>
      <c r="BJ484" s="19" t="s">
        <v>90</v>
      </c>
      <c r="BK484" s="203">
        <f>ROUND(I484*H484,3)</f>
        <v>0</v>
      </c>
      <c r="BL484" s="19" t="s">
        <v>212</v>
      </c>
      <c r="BM484" s="201" t="s">
        <v>1216</v>
      </c>
    </row>
    <row r="485" s="13" customFormat="1">
      <c r="A485" s="13"/>
      <c r="B485" s="204"/>
      <c r="C485" s="13"/>
      <c r="D485" s="205" t="s">
        <v>175</v>
      </c>
      <c r="E485" s="206" t="s">
        <v>1</v>
      </c>
      <c r="F485" s="207" t="s">
        <v>1019</v>
      </c>
      <c r="G485" s="13"/>
      <c r="H485" s="208">
        <v>1.6799999999999999</v>
      </c>
      <c r="I485" s="209"/>
      <c r="J485" s="13"/>
      <c r="K485" s="13"/>
      <c r="L485" s="204"/>
      <c r="M485" s="210"/>
      <c r="N485" s="211"/>
      <c r="O485" s="211"/>
      <c r="P485" s="211"/>
      <c r="Q485" s="211"/>
      <c r="R485" s="211"/>
      <c r="S485" s="211"/>
      <c r="T485" s="21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06" t="s">
        <v>175</v>
      </c>
      <c r="AU485" s="206" t="s">
        <v>90</v>
      </c>
      <c r="AV485" s="13" t="s">
        <v>90</v>
      </c>
      <c r="AW485" s="13" t="s">
        <v>33</v>
      </c>
      <c r="AX485" s="13" t="s">
        <v>78</v>
      </c>
      <c r="AY485" s="206" t="s">
        <v>168</v>
      </c>
    </row>
    <row r="486" s="13" customFormat="1">
      <c r="A486" s="13"/>
      <c r="B486" s="204"/>
      <c r="C486" s="13"/>
      <c r="D486" s="205" t="s">
        <v>175</v>
      </c>
      <c r="E486" s="206" t="s">
        <v>1</v>
      </c>
      <c r="F486" s="207" t="s">
        <v>1020</v>
      </c>
      <c r="G486" s="13"/>
      <c r="H486" s="208">
        <v>0.59999999999999998</v>
      </c>
      <c r="I486" s="209"/>
      <c r="J486" s="13"/>
      <c r="K486" s="13"/>
      <c r="L486" s="204"/>
      <c r="M486" s="210"/>
      <c r="N486" s="211"/>
      <c r="O486" s="211"/>
      <c r="P486" s="211"/>
      <c r="Q486" s="211"/>
      <c r="R486" s="211"/>
      <c r="S486" s="211"/>
      <c r="T486" s="21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06" t="s">
        <v>175</v>
      </c>
      <c r="AU486" s="206" t="s">
        <v>90</v>
      </c>
      <c r="AV486" s="13" t="s">
        <v>90</v>
      </c>
      <c r="AW486" s="13" t="s">
        <v>33</v>
      </c>
      <c r="AX486" s="13" t="s">
        <v>78</v>
      </c>
      <c r="AY486" s="206" t="s">
        <v>168</v>
      </c>
    </row>
    <row r="487" s="14" customFormat="1">
      <c r="A487" s="14"/>
      <c r="B487" s="213"/>
      <c r="C487" s="14"/>
      <c r="D487" s="205" t="s">
        <v>175</v>
      </c>
      <c r="E487" s="214" t="s">
        <v>1</v>
      </c>
      <c r="F487" s="215" t="s">
        <v>180</v>
      </c>
      <c r="G487" s="14"/>
      <c r="H487" s="216">
        <v>2.2799999999999998</v>
      </c>
      <c r="I487" s="217"/>
      <c r="J487" s="14"/>
      <c r="K487" s="14"/>
      <c r="L487" s="213"/>
      <c r="M487" s="218"/>
      <c r="N487" s="219"/>
      <c r="O487" s="219"/>
      <c r="P487" s="219"/>
      <c r="Q487" s="219"/>
      <c r="R487" s="219"/>
      <c r="S487" s="219"/>
      <c r="T487" s="22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14" t="s">
        <v>175</v>
      </c>
      <c r="AU487" s="214" t="s">
        <v>90</v>
      </c>
      <c r="AV487" s="14" t="s">
        <v>111</v>
      </c>
      <c r="AW487" s="14" t="s">
        <v>33</v>
      </c>
      <c r="AX487" s="14" t="s">
        <v>85</v>
      </c>
      <c r="AY487" s="214" t="s">
        <v>168</v>
      </c>
    </row>
    <row r="488" s="2" customFormat="1" ht="24.15" customHeight="1">
      <c r="A488" s="38"/>
      <c r="B488" s="189"/>
      <c r="C488" s="190" t="s">
        <v>1217</v>
      </c>
      <c r="D488" s="190" t="s">
        <v>171</v>
      </c>
      <c r="E488" s="191" t="s">
        <v>1218</v>
      </c>
      <c r="F488" s="192" t="s">
        <v>1219</v>
      </c>
      <c r="G488" s="193" t="s">
        <v>353</v>
      </c>
      <c r="H488" s="194">
        <v>1</v>
      </c>
      <c r="I488" s="195"/>
      <c r="J488" s="194">
        <f>ROUND(I488*H488,3)</f>
        <v>0</v>
      </c>
      <c r="K488" s="196"/>
      <c r="L488" s="39"/>
      <c r="M488" s="197" t="s">
        <v>1</v>
      </c>
      <c r="N488" s="198" t="s">
        <v>44</v>
      </c>
      <c r="O488" s="82"/>
      <c r="P488" s="199">
        <f>O488*H488</f>
        <v>0</v>
      </c>
      <c r="Q488" s="199">
        <v>0</v>
      </c>
      <c r="R488" s="199">
        <f>Q488*H488</f>
        <v>0</v>
      </c>
      <c r="S488" s="199">
        <v>0</v>
      </c>
      <c r="T488" s="200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01" t="s">
        <v>212</v>
      </c>
      <c r="AT488" s="201" t="s">
        <v>171</v>
      </c>
      <c r="AU488" s="201" t="s">
        <v>90</v>
      </c>
      <c r="AY488" s="19" t="s">
        <v>168</v>
      </c>
      <c r="BE488" s="202">
        <f>IF(N488="základná",J488,0)</f>
        <v>0</v>
      </c>
      <c r="BF488" s="202">
        <f>IF(N488="znížená",J488,0)</f>
        <v>0</v>
      </c>
      <c r="BG488" s="202">
        <f>IF(N488="zákl. prenesená",J488,0)</f>
        <v>0</v>
      </c>
      <c r="BH488" s="202">
        <f>IF(N488="zníž. prenesená",J488,0)</f>
        <v>0</v>
      </c>
      <c r="BI488" s="202">
        <f>IF(N488="nulová",J488,0)</f>
        <v>0</v>
      </c>
      <c r="BJ488" s="19" t="s">
        <v>90</v>
      </c>
      <c r="BK488" s="203">
        <f>ROUND(I488*H488,3)</f>
        <v>0</v>
      </c>
      <c r="BL488" s="19" t="s">
        <v>212</v>
      </c>
      <c r="BM488" s="201" t="s">
        <v>1220</v>
      </c>
    </row>
    <row r="489" s="13" customFormat="1">
      <c r="A489" s="13"/>
      <c r="B489" s="204"/>
      <c r="C489" s="13"/>
      <c r="D489" s="205" t="s">
        <v>175</v>
      </c>
      <c r="E489" s="206" t="s">
        <v>1</v>
      </c>
      <c r="F489" s="207" t="s">
        <v>1221</v>
      </c>
      <c r="G489" s="13"/>
      <c r="H489" s="208">
        <v>1</v>
      </c>
      <c r="I489" s="209"/>
      <c r="J489" s="13"/>
      <c r="K489" s="13"/>
      <c r="L489" s="204"/>
      <c r="M489" s="210"/>
      <c r="N489" s="211"/>
      <c r="O489" s="211"/>
      <c r="P489" s="211"/>
      <c r="Q489" s="211"/>
      <c r="R489" s="211"/>
      <c r="S489" s="211"/>
      <c r="T489" s="21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06" t="s">
        <v>175</v>
      </c>
      <c r="AU489" s="206" t="s">
        <v>90</v>
      </c>
      <c r="AV489" s="13" t="s">
        <v>90</v>
      </c>
      <c r="AW489" s="13" t="s">
        <v>33</v>
      </c>
      <c r="AX489" s="13" t="s">
        <v>78</v>
      </c>
      <c r="AY489" s="206" t="s">
        <v>168</v>
      </c>
    </row>
    <row r="490" s="14" customFormat="1">
      <c r="A490" s="14"/>
      <c r="B490" s="213"/>
      <c r="C490" s="14"/>
      <c r="D490" s="205" t="s">
        <v>175</v>
      </c>
      <c r="E490" s="214" t="s">
        <v>1</v>
      </c>
      <c r="F490" s="215" t="s">
        <v>180</v>
      </c>
      <c r="G490" s="14"/>
      <c r="H490" s="216">
        <v>1</v>
      </c>
      <c r="I490" s="217"/>
      <c r="J490" s="14"/>
      <c r="K490" s="14"/>
      <c r="L490" s="213"/>
      <c r="M490" s="218"/>
      <c r="N490" s="219"/>
      <c r="O490" s="219"/>
      <c r="P490" s="219"/>
      <c r="Q490" s="219"/>
      <c r="R490" s="219"/>
      <c r="S490" s="219"/>
      <c r="T490" s="22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14" t="s">
        <v>175</v>
      </c>
      <c r="AU490" s="214" t="s">
        <v>90</v>
      </c>
      <c r="AV490" s="14" t="s">
        <v>111</v>
      </c>
      <c r="AW490" s="14" t="s">
        <v>33</v>
      </c>
      <c r="AX490" s="14" t="s">
        <v>85</v>
      </c>
      <c r="AY490" s="214" t="s">
        <v>168</v>
      </c>
    </row>
    <row r="491" s="2" customFormat="1" ht="24.15" customHeight="1">
      <c r="A491" s="38"/>
      <c r="B491" s="189"/>
      <c r="C491" s="236" t="s">
        <v>504</v>
      </c>
      <c r="D491" s="236" t="s">
        <v>357</v>
      </c>
      <c r="E491" s="237" t="s">
        <v>1222</v>
      </c>
      <c r="F491" s="238" t="s">
        <v>1223</v>
      </c>
      <c r="G491" s="239" t="s">
        <v>353</v>
      </c>
      <c r="H491" s="240">
        <v>1</v>
      </c>
      <c r="I491" s="241"/>
      <c r="J491" s="240">
        <f>ROUND(I491*H491,3)</f>
        <v>0</v>
      </c>
      <c r="K491" s="242"/>
      <c r="L491" s="243"/>
      <c r="M491" s="244" t="s">
        <v>1</v>
      </c>
      <c r="N491" s="245" t="s">
        <v>44</v>
      </c>
      <c r="O491" s="82"/>
      <c r="P491" s="199">
        <f>O491*H491</f>
        <v>0</v>
      </c>
      <c r="Q491" s="199">
        <v>0</v>
      </c>
      <c r="R491" s="199">
        <f>Q491*H491</f>
        <v>0</v>
      </c>
      <c r="S491" s="199">
        <v>0</v>
      </c>
      <c r="T491" s="200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01" t="s">
        <v>259</v>
      </c>
      <c r="AT491" s="201" t="s">
        <v>357</v>
      </c>
      <c r="AU491" s="201" t="s">
        <v>90</v>
      </c>
      <c r="AY491" s="19" t="s">
        <v>168</v>
      </c>
      <c r="BE491" s="202">
        <f>IF(N491="základná",J491,0)</f>
        <v>0</v>
      </c>
      <c r="BF491" s="202">
        <f>IF(N491="znížená",J491,0)</f>
        <v>0</v>
      </c>
      <c r="BG491" s="202">
        <f>IF(N491="zákl. prenesená",J491,0)</f>
        <v>0</v>
      </c>
      <c r="BH491" s="202">
        <f>IF(N491="zníž. prenesená",J491,0)</f>
        <v>0</v>
      </c>
      <c r="BI491" s="202">
        <f>IF(N491="nulová",J491,0)</f>
        <v>0</v>
      </c>
      <c r="BJ491" s="19" t="s">
        <v>90</v>
      </c>
      <c r="BK491" s="203">
        <f>ROUND(I491*H491,3)</f>
        <v>0</v>
      </c>
      <c r="BL491" s="19" t="s">
        <v>212</v>
      </c>
      <c r="BM491" s="201" t="s">
        <v>1224</v>
      </c>
    </row>
    <row r="492" s="2" customFormat="1" ht="24.15" customHeight="1">
      <c r="A492" s="38"/>
      <c r="B492" s="189"/>
      <c r="C492" s="190" t="s">
        <v>1225</v>
      </c>
      <c r="D492" s="190" t="s">
        <v>171</v>
      </c>
      <c r="E492" s="191" t="s">
        <v>1226</v>
      </c>
      <c r="F492" s="192" t="s">
        <v>1227</v>
      </c>
      <c r="G492" s="193" t="s">
        <v>538</v>
      </c>
      <c r="H492" s="195"/>
      <c r="I492" s="195"/>
      <c r="J492" s="194">
        <f>ROUND(I492*H492,3)</f>
        <v>0</v>
      </c>
      <c r="K492" s="196"/>
      <c r="L492" s="39"/>
      <c r="M492" s="197" t="s">
        <v>1</v>
      </c>
      <c r="N492" s="198" t="s">
        <v>44</v>
      </c>
      <c r="O492" s="82"/>
      <c r="P492" s="199">
        <f>O492*H492</f>
        <v>0</v>
      </c>
      <c r="Q492" s="199">
        <v>0</v>
      </c>
      <c r="R492" s="199">
        <f>Q492*H492</f>
        <v>0</v>
      </c>
      <c r="S492" s="199">
        <v>0</v>
      </c>
      <c r="T492" s="200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01" t="s">
        <v>212</v>
      </c>
      <c r="AT492" s="201" t="s">
        <v>171</v>
      </c>
      <c r="AU492" s="201" t="s">
        <v>90</v>
      </c>
      <c r="AY492" s="19" t="s">
        <v>168</v>
      </c>
      <c r="BE492" s="202">
        <f>IF(N492="základná",J492,0)</f>
        <v>0</v>
      </c>
      <c r="BF492" s="202">
        <f>IF(N492="znížená",J492,0)</f>
        <v>0</v>
      </c>
      <c r="BG492" s="202">
        <f>IF(N492="zákl. prenesená",J492,0)</f>
        <v>0</v>
      </c>
      <c r="BH492" s="202">
        <f>IF(N492="zníž. prenesená",J492,0)</f>
        <v>0</v>
      </c>
      <c r="BI492" s="202">
        <f>IF(N492="nulová",J492,0)</f>
        <v>0</v>
      </c>
      <c r="BJ492" s="19" t="s">
        <v>90</v>
      </c>
      <c r="BK492" s="203">
        <f>ROUND(I492*H492,3)</f>
        <v>0</v>
      </c>
      <c r="BL492" s="19" t="s">
        <v>212</v>
      </c>
      <c r="BM492" s="201" t="s">
        <v>1228</v>
      </c>
    </row>
    <row r="493" s="12" customFormat="1" ht="22.8" customHeight="1">
      <c r="A493" s="12"/>
      <c r="B493" s="176"/>
      <c r="C493" s="12"/>
      <c r="D493" s="177" t="s">
        <v>77</v>
      </c>
      <c r="E493" s="187" t="s">
        <v>1229</v>
      </c>
      <c r="F493" s="187" t="s">
        <v>1230</v>
      </c>
      <c r="G493" s="12"/>
      <c r="H493" s="12"/>
      <c r="I493" s="179"/>
      <c r="J493" s="188">
        <f>BK493</f>
        <v>0</v>
      </c>
      <c r="K493" s="12"/>
      <c r="L493" s="176"/>
      <c r="M493" s="181"/>
      <c r="N493" s="182"/>
      <c r="O493" s="182"/>
      <c r="P493" s="183">
        <f>SUM(P494:P529)</f>
        <v>0</v>
      </c>
      <c r="Q493" s="182"/>
      <c r="R493" s="183">
        <f>SUM(R494:R529)</f>
        <v>0</v>
      </c>
      <c r="S493" s="182"/>
      <c r="T493" s="184">
        <f>SUM(T494:T529)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177" t="s">
        <v>90</v>
      </c>
      <c r="AT493" s="185" t="s">
        <v>77</v>
      </c>
      <c r="AU493" s="185" t="s">
        <v>85</v>
      </c>
      <c r="AY493" s="177" t="s">
        <v>168</v>
      </c>
      <c r="BK493" s="186">
        <f>SUM(BK494:BK529)</f>
        <v>0</v>
      </c>
    </row>
    <row r="494" s="2" customFormat="1" ht="33" customHeight="1">
      <c r="A494" s="38"/>
      <c r="B494" s="189"/>
      <c r="C494" s="190" t="s">
        <v>507</v>
      </c>
      <c r="D494" s="190" t="s">
        <v>171</v>
      </c>
      <c r="E494" s="191" t="s">
        <v>1231</v>
      </c>
      <c r="F494" s="192" t="s">
        <v>1232</v>
      </c>
      <c r="G494" s="193" t="s">
        <v>324</v>
      </c>
      <c r="H494" s="194">
        <v>2.3999999999999999</v>
      </c>
      <c r="I494" s="195"/>
      <c r="J494" s="194">
        <f>ROUND(I494*H494,3)</f>
        <v>0</v>
      </c>
      <c r="K494" s="196"/>
      <c r="L494" s="39"/>
      <c r="M494" s="197" t="s">
        <v>1</v>
      </c>
      <c r="N494" s="198" t="s">
        <v>44</v>
      </c>
      <c r="O494" s="82"/>
      <c r="P494" s="199">
        <f>O494*H494</f>
        <v>0</v>
      </c>
      <c r="Q494" s="199">
        <v>0</v>
      </c>
      <c r="R494" s="199">
        <f>Q494*H494</f>
        <v>0</v>
      </c>
      <c r="S494" s="199">
        <v>0</v>
      </c>
      <c r="T494" s="200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01" t="s">
        <v>212</v>
      </c>
      <c r="AT494" s="201" t="s">
        <v>171</v>
      </c>
      <c r="AU494" s="201" t="s">
        <v>90</v>
      </c>
      <c r="AY494" s="19" t="s">
        <v>168</v>
      </c>
      <c r="BE494" s="202">
        <f>IF(N494="základná",J494,0)</f>
        <v>0</v>
      </c>
      <c r="BF494" s="202">
        <f>IF(N494="znížená",J494,0)</f>
        <v>0</v>
      </c>
      <c r="BG494" s="202">
        <f>IF(N494="zákl. prenesená",J494,0)</f>
        <v>0</v>
      </c>
      <c r="BH494" s="202">
        <f>IF(N494="zníž. prenesená",J494,0)</f>
        <v>0</v>
      </c>
      <c r="BI494" s="202">
        <f>IF(N494="nulová",J494,0)</f>
        <v>0</v>
      </c>
      <c r="BJ494" s="19" t="s">
        <v>90</v>
      </c>
      <c r="BK494" s="203">
        <f>ROUND(I494*H494,3)</f>
        <v>0</v>
      </c>
      <c r="BL494" s="19" t="s">
        <v>212</v>
      </c>
      <c r="BM494" s="201" t="s">
        <v>568</v>
      </c>
    </row>
    <row r="495" s="13" customFormat="1">
      <c r="A495" s="13"/>
      <c r="B495" s="204"/>
      <c r="C495" s="13"/>
      <c r="D495" s="205" t="s">
        <v>175</v>
      </c>
      <c r="E495" s="206" t="s">
        <v>1</v>
      </c>
      <c r="F495" s="207" t="s">
        <v>1233</v>
      </c>
      <c r="G495" s="13"/>
      <c r="H495" s="208">
        <v>2.3999999999999999</v>
      </c>
      <c r="I495" s="209"/>
      <c r="J495" s="13"/>
      <c r="K495" s="13"/>
      <c r="L495" s="204"/>
      <c r="M495" s="210"/>
      <c r="N495" s="211"/>
      <c r="O495" s="211"/>
      <c r="P495" s="211"/>
      <c r="Q495" s="211"/>
      <c r="R495" s="211"/>
      <c r="S495" s="211"/>
      <c r="T495" s="21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06" t="s">
        <v>175</v>
      </c>
      <c r="AU495" s="206" t="s">
        <v>90</v>
      </c>
      <c r="AV495" s="13" t="s">
        <v>90</v>
      </c>
      <c r="AW495" s="13" t="s">
        <v>33</v>
      </c>
      <c r="AX495" s="13" t="s">
        <v>78</v>
      </c>
      <c r="AY495" s="206" t="s">
        <v>168</v>
      </c>
    </row>
    <row r="496" s="14" customFormat="1">
      <c r="A496" s="14"/>
      <c r="B496" s="213"/>
      <c r="C496" s="14"/>
      <c r="D496" s="205" t="s">
        <v>175</v>
      </c>
      <c r="E496" s="214" t="s">
        <v>1</v>
      </c>
      <c r="F496" s="215" t="s">
        <v>180</v>
      </c>
      <c r="G496" s="14"/>
      <c r="H496" s="216">
        <v>2.3999999999999999</v>
      </c>
      <c r="I496" s="217"/>
      <c r="J496" s="14"/>
      <c r="K496" s="14"/>
      <c r="L496" s="213"/>
      <c r="M496" s="218"/>
      <c r="N496" s="219"/>
      <c r="O496" s="219"/>
      <c r="P496" s="219"/>
      <c r="Q496" s="219"/>
      <c r="R496" s="219"/>
      <c r="S496" s="219"/>
      <c r="T496" s="22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14" t="s">
        <v>175</v>
      </c>
      <c r="AU496" s="214" t="s">
        <v>90</v>
      </c>
      <c r="AV496" s="14" t="s">
        <v>111</v>
      </c>
      <c r="AW496" s="14" t="s">
        <v>33</v>
      </c>
      <c r="AX496" s="14" t="s">
        <v>85</v>
      </c>
      <c r="AY496" s="214" t="s">
        <v>168</v>
      </c>
    </row>
    <row r="497" s="2" customFormat="1" ht="33" customHeight="1">
      <c r="A497" s="38"/>
      <c r="B497" s="189"/>
      <c r="C497" s="190" t="s">
        <v>1234</v>
      </c>
      <c r="D497" s="190" t="s">
        <v>171</v>
      </c>
      <c r="E497" s="191" t="s">
        <v>1235</v>
      </c>
      <c r="F497" s="192" t="s">
        <v>1236</v>
      </c>
      <c r="G497" s="193" t="s">
        <v>324</v>
      </c>
      <c r="H497" s="194">
        <v>2.3999999999999999</v>
      </c>
      <c r="I497" s="195"/>
      <c r="J497" s="194">
        <f>ROUND(I497*H497,3)</f>
        <v>0</v>
      </c>
      <c r="K497" s="196"/>
      <c r="L497" s="39"/>
      <c r="M497" s="197" t="s">
        <v>1</v>
      </c>
      <c r="N497" s="198" t="s">
        <v>44</v>
      </c>
      <c r="O497" s="82"/>
      <c r="P497" s="199">
        <f>O497*H497</f>
        <v>0</v>
      </c>
      <c r="Q497" s="199">
        <v>0</v>
      </c>
      <c r="R497" s="199">
        <f>Q497*H497</f>
        <v>0</v>
      </c>
      <c r="S497" s="199">
        <v>0</v>
      </c>
      <c r="T497" s="200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01" t="s">
        <v>212</v>
      </c>
      <c r="AT497" s="201" t="s">
        <v>171</v>
      </c>
      <c r="AU497" s="201" t="s">
        <v>90</v>
      </c>
      <c r="AY497" s="19" t="s">
        <v>168</v>
      </c>
      <c r="BE497" s="202">
        <f>IF(N497="základná",J497,0)</f>
        <v>0</v>
      </c>
      <c r="BF497" s="202">
        <f>IF(N497="znížená",J497,0)</f>
        <v>0</v>
      </c>
      <c r="BG497" s="202">
        <f>IF(N497="zákl. prenesená",J497,0)</f>
        <v>0</v>
      </c>
      <c r="BH497" s="202">
        <f>IF(N497="zníž. prenesená",J497,0)</f>
        <v>0</v>
      </c>
      <c r="BI497" s="202">
        <f>IF(N497="nulová",J497,0)</f>
        <v>0</v>
      </c>
      <c r="BJ497" s="19" t="s">
        <v>90</v>
      </c>
      <c r="BK497" s="203">
        <f>ROUND(I497*H497,3)</f>
        <v>0</v>
      </c>
      <c r="BL497" s="19" t="s">
        <v>212</v>
      </c>
      <c r="BM497" s="201" t="s">
        <v>1237</v>
      </c>
    </row>
    <row r="498" s="13" customFormat="1">
      <c r="A498" s="13"/>
      <c r="B498" s="204"/>
      <c r="C498" s="13"/>
      <c r="D498" s="205" t="s">
        <v>175</v>
      </c>
      <c r="E498" s="206" t="s">
        <v>1</v>
      </c>
      <c r="F498" s="207" t="s">
        <v>1238</v>
      </c>
      <c r="G498" s="13"/>
      <c r="H498" s="208">
        <v>2.3999999999999999</v>
      </c>
      <c r="I498" s="209"/>
      <c r="J498" s="13"/>
      <c r="K498" s="13"/>
      <c r="L498" s="204"/>
      <c r="M498" s="210"/>
      <c r="N498" s="211"/>
      <c r="O498" s="211"/>
      <c r="P498" s="211"/>
      <c r="Q498" s="211"/>
      <c r="R498" s="211"/>
      <c r="S498" s="211"/>
      <c r="T498" s="21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06" t="s">
        <v>175</v>
      </c>
      <c r="AU498" s="206" t="s">
        <v>90</v>
      </c>
      <c r="AV498" s="13" t="s">
        <v>90</v>
      </c>
      <c r="AW498" s="13" t="s">
        <v>33</v>
      </c>
      <c r="AX498" s="13" t="s">
        <v>78</v>
      </c>
      <c r="AY498" s="206" t="s">
        <v>168</v>
      </c>
    </row>
    <row r="499" s="14" customFormat="1">
      <c r="A499" s="14"/>
      <c r="B499" s="213"/>
      <c r="C499" s="14"/>
      <c r="D499" s="205" t="s">
        <v>175</v>
      </c>
      <c r="E499" s="214" t="s">
        <v>1</v>
      </c>
      <c r="F499" s="215" t="s">
        <v>180</v>
      </c>
      <c r="G499" s="14"/>
      <c r="H499" s="216">
        <v>2.3999999999999999</v>
      </c>
      <c r="I499" s="217"/>
      <c r="J499" s="14"/>
      <c r="K499" s="14"/>
      <c r="L499" s="213"/>
      <c r="M499" s="218"/>
      <c r="N499" s="219"/>
      <c r="O499" s="219"/>
      <c r="P499" s="219"/>
      <c r="Q499" s="219"/>
      <c r="R499" s="219"/>
      <c r="S499" s="219"/>
      <c r="T499" s="22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14" t="s">
        <v>175</v>
      </c>
      <c r="AU499" s="214" t="s">
        <v>90</v>
      </c>
      <c r="AV499" s="14" t="s">
        <v>111</v>
      </c>
      <c r="AW499" s="14" t="s">
        <v>33</v>
      </c>
      <c r="AX499" s="14" t="s">
        <v>85</v>
      </c>
      <c r="AY499" s="214" t="s">
        <v>168</v>
      </c>
    </row>
    <row r="500" s="2" customFormat="1" ht="24.15" customHeight="1">
      <c r="A500" s="38"/>
      <c r="B500" s="189"/>
      <c r="C500" s="190" t="s">
        <v>513</v>
      </c>
      <c r="D500" s="190" t="s">
        <v>171</v>
      </c>
      <c r="E500" s="191" t="s">
        <v>1239</v>
      </c>
      <c r="F500" s="192" t="s">
        <v>1240</v>
      </c>
      <c r="G500" s="193" t="s">
        <v>324</v>
      </c>
      <c r="H500" s="194">
        <v>62.600000000000001</v>
      </c>
      <c r="I500" s="195"/>
      <c r="J500" s="194">
        <f>ROUND(I500*H500,3)</f>
        <v>0</v>
      </c>
      <c r="K500" s="196"/>
      <c r="L500" s="39"/>
      <c r="M500" s="197" t="s">
        <v>1</v>
      </c>
      <c r="N500" s="198" t="s">
        <v>44</v>
      </c>
      <c r="O500" s="82"/>
      <c r="P500" s="199">
        <f>O500*H500</f>
        <v>0</v>
      </c>
      <c r="Q500" s="199">
        <v>0</v>
      </c>
      <c r="R500" s="199">
        <f>Q500*H500</f>
        <v>0</v>
      </c>
      <c r="S500" s="199">
        <v>0</v>
      </c>
      <c r="T500" s="200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01" t="s">
        <v>212</v>
      </c>
      <c r="AT500" s="201" t="s">
        <v>171</v>
      </c>
      <c r="AU500" s="201" t="s">
        <v>90</v>
      </c>
      <c r="AY500" s="19" t="s">
        <v>168</v>
      </c>
      <c r="BE500" s="202">
        <f>IF(N500="základná",J500,0)</f>
        <v>0</v>
      </c>
      <c r="BF500" s="202">
        <f>IF(N500="znížená",J500,0)</f>
        <v>0</v>
      </c>
      <c r="BG500" s="202">
        <f>IF(N500="zákl. prenesená",J500,0)</f>
        <v>0</v>
      </c>
      <c r="BH500" s="202">
        <f>IF(N500="zníž. prenesená",J500,0)</f>
        <v>0</v>
      </c>
      <c r="BI500" s="202">
        <f>IF(N500="nulová",J500,0)</f>
        <v>0</v>
      </c>
      <c r="BJ500" s="19" t="s">
        <v>90</v>
      </c>
      <c r="BK500" s="203">
        <f>ROUND(I500*H500,3)</f>
        <v>0</v>
      </c>
      <c r="BL500" s="19" t="s">
        <v>212</v>
      </c>
      <c r="BM500" s="201" t="s">
        <v>1241</v>
      </c>
    </row>
    <row r="501" s="13" customFormat="1">
      <c r="A501" s="13"/>
      <c r="B501" s="204"/>
      <c r="C501" s="13"/>
      <c r="D501" s="205" t="s">
        <v>175</v>
      </c>
      <c r="E501" s="206" t="s">
        <v>1</v>
      </c>
      <c r="F501" s="207" t="s">
        <v>1242</v>
      </c>
      <c r="G501" s="13"/>
      <c r="H501" s="208">
        <v>62.600000000000001</v>
      </c>
      <c r="I501" s="209"/>
      <c r="J501" s="13"/>
      <c r="K501" s="13"/>
      <c r="L501" s="204"/>
      <c r="M501" s="210"/>
      <c r="N501" s="211"/>
      <c r="O501" s="211"/>
      <c r="P501" s="211"/>
      <c r="Q501" s="211"/>
      <c r="R501" s="211"/>
      <c r="S501" s="211"/>
      <c r="T501" s="21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06" t="s">
        <v>175</v>
      </c>
      <c r="AU501" s="206" t="s">
        <v>90</v>
      </c>
      <c r="AV501" s="13" t="s">
        <v>90</v>
      </c>
      <c r="AW501" s="13" t="s">
        <v>33</v>
      </c>
      <c r="AX501" s="13" t="s">
        <v>78</v>
      </c>
      <c r="AY501" s="206" t="s">
        <v>168</v>
      </c>
    </row>
    <row r="502" s="14" customFormat="1">
      <c r="A502" s="14"/>
      <c r="B502" s="213"/>
      <c r="C502" s="14"/>
      <c r="D502" s="205" t="s">
        <v>175</v>
      </c>
      <c r="E502" s="214" t="s">
        <v>1</v>
      </c>
      <c r="F502" s="215" t="s">
        <v>180</v>
      </c>
      <c r="G502" s="14"/>
      <c r="H502" s="216">
        <v>62.600000000000001</v>
      </c>
      <c r="I502" s="217"/>
      <c r="J502" s="14"/>
      <c r="K502" s="14"/>
      <c r="L502" s="213"/>
      <c r="M502" s="218"/>
      <c r="N502" s="219"/>
      <c r="O502" s="219"/>
      <c r="P502" s="219"/>
      <c r="Q502" s="219"/>
      <c r="R502" s="219"/>
      <c r="S502" s="219"/>
      <c r="T502" s="22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14" t="s">
        <v>175</v>
      </c>
      <c r="AU502" s="214" t="s">
        <v>90</v>
      </c>
      <c r="AV502" s="14" t="s">
        <v>111</v>
      </c>
      <c r="AW502" s="14" t="s">
        <v>33</v>
      </c>
      <c r="AX502" s="14" t="s">
        <v>85</v>
      </c>
      <c r="AY502" s="214" t="s">
        <v>168</v>
      </c>
    </row>
    <row r="503" s="2" customFormat="1" ht="33" customHeight="1">
      <c r="A503" s="38"/>
      <c r="B503" s="189"/>
      <c r="C503" s="190" t="s">
        <v>1243</v>
      </c>
      <c r="D503" s="190" t="s">
        <v>171</v>
      </c>
      <c r="E503" s="191" t="s">
        <v>1244</v>
      </c>
      <c r="F503" s="192" t="s">
        <v>1245</v>
      </c>
      <c r="G503" s="193" t="s">
        <v>324</v>
      </c>
      <c r="H503" s="194">
        <v>62.600000000000001</v>
      </c>
      <c r="I503" s="195"/>
      <c r="J503" s="194">
        <f>ROUND(I503*H503,3)</f>
        <v>0</v>
      </c>
      <c r="K503" s="196"/>
      <c r="L503" s="39"/>
      <c r="M503" s="197" t="s">
        <v>1</v>
      </c>
      <c r="N503" s="198" t="s">
        <v>44</v>
      </c>
      <c r="O503" s="82"/>
      <c r="P503" s="199">
        <f>O503*H503</f>
        <v>0</v>
      </c>
      <c r="Q503" s="199">
        <v>0</v>
      </c>
      <c r="R503" s="199">
        <f>Q503*H503</f>
        <v>0</v>
      </c>
      <c r="S503" s="199">
        <v>0</v>
      </c>
      <c r="T503" s="200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01" t="s">
        <v>212</v>
      </c>
      <c r="AT503" s="201" t="s">
        <v>171</v>
      </c>
      <c r="AU503" s="201" t="s">
        <v>90</v>
      </c>
      <c r="AY503" s="19" t="s">
        <v>168</v>
      </c>
      <c r="BE503" s="202">
        <f>IF(N503="základná",J503,0)</f>
        <v>0</v>
      </c>
      <c r="BF503" s="202">
        <f>IF(N503="znížená",J503,0)</f>
        <v>0</v>
      </c>
      <c r="BG503" s="202">
        <f>IF(N503="zákl. prenesená",J503,0)</f>
        <v>0</v>
      </c>
      <c r="BH503" s="202">
        <f>IF(N503="zníž. prenesená",J503,0)</f>
        <v>0</v>
      </c>
      <c r="BI503" s="202">
        <f>IF(N503="nulová",J503,0)</f>
        <v>0</v>
      </c>
      <c r="BJ503" s="19" t="s">
        <v>90</v>
      </c>
      <c r="BK503" s="203">
        <f>ROUND(I503*H503,3)</f>
        <v>0</v>
      </c>
      <c r="BL503" s="19" t="s">
        <v>212</v>
      </c>
      <c r="BM503" s="201" t="s">
        <v>1246</v>
      </c>
    </row>
    <row r="504" s="13" customFormat="1">
      <c r="A504" s="13"/>
      <c r="B504" s="204"/>
      <c r="C504" s="13"/>
      <c r="D504" s="205" t="s">
        <v>175</v>
      </c>
      <c r="E504" s="206" t="s">
        <v>1</v>
      </c>
      <c r="F504" s="207" t="s">
        <v>1247</v>
      </c>
      <c r="G504" s="13"/>
      <c r="H504" s="208">
        <v>62.600000000000001</v>
      </c>
      <c r="I504" s="209"/>
      <c r="J504" s="13"/>
      <c r="K504" s="13"/>
      <c r="L504" s="204"/>
      <c r="M504" s="210"/>
      <c r="N504" s="211"/>
      <c r="O504" s="211"/>
      <c r="P504" s="211"/>
      <c r="Q504" s="211"/>
      <c r="R504" s="211"/>
      <c r="S504" s="211"/>
      <c r="T504" s="21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06" t="s">
        <v>175</v>
      </c>
      <c r="AU504" s="206" t="s">
        <v>90</v>
      </c>
      <c r="AV504" s="13" t="s">
        <v>90</v>
      </c>
      <c r="AW504" s="13" t="s">
        <v>33</v>
      </c>
      <c r="AX504" s="13" t="s">
        <v>78</v>
      </c>
      <c r="AY504" s="206" t="s">
        <v>168</v>
      </c>
    </row>
    <row r="505" s="14" customFormat="1">
      <c r="A505" s="14"/>
      <c r="B505" s="213"/>
      <c r="C505" s="14"/>
      <c r="D505" s="205" t="s">
        <v>175</v>
      </c>
      <c r="E505" s="214" t="s">
        <v>1</v>
      </c>
      <c r="F505" s="215" t="s">
        <v>180</v>
      </c>
      <c r="G505" s="14"/>
      <c r="H505" s="216">
        <v>62.600000000000001</v>
      </c>
      <c r="I505" s="217"/>
      <c r="J505" s="14"/>
      <c r="K505" s="14"/>
      <c r="L505" s="213"/>
      <c r="M505" s="218"/>
      <c r="N505" s="219"/>
      <c r="O505" s="219"/>
      <c r="P505" s="219"/>
      <c r="Q505" s="219"/>
      <c r="R505" s="219"/>
      <c r="S505" s="219"/>
      <c r="T505" s="22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14" t="s">
        <v>175</v>
      </c>
      <c r="AU505" s="214" t="s">
        <v>90</v>
      </c>
      <c r="AV505" s="14" t="s">
        <v>111</v>
      </c>
      <c r="AW505" s="14" t="s">
        <v>33</v>
      </c>
      <c r="AX505" s="14" t="s">
        <v>85</v>
      </c>
      <c r="AY505" s="214" t="s">
        <v>168</v>
      </c>
    </row>
    <row r="506" s="2" customFormat="1" ht="24.15" customHeight="1">
      <c r="A506" s="38"/>
      <c r="B506" s="189"/>
      <c r="C506" s="190" t="s">
        <v>516</v>
      </c>
      <c r="D506" s="190" t="s">
        <v>171</v>
      </c>
      <c r="E506" s="191" t="s">
        <v>1248</v>
      </c>
      <c r="F506" s="192" t="s">
        <v>1249</v>
      </c>
      <c r="G506" s="193" t="s">
        <v>353</v>
      </c>
      <c r="H506" s="194">
        <v>4</v>
      </c>
      <c r="I506" s="195"/>
      <c r="J506" s="194">
        <f>ROUND(I506*H506,3)</f>
        <v>0</v>
      </c>
      <c r="K506" s="196"/>
      <c r="L506" s="39"/>
      <c r="M506" s="197" t="s">
        <v>1</v>
      </c>
      <c r="N506" s="198" t="s">
        <v>44</v>
      </c>
      <c r="O506" s="82"/>
      <c r="P506" s="199">
        <f>O506*H506</f>
        <v>0</v>
      </c>
      <c r="Q506" s="199">
        <v>0</v>
      </c>
      <c r="R506" s="199">
        <f>Q506*H506</f>
        <v>0</v>
      </c>
      <c r="S506" s="199">
        <v>0</v>
      </c>
      <c r="T506" s="200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01" t="s">
        <v>212</v>
      </c>
      <c r="AT506" s="201" t="s">
        <v>171</v>
      </c>
      <c r="AU506" s="201" t="s">
        <v>90</v>
      </c>
      <c r="AY506" s="19" t="s">
        <v>168</v>
      </c>
      <c r="BE506" s="202">
        <f>IF(N506="základná",J506,0)</f>
        <v>0</v>
      </c>
      <c r="BF506" s="202">
        <f>IF(N506="znížená",J506,0)</f>
        <v>0</v>
      </c>
      <c r="BG506" s="202">
        <f>IF(N506="zákl. prenesená",J506,0)</f>
        <v>0</v>
      </c>
      <c r="BH506" s="202">
        <f>IF(N506="zníž. prenesená",J506,0)</f>
        <v>0</v>
      </c>
      <c r="BI506" s="202">
        <f>IF(N506="nulová",J506,0)</f>
        <v>0</v>
      </c>
      <c r="BJ506" s="19" t="s">
        <v>90</v>
      </c>
      <c r="BK506" s="203">
        <f>ROUND(I506*H506,3)</f>
        <v>0</v>
      </c>
      <c r="BL506" s="19" t="s">
        <v>212</v>
      </c>
      <c r="BM506" s="201" t="s">
        <v>1250</v>
      </c>
    </row>
    <row r="507" s="13" customFormat="1">
      <c r="A507" s="13"/>
      <c r="B507" s="204"/>
      <c r="C507" s="13"/>
      <c r="D507" s="205" t="s">
        <v>175</v>
      </c>
      <c r="E507" s="206" t="s">
        <v>1</v>
      </c>
      <c r="F507" s="207" t="s">
        <v>1251</v>
      </c>
      <c r="G507" s="13"/>
      <c r="H507" s="208">
        <v>4</v>
      </c>
      <c r="I507" s="209"/>
      <c r="J507" s="13"/>
      <c r="K507" s="13"/>
      <c r="L507" s="204"/>
      <c r="M507" s="210"/>
      <c r="N507" s="211"/>
      <c r="O507" s="211"/>
      <c r="P507" s="211"/>
      <c r="Q507" s="211"/>
      <c r="R507" s="211"/>
      <c r="S507" s="211"/>
      <c r="T507" s="21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06" t="s">
        <v>175</v>
      </c>
      <c r="AU507" s="206" t="s">
        <v>90</v>
      </c>
      <c r="AV507" s="13" t="s">
        <v>90</v>
      </c>
      <c r="AW507" s="13" t="s">
        <v>33</v>
      </c>
      <c r="AX507" s="13" t="s">
        <v>78</v>
      </c>
      <c r="AY507" s="206" t="s">
        <v>168</v>
      </c>
    </row>
    <row r="508" s="14" customFormat="1">
      <c r="A508" s="14"/>
      <c r="B508" s="213"/>
      <c r="C508" s="14"/>
      <c r="D508" s="205" t="s">
        <v>175</v>
      </c>
      <c r="E508" s="214" t="s">
        <v>1</v>
      </c>
      <c r="F508" s="215" t="s">
        <v>180</v>
      </c>
      <c r="G508" s="14"/>
      <c r="H508" s="216">
        <v>4</v>
      </c>
      <c r="I508" s="217"/>
      <c r="J508" s="14"/>
      <c r="K508" s="14"/>
      <c r="L508" s="213"/>
      <c r="M508" s="218"/>
      <c r="N508" s="219"/>
      <c r="O508" s="219"/>
      <c r="P508" s="219"/>
      <c r="Q508" s="219"/>
      <c r="R508" s="219"/>
      <c r="S508" s="219"/>
      <c r="T508" s="22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14" t="s">
        <v>175</v>
      </c>
      <c r="AU508" s="214" t="s">
        <v>90</v>
      </c>
      <c r="AV508" s="14" t="s">
        <v>111</v>
      </c>
      <c r="AW508" s="14" t="s">
        <v>33</v>
      </c>
      <c r="AX508" s="14" t="s">
        <v>85</v>
      </c>
      <c r="AY508" s="214" t="s">
        <v>168</v>
      </c>
    </row>
    <row r="509" s="2" customFormat="1" ht="24.15" customHeight="1">
      <c r="A509" s="38"/>
      <c r="B509" s="189"/>
      <c r="C509" s="190" t="s">
        <v>1252</v>
      </c>
      <c r="D509" s="190" t="s">
        <v>171</v>
      </c>
      <c r="E509" s="191" t="s">
        <v>1253</v>
      </c>
      <c r="F509" s="192" t="s">
        <v>1254</v>
      </c>
      <c r="G509" s="193" t="s">
        <v>353</v>
      </c>
      <c r="H509" s="194">
        <v>4</v>
      </c>
      <c r="I509" s="195"/>
      <c r="J509" s="194">
        <f>ROUND(I509*H509,3)</f>
        <v>0</v>
      </c>
      <c r="K509" s="196"/>
      <c r="L509" s="39"/>
      <c r="M509" s="197" t="s">
        <v>1</v>
      </c>
      <c r="N509" s="198" t="s">
        <v>44</v>
      </c>
      <c r="O509" s="82"/>
      <c r="P509" s="199">
        <f>O509*H509</f>
        <v>0</v>
      </c>
      <c r="Q509" s="199">
        <v>0</v>
      </c>
      <c r="R509" s="199">
        <f>Q509*H509</f>
        <v>0</v>
      </c>
      <c r="S509" s="199">
        <v>0</v>
      </c>
      <c r="T509" s="200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01" t="s">
        <v>212</v>
      </c>
      <c r="AT509" s="201" t="s">
        <v>171</v>
      </c>
      <c r="AU509" s="201" t="s">
        <v>90</v>
      </c>
      <c r="AY509" s="19" t="s">
        <v>168</v>
      </c>
      <c r="BE509" s="202">
        <f>IF(N509="základná",J509,0)</f>
        <v>0</v>
      </c>
      <c r="BF509" s="202">
        <f>IF(N509="znížená",J509,0)</f>
        <v>0</v>
      </c>
      <c r="BG509" s="202">
        <f>IF(N509="zákl. prenesená",J509,0)</f>
        <v>0</v>
      </c>
      <c r="BH509" s="202">
        <f>IF(N509="zníž. prenesená",J509,0)</f>
        <v>0</v>
      </c>
      <c r="BI509" s="202">
        <f>IF(N509="nulová",J509,0)</f>
        <v>0</v>
      </c>
      <c r="BJ509" s="19" t="s">
        <v>90</v>
      </c>
      <c r="BK509" s="203">
        <f>ROUND(I509*H509,3)</f>
        <v>0</v>
      </c>
      <c r="BL509" s="19" t="s">
        <v>212</v>
      </c>
      <c r="BM509" s="201" t="s">
        <v>1255</v>
      </c>
    </row>
    <row r="510" s="13" customFormat="1">
      <c r="A510" s="13"/>
      <c r="B510" s="204"/>
      <c r="C510" s="13"/>
      <c r="D510" s="205" t="s">
        <v>175</v>
      </c>
      <c r="E510" s="206" t="s">
        <v>1</v>
      </c>
      <c r="F510" s="207" t="s">
        <v>1251</v>
      </c>
      <c r="G510" s="13"/>
      <c r="H510" s="208">
        <v>4</v>
      </c>
      <c r="I510" s="209"/>
      <c r="J510" s="13"/>
      <c r="K510" s="13"/>
      <c r="L510" s="204"/>
      <c r="M510" s="210"/>
      <c r="N510" s="211"/>
      <c r="O510" s="211"/>
      <c r="P510" s="211"/>
      <c r="Q510" s="211"/>
      <c r="R510" s="211"/>
      <c r="S510" s="211"/>
      <c r="T510" s="21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06" t="s">
        <v>175</v>
      </c>
      <c r="AU510" s="206" t="s">
        <v>90</v>
      </c>
      <c r="AV510" s="13" t="s">
        <v>90</v>
      </c>
      <c r="AW510" s="13" t="s">
        <v>33</v>
      </c>
      <c r="AX510" s="13" t="s">
        <v>78</v>
      </c>
      <c r="AY510" s="206" t="s">
        <v>168</v>
      </c>
    </row>
    <row r="511" s="14" customFormat="1">
      <c r="A511" s="14"/>
      <c r="B511" s="213"/>
      <c r="C511" s="14"/>
      <c r="D511" s="205" t="s">
        <v>175</v>
      </c>
      <c r="E511" s="214" t="s">
        <v>1</v>
      </c>
      <c r="F511" s="215" t="s">
        <v>180</v>
      </c>
      <c r="G511" s="14"/>
      <c r="H511" s="216">
        <v>4</v>
      </c>
      <c r="I511" s="217"/>
      <c r="J511" s="14"/>
      <c r="K511" s="14"/>
      <c r="L511" s="213"/>
      <c r="M511" s="218"/>
      <c r="N511" s="219"/>
      <c r="O511" s="219"/>
      <c r="P511" s="219"/>
      <c r="Q511" s="219"/>
      <c r="R511" s="219"/>
      <c r="S511" s="219"/>
      <c r="T511" s="22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14" t="s">
        <v>175</v>
      </c>
      <c r="AU511" s="214" t="s">
        <v>90</v>
      </c>
      <c r="AV511" s="14" t="s">
        <v>111</v>
      </c>
      <c r="AW511" s="14" t="s">
        <v>33</v>
      </c>
      <c r="AX511" s="14" t="s">
        <v>85</v>
      </c>
      <c r="AY511" s="214" t="s">
        <v>168</v>
      </c>
    </row>
    <row r="512" s="2" customFormat="1" ht="37.8" customHeight="1">
      <c r="A512" s="38"/>
      <c r="B512" s="189"/>
      <c r="C512" s="190" t="s">
        <v>522</v>
      </c>
      <c r="D512" s="190" t="s">
        <v>171</v>
      </c>
      <c r="E512" s="191" t="s">
        <v>1256</v>
      </c>
      <c r="F512" s="192" t="s">
        <v>1257</v>
      </c>
      <c r="G512" s="193" t="s">
        <v>324</v>
      </c>
      <c r="H512" s="194">
        <v>28.5</v>
      </c>
      <c r="I512" s="195"/>
      <c r="J512" s="194">
        <f>ROUND(I512*H512,3)</f>
        <v>0</v>
      </c>
      <c r="K512" s="196"/>
      <c r="L512" s="39"/>
      <c r="M512" s="197" t="s">
        <v>1</v>
      </c>
      <c r="N512" s="198" t="s">
        <v>44</v>
      </c>
      <c r="O512" s="82"/>
      <c r="P512" s="199">
        <f>O512*H512</f>
        <v>0</v>
      </c>
      <c r="Q512" s="199">
        <v>0</v>
      </c>
      <c r="R512" s="199">
        <f>Q512*H512</f>
        <v>0</v>
      </c>
      <c r="S512" s="199">
        <v>0</v>
      </c>
      <c r="T512" s="200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01" t="s">
        <v>212</v>
      </c>
      <c r="AT512" s="201" t="s">
        <v>171</v>
      </c>
      <c r="AU512" s="201" t="s">
        <v>90</v>
      </c>
      <c r="AY512" s="19" t="s">
        <v>168</v>
      </c>
      <c r="BE512" s="202">
        <f>IF(N512="základná",J512,0)</f>
        <v>0</v>
      </c>
      <c r="BF512" s="202">
        <f>IF(N512="znížená",J512,0)</f>
        <v>0</v>
      </c>
      <c r="BG512" s="202">
        <f>IF(N512="zákl. prenesená",J512,0)</f>
        <v>0</v>
      </c>
      <c r="BH512" s="202">
        <f>IF(N512="zníž. prenesená",J512,0)</f>
        <v>0</v>
      </c>
      <c r="BI512" s="202">
        <f>IF(N512="nulová",J512,0)</f>
        <v>0</v>
      </c>
      <c r="BJ512" s="19" t="s">
        <v>90</v>
      </c>
      <c r="BK512" s="203">
        <f>ROUND(I512*H512,3)</f>
        <v>0</v>
      </c>
      <c r="BL512" s="19" t="s">
        <v>212</v>
      </c>
      <c r="BM512" s="201" t="s">
        <v>1258</v>
      </c>
    </row>
    <row r="513" s="13" customFormat="1">
      <c r="A513" s="13"/>
      <c r="B513" s="204"/>
      <c r="C513" s="13"/>
      <c r="D513" s="205" t="s">
        <v>175</v>
      </c>
      <c r="E513" s="206" t="s">
        <v>1</v>
      </c>
      <c r="F513" s="207" t="s">
        <v>1259</v>
      </c>
      <c r="G513" s="13"/>
      <c r="H513" s="208">
        <v>27</v>
      </c>
      <c r="I513" s="209"/>
      <c r="J513" s="13"/>
      <c r="K513" s="13"/>
      <c r="L513" s="204"/>
      <c r="M513" s="210"/>
      <c r="N513" s="211"/>
      <c r="O513" s="211"/>
      <c r="P513" s="211"/>
      <c r="Q513" s="211"/>
      <c r="R513" s="211"/>
      <c r="S513" s="211"/>
      <c r="T513" s="21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06" t="s">
        <v>175</v>
      </c>
      <c r="AU513" s="206" t="s">
        <v>90</v>
      </c>
      <c r="AV513" s="13" t="s">
        <v>90</v>
      </c>
      <c r="AW513" s="13" t="s">
        <v>33</v>
      </c>
      <c r="AX513" s="13" t="s">
        <v>78</v>
      </c>
      <c r="AY513" s="206" t="s">
        <v>168</v>
      </c>
    </row>
    <row r="514" s="13" customFormat="1">
      <c r="A514" s="13"/>
      <c r="B514" s="204"/>
      <c r="C514" s="13"/>
      <c r="D514" s="205" t="s">
        <v>175</v>
      </c>
      <c r="E514" s="206" t="s">
        <v>1</v>
      </c>
      <c r="F514" s="207" t="s">
        <v>1260</v>
      </c>
      <c r="G514" s="13"/>
      <c r="H514" s="208">
        <v>1.5</v>
      </c>
      <c r="I514" s="209"/>
      <c r="J514" s="13"/>
      <c r="K514" s="13"/>
      <c r="L514" s="204"/>
      <c r="M514" s="210"/>
      <c r="N514" s="211"/>
      <c r="O514" s="211"/>
      <c r="P514" s="211"/>
      <c r="Q514" s="211"/>
      <c r="R514" s="211"/>
      <c r="S514" s="211"/>
      <c r="T514" s="21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06" t="s">
        <v>175</v>
      </c>
      <c r="AU514" s="206" t="s">
        <v>90</v>
      </c>
      <c r="AV514" s="13" t="s">
        <v>90</v>
      </c>
      <c r="AW514" s="13" t="s">
        <v>33</v>
      </c>
      <c r="AX514" s="13" t="s">
        <v>78</v>
      </c>
      <c r="AY514" s="206" t="s">
        <v>168</v>
      </c>
    </row>
    <row r="515" s="14" customFormat="1">
      <c r="A515" s="14"/>
      <c r="B515" s="213"/>
      <c r="C515" s="14"/>
      <c r="D515" s="205" t="s">
        <v>175</v>
      </c>
      <c r="E515" s="214" t="s">
        <v>1</v>
      </c>
      <c r="F515" s="215" t="s">
        <v>180</v>
      </c>
      <c r="G515" s="14"/>
      <c r="H515" s="216">
        <v>28.5</v>
      </c>
      <c r="I515" s="217"/>
      <c r="J515" s="14"/>
      <c r="K515" s="14"/>
      <c r="L515" s="213"/>
      <c r="M515" s="218"/>
      <c r="N515" s="219"/>
      <c r="O515" s="219"/>
      <c r="P515" s="219"/>
      <c r="Q515" s="219"/>
      <c r="R515" s="219"/>
      <c r="S515" s="219"/>
      <c r="T515" s="22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14" t="s">
        <v>175</v>
      </c>
      <c r="AU515" s="214" t="s">
        <v>90</v>
      </c>
      <c r="AV515" s="14" t="s">
        <v>111</v>
      </c>
      <c r="AW515" s="14" t="s">
        <v>33</v>
      </c>
      <c r="AX515" s="14" t="s">
        <v>85</v>
      </c>
      <c r="AY515" s="214" t="s">
        <v>168</v>
      </c>
    </row>
    <row r="516" s="2" customFormat="1" ht="24.15" customHeight="1">
      <c r="A516" s="38"/>
      <c r="B516" s="189"/>
      <c r="C516" s="190" t="s">
        <v>1261</v>
      </c>
      <c r="D516" s="190" t="s">
        <v>171</v>
      </c>
      <c r="E516" s="191" t="s">
        <v>1262</v>
      </c>
      <c r="F516" s="192" t="s">
        <v>1263</v>
      </c>
      <c r="G516" s="193" t="s">
        <v>324</v>
      </c>
      <c r="H516" s="194">
        <v>28.800000000000001</v>
      </c>
      <c r="I516" s="195"/>
      <c r="J516" s="194">
        <f>ROUND(I516*H516,3)</f>
        <v>0</v>
      </c>
      <c r="K516" s="196"/>
      <c r="L516" s="39"/>
      <c r="M516" s="197" t="s">
        <v>1</v>
      </c>
      <c r="N516" s="198" t="s">
        <v>44</v>
      </c>
      <c r="O516" s="82"/>
      <c r="P516" s="199">
        <f>O516*H516</f>
        <v>0</v>
      </c>
      <c r="Q516" s="199">
        <v>0</v>
      </c>
      <c r="R516" s="199">
        <f>Q516*H516</f>
        <v>0</v>
      </c>
      <c r="S516" s="199">
        <v>0</v>
      </c>
      <c r="T516" s="200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01" t="s">
        <v>212</v>
      </c>
      <c r="AT516" s="201" t="s">
        <v>171</v>
      </c>
      <c r="AU516" s="201" t="s">
        <v>90</v>
      </c>
      <c r="AY516" s="19" t="s">
        <v>168</v>
      </c>
      <c r="BE516" s="202">
        <f>IF(N516="základná",J516,0)</f>
        <v>0</v>
      </c>
      <c r="BF516" s="202">
        <f>IF(N516="znížená",J516,0)</f>
        <v>0</v>
      </c>
      <c r="BG516" s="202">
        <f>IF(N516="zákl. prenesená",J516,0)</f>
        <v>0</v>
      </c>
      <c r="BH516" s="202">
        <f>IF(N516="zníž. prenesená",J516,0)</f>
        <v>0</v>
      </c>
      <c r="BI516" s="202">
        <f>IF(N516="nulová",J516,0)</f>
        <v>0</v>
      </c>
      <c r="BJ516" s="19" t="s">
        <v>90</v>
      </c>
      <c r="BK516" s="203">
        <f>ROUND(I516*H516,3)</f>
        <v>0</v>
      </c>
      <c r="BL516" s="19" t="s">
        <v>212</v>
      </c>
      <c r="BM516" s="201" t="s">
        <v>1264</v>
      </c>
    </row>
    <row r="517" s="13" customFormat="1">
      <c r="A517" s="13"/>
      <c r="B517" s="204"/>
      <c r="C517" s="13"/>
      <c r="D517" s="205" t="s">
        <v>175</v>
      </c>
      <c r="E517" s="206" t="s">
        <v>1</v>
      </c>
      <c r="F517" s="207" t="s">
        <v>1265</v>
      </c>
      <c r="G517" s="13"/>
      <c r="H517" s="208">
        <v>28.800000000000001</v>
      </c>
      <c r="I517" s="209"/>
      <c r="J517" s="13"/>
      <c r="K517" s="13"/>
      <c r="L517" s="204"/>
      <c r="M517" s="210"/>
      <c r="N517" s="211"/>
      <c r="O517" s="211"/>
      <c r="P517" s="211"/>
      <c r="Q517" s="211"/>
      <c r="R517" s="211"/>
      <c r="S517" s="211"/>
      <c r="T517" s="21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06" t="s">
        <v>175</v>
      </c>
      <c r="AU517" s="206" t="s">
        <v>90</v>
      </c>
      <c r="AV517" s="13" t="s">
        <v>90</v>
      </c>
      <c r="AW517" s="13" t="s">
        <v>33</v>
      </c>
      <c r="AX517" s="13" t="s">
        <v>78</v>
      </c>
      <c r="AY517" s="206" t="s">
        <v>168</v>
      </c>
    </row>
    <row r="518" s="14" customFormat="1">
      <c r="A518" s="14"/>
      <c r="B518" s="213"/>
      <c r="C518" s="14"/>
      <c r="D518" s="205" t="s">
        <v>175</v>
      </c>
      <c r="E518" s="214" t="s">
        <v>1</v>
      </c>
      <c r="F518" s="215" t="s">
        <v>180</v>
      </c>
      <c r="G518" s="14"/>
      <c r="H518" s="216">
        <v>28.800000000000001</v>
      </c>
      <c r="I518" s="217"/>
      <c r="J518" s="14"/>
      <c r="K518" s="14"/>
      <c r="L518" s="213"/>
      <c r="M518" s="218"/>
      <c r="N518" s="219"/>
      <c r="O518" s="219"/>
      <c r="P518" s="219"/>
      <c r="Q518" s="219"/>
      <c r="R518" s="219"/>
      <c r="S518" s="219"/>
      <c r="T518" s="22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14" t="s">
        <v>175</v>
      </c>
      <c r="AU518" s="214" t="s">
        <v>90</v>
      </c>
      <c r="AV518" s="14" t="s">
        <v>111</v>
      </c>
      <c r="AW518" s="14" t="s">
        <v>33</v>
      </c>
      <c r="AX518" s="14" t="s">
        <v>85</v>
      </c>
      <c r="AY518" s="214" t="s">
        <v>168</v>
      </c>
    </row>
    <row r="519" s="2" customFormat="1" ht="24.15" customHeight="1">
      <c r="A519" s="38"/>
      <c r="B519" s="189"/>
      <c r="C519" s="190" t="s">
        <v>529</v>
      </c>
      <c r="D519" s="190" t="s">
        <v>171</v>
      </c>
      <c r="E519" s="191" t="s">
        <v>1266</v>
      </c>
      <c r="F519" s="192" t="s">
        <v>1267</v>
      </c>
      <c r="G519" s="193" t="s">
        <v>324</v>
      </c>
      <c r="H519" s="194">
        <v>2.5</v>
      </c>
      <c r="I519" s="195"/>
      <c r="J519" s="194">
        <f>ROUND(I519*H519,3)</f>
        <v>0</v>
      </c>
      <c r="K519" s="196"/>
      <c r="L519" s="39"/>
      <c r="M519" s="197" t="s">
        <v>1</v>
      </c>
      <c r="N519" s="198" t="s">
        <v>44</v>
      </c>
      <c r="O519" s="82"/>
      <c r="P519" s="199">
        <f>O519*H519</f>
        <v>0</v>
      </c>
      <c r="Q519" s="199">
        <v>0</v>
      </c>
      <c r="R519" s="199">
        <f>Q519*H519</f>
        <v>0</v>
      </c>
      <c r="S519" s="199">
        <v>0</v>
      </c>
      <c r="T519" s="200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01" t="s">
        <v>212</v>
      </c>
      <c r="AT519" s="201" t="s">
        <v>171</v>
      </c>
      <c r="AU519" s="201" t="s">
        <v>90</v>
      </c>
      <c r="AY519" s="19" t="s">
        <v>168</v>
      </c>
      <c r="BE519" s="202">
        <f>IF(N519="základná",J519,0)</f>
        <v>0</v>
      </c>
      <c r="BF519" s="202">
        <f>IF(N519="znížená",J519,0)</f>
        <v>0</v>
      </c>
      <c r="BG519" s="202">
        <f>IF(N519="zákl. prenesená",J519,0)</f>
        <v>0</v>
      </c>
      <c r="BH519" s="202">
        <f>IF(N519="zníž. prenesená",J519,0)</f>
        <v>0</v>
      </c>
      <c r="BI519" s="202">
        <f>IF(N519="nulová",J519,0)</f>
        <v>0</v>
      </c>
      <c r="BJ519" s="19" t="s">
        <v>90</v>
      </c>
      <c r="BK519" s="203">
        <f>ROUND(I519*H519,3)</f>
        <v>0</v>
      </c>
      <c r="BL519" s="19" t="s">
        <v>212</v>
      </c>
      <c r="BM519" s="201" t="s">
        <v>1268</v>
      </c>
    </row>
    <row r="520" s="13" customFormat="1">
      <c r="A520" s="13"/>
      <c r="B520" s="204"/>
      <c r="C520" s="13"/>
      <c r="D520" s="205" t="s">
        <v>175</v>
      </c>
      <c r="E520" s="206" t="s">
        <v>1</v>
      </c>
      <c r="F520" s="207" t="s">
        <v>1269</v>
      </c>
      <c r="G520" s="13"/>
      <c r="H520" s="208">
        <v>2.5</v>
      </c>
      <c r="I520" s="209"/>
      <c r="J520" s="13"/>
      <c r="K520" s="13"/>
      <c r="L520" s="204"/>
      <c r="M520" s="210"/>
      <c r="N520" s="211"/>
      <c r="O520" s="211"/>
      <c r="P520" s="211"/>
      <c r="Q520" s="211"/>
      <c r="R520" s="211"/>
      <c r="S520" s="211"/>
      <c r="T520" s="21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06" t="s">
        <v>175</v>
      </c>
      <c r="AU520" s="206" t="s">
        <v>90</v>
      </c>
      <c r="AV520" s="13" t="s">
        <v>90</v>
      </c>
      <c r="AW520" s="13" t="s">
        <v>33</v>
      </c>
      <c r="AX520" s="13" t="s">
        <v>78</v>
      </c>
      <c r="AY520" s="206" t="s">
        <v>168</v>
      </c>
    </row>
    <row r="521" s="14" customFormat="1">
      <c r="A521" s="14"/>
      <c r="B521" s="213"/>
      <c r="C521" s="14"/>
      <c r="D521" s="205" t="s">
        <v>175</v>
      </c>
      <c r="E521" s="214" t="s">
        <v>1</v>
      </c>
      <c r="F521" s="215" t="s">
        <v>180</v>
      </c>
      <c r="G521" s="14"/>
      <c r="H521" s="216">
        <v>2.5</v>
      </c>
      <c r="I521" s="217"/>
      <c r="J521" s="14"/>
      <c r="K521" s="14"/>
      <c r="L521" s="213"/>
      <c r="M521" s="218"/>
      <c r="N521" s="219"/>
      <c r="O521" s="219"/>
      <c r="P521" s="219"/>
      <c r="Q521" s="219"/>
      <c r="R521" s="219"/>
      <c r="S521" s="219"/>
      <c r="T521" s="22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14" t="s">
        <v>175</v>
      </c>
      <c r="AU521" s="214" t="s">
        <v>90</v>
      </c>
      <c r="AV521" s="14" t="s">
        <v>111</v>
      </c>
      <c r="AW521" s="14" t="s">
        <v>33</v>
      </c>
      <c r="AX521" s="14" t="s">
        <v>85</v>
      </c>
      <c r="AY521" s="214" t="s">
        <v>168</v>
      </c>
    </row>
    <row r="522" s="2" customFormat="1" ht="21.75" customHeight="1">
      <c r="A522" s="38"/>
      <c r="B522" s="189"/>
      <c r="C522" s="190" t="s">
        <v>1270</v>
      </c>
      <c r="D522" s="190" t="s">
        <v>171</v>
      </c>
      <c r="E522" s="191" t="s">
        <v>1271</v>
      </c>
      <c r="F522" s="192" t="s">
        <v>1272</v>
      </c>
      <c r="G522" s="193" t="s">
        <v>324</v>
      </c>
      <c r="H522" s="194">
        <v>2.2999999999999998</v>
      </c>
      <c r="I522" s="195"/>
      <c r="J522" s="194">
        <f>ROUND(I522*H522,3)</f>
        <v>0</v>
      </c>
      <c r="K522" s="196"/>
      <c r="L522" s="39"/>
      <c r="M522" s="197" t="s">
        <v>1</v>
      </c>
      <c r="N522" s="198" t="s">
        <v>44</v>
      </c>
      <c r="O522" s="82"/>
      <c r="P522" s="199">
        <f>O522*H522</f>
        <v>0</v>
      </c>
      <c r="Q522" s="199">
        <v>0</v>
      </c>
      <c r="R522" s="199">
        <f>Q522*H522</f>
        <v>0</v>
      </c>
      <c r="S522" s="199">
        <v>0</v>
      </c>
      <c r="T522" s="200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01" t="s">
        <v>212</v>
      </c>
      <c r="AT522" s="201" t="s">
        <v>171</v>
      </c>
      <c r="AU522" s="201" t="s">
        <v>90</v>
      </c>
      <c r="AY522" s="19" t="s">
        <v>168</v>
      </c>
      <c r="BE522" s="202">
        <f>IF(N522="základná",J522,0)</f>
        <v>0</v>
      </c>
      <c r="BF522" s="202">
        <f>IF(N522="znížená",J522,0)</f>
        <v>0</v>
      </c>
      <c r="BG522" s="202">
        <f>IF(N522="zákl. prenesená",J522,0)</f>
        <v>0</v>
      </c>
      <c r="BH522" s="202">
        <f>IF(N522="zníž. prenesená",J522,0)</f>
        <v>0</v>
      </c>
      <c r="BI522" s="202">
        <f>IF(N522="nulová",J522,0)</f>
        <v>0</v>
      </c>
      <c r="BJ522" s="19" t="s">
        <v>90</v>
      </c>
      <c r="BK522" s="203">
        <f>ROUND(I522*H522,3)</f>
        <v>0</v>
      </c>
      <c r="BL522" s="19" t="s">
        <v>212</v>
      </c>
      <c r="BM522" s="201" t="s">
        <v>1273</v>
      </c>
    </row>
    <row r="523" s="13" customFormat="1">
      <c r="A523" s="13"/>
      <c r="B523" s="204"/>
      <c r="C523" s="13"/>
      <c r="D523" s="205" t="s">
        <v>175</v>
      </c>
      <c r="E523" s="206" t="s">
        <v>1</v>
      </c>
      <c r="F523" s="207" t="s">
        <v>1274</v>
      </c>
      <c r="G523" s="13"/>
      <c r="H523" s="208">
        <v>2.2999999999999998</v>
      </c>
      <c r="I523" s="209"/>
      <c r="J523" s="13"/>
      <c r="K523" s="13"/>
      <c r="L523" s="204"/>
      <c r="M523" s="210"/>
      <c r="N523" s="211"/>
      <c r="O523" s="211"/>
      <c r="P523" s="211"/>
      <c r="Q523" s="211"/>
      <c r="R523" s="211"/>
      <c r="S523" s="211"/>
      <c r="T523" s="21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06" t="s">
        <v>175</v>
      </c>
      <c r="AU523" s="206" t="s">
        <v>90</v>
      </c>
      <c r="AV523" s="13" t="s">
        <v>90</v>
      </c>
      <c r="AW523" s="13" t="s">
        <v>33</v>
      </c>
      <c r="AX523" s="13" t="s">
        <v>78</v>
      </c>
      <c r="AY523" s="206" t="s">
        <v>168</v>
      </c>
    </row>
    <row r="524" s="14" customFormat="1">
      <c r="A524" s="14"/>
      <c r="B524" s="213"/>
      <c r="C524" s="14"/>
      <c r="D524" s="205" t="s">
        <v>175</v>
      </c>
      <c r="E524" s="214" t="s">
        <v>1</v>
      </c>
      <c r="F524" s="215" t="s">
        <v>180</v>
      </c>
      <c r="G524" s="14"/>
      <c r="H524" s="216">
        <v>2.2999999999999998</v>
      </c>
      <c r="I524" s="217"/>
      <c r="J524" s="14"/>
      <c r="K524" s="14"/>
      <c r="L524" s="213"/>
      <c r="M524" s="218"/>
      <c r="N524" s="219"/>
      <c r="O524" s="219"/>
      <c r="P524" s="219"/>
      <c r="Q524" s="219"/>
      <c r="R524" s="219"/>
      <c r="S524" s="219"/>
      <c r="T524" s="220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14" t="s">
        <v>175</v>
      </c>
      <c r="AU524" s="214" t="s">
        <v>90</v>
      </c>
      <c r="AV524" s="14" t="s">
        <v>111</v>
      </c>
      <c r="AW524" s="14" t="s">
        <v>33</v>
      </c>
      <c r="AX524" s="14" t="s">
        <v>85</v>
      </c>
      <c r="AY524" s="214" t="s">
        <v>168</v>
      </c>
    </row>
    <row r="525" s="2" customFormat="1" ht="24.15" customHeight="1">
      <c r="A525" s="38"/>
      <c r="B525" s="189"/>
      <c r="C525" s="190" t="s">
        <v>534</v>
      </c>
      <c r="D525" s="190" t="s">
        <v>171</v>
      </c>
      <c r="E525" s="191" t="s">
        <v>1275</v>
      </c>
      <c r="F525" s="192" t="s">
        <v>1276</v>
      </c>
      <c r="G525" s="193" t="s">
        <v>324</v>
      </c>
      <c r="H525" s="194">
        <v>36</v>
      </c>
      <c r="I525" s="195"/>
      <c r="J525" s="194">
        <f>ROUND(I525*H525,3)</f>
        <v>0</v>
      </c>
      <c r="K525" s="196"/>
      <c r="L525" s="39"/>
      <c r="M525" s="197" t="s">
        <v>1</v>
      </c>
      <c r="N525" s="198" t="s">
        <v>44</v>
      </c>
      <c r="O525" s="82"/>
      <c r="P525" s="199">
        <f>O525*H525</f>
        <v>0</v>
      </c>
      <c r="Q525" s="199">
        <v>0</v>
      </c>
      <c r="R525" s="199">
        <f>Q525*H525</f>
        <v>0</v>
      </c>
      <c r="S525" s="199">
        <v>0</v>
      </c>
      <c r="T525" s="200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01" t="s">
        <v>212</v>
      </c>
      <c r="AT525" s="201" t="s">
        <v>171</v>
      </c>
      <c r="AU525" s="201" t="s">
        <v>90</v>
      </c>
      <c r="AY525" s="19" t="s">
        <v>168</v>
      </c>
      <c r="BE525" s="202">
        <f>IF(N525="základná",J525,0)</f>
        <v>0</v>
      </c>
      <c r="BF525" s="202">
        <f>IF(N525="znížená",J525,0)</f>
        <v>0</v>
      </c>
      <c r="BG525" s="202">
        <f>IF(N525="zákl. prenesená",J525,0)</f>
        <v>0</v>
      </c>
      <c r="BH525" s="202">
        <f>IF(N525="zníž. prenesená",J525,0)</f>
        <v>0</v>
      </c>
      <c r="BI525" s="202">
        <f>IF(N525="nulová",J525,0)</f>
        <v>0</v>
      </c>
      <c r="BJ525" s="19" t="s">
        <v>90</v>
      </c>
      <c r="BK525" s="203">
        <f>ROUND(I525*H525,3)</f>
        <v>0</v>
      </c>
      <c r="BL525" s="19" t="s">
        <v>212</v>
      </c>
      <c r="BM525" s="201" t="s">
        <v>1277</v>
      </c>
    </row>
    <row r="526" s="13" customFormat="1">
      <c r="A526" s="13"/>
      <c r="B526" s="204"/>
      <c r="C526" s="13"/>
      <c r="D526" s="205" t="s">
        <v>175</v>
      </c>
      <c r="E526" s="206" t="s">
        <v>1</v>
      </c>
      <c r="F526" s="207" t="s">
        <v>1278</v>
      </c>
      <c r="G526" s="13"/>
      <c r="H526" s="208">
        <v>32</v>
      </c>
      <c r="I526" s="209"/>
      <c r="J526" s="13"/>
      <c r="K526" s="13"/>
      <c r="L526" s="204"/>
      <c r="M526" s="210"/>
      <c r="N526" s="211"/>
      <c r="O526" s="211"/>
      <c r="P526" s="211"/>
      <c r="Q526" s="211"/>
      <c r="R526" s="211"/>
      <c r="S526" s="211"/>
      <c r="T526" s="21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06" t="s">
        <v>175</v>
      </c>
      <c r="AU526" s="206" t="s">
        <v>90</v>
      </c>
      <c r="AV526" s="13" t="s">
        <v>90</v>
      </c>
      <c r="AW526" s="13" t="s">
        <v>33</v>
      </c>
      <c r="AX526" s="13" t="s">
        <v>78</v>
      </c>
      <c r="AY526" s="206" t="s">
        <v>168</v>
      </c>
    </row>
    <row r="527" s="13" customFormat="1">
      <c r="A527" s="13"/>
      <c r="B527" s="204"/>
      <c r="C527" s="13"/>
      <c r="D527" s="205" t="s">
        <v>175</v>
      </c>
      <c r="E527" s="206" t="s">
        <v>1</v>
      </c>
      <c r="F527" s="207" t="s">
        <v>1279</v>
      </c>
      <c r="G527" s="13"/>
      <c r="H527" s="208">
        <v>4</v>
      </c>
      <c r="I527" s="209"/>
      <c r="J527" s="13"/>
      <c r="K527" s="13"/>
      <c r="L527" s="204"/>
      <c r="M527" s="210"/>
      <c r="N527" s="211"/>
      <c r="O527" s="211"/>
      <c r="P527" s="211"/>
      <c r="Q527" s="211"/>
      <c r="R527" s="211"/>
      <c r="S527" s="211"/>
      <c r="T527" s="21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06" t="s">
        <v>175</v>
      </c>
      <c r="AU527" s="206" t="s">
        <v>90</v>
      </c>
      <c r="AV527" s="13" t="s">
        <v>90</v>
      </c>
      <c r="AW527" s="13" t="s">
        <v>33</v>
      </c>
      <c r="AX527" s="13" t="s">
        <v>78</v>
      </c>
      <c r="AY527" s="206" t="s">
        <v>168</v>
      </c>
    </row>
    <row r="528" s="14" customFormat="1">
      <c r="A528" s="14"/>
      <c r="B528" s="213"/>
      <c r="C528" s="14"/>
      <c r="D528" s="205" t="s">
        <v>175</v>
      </c>
      <c r="E528" s="214" t="s">
        <v>1</v>
      </c>
      <c r="F528" s="215" t="s">
        <v>180</v>
      </c>
      <c r="G528" s="14"/>
      <c r="H528" s="216">
        <v>36</v>
      </c>
      <c r="I528" s="217"/>
      <c r="J528" s="14"/>
      <c r="K528" s="14"/>
      <c r="L528" s="213"/>
      <c r="M528" s="218"/>
      <c r="N528" s="219"/>
      <c r="O528" s="219"/>
      <c r="P528" s="219"/>
      <c r="Q528" s="219"/>
      <c r="R528" s="219"/>
      <c r="S528" s="219"/>
      <c r="T528" s="22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14" t="s">
        <v>175</v>
      </c>
      <c r="AU528" s="214" t="s">
        <v>90</v>
      </c>
      <c r="AV528" s="14" t="s">
        <v>111</v>
      </c>
      <c r="AW528" s="14" t="s">
        <v>33</v>
      </c>
      <c r="AX528" s="14" t="s">
        <v>85</v>
      </c>
      <c r="AY528" s="214" t="s">
        <v>168</v>
      </c>
    </row>
    <row r="529" s="2" customFormat="1" ht="24.15" customHeight="1">
      <c r="A529" s="38"/>
      <c r="B529" s="189"/>
      <c r="C529" s="190" t="s">
        <v>1280</v>
      </c>
      <c r="D529" s="190" t="s">
        <v>171</v>
      </c>
      <c r="E529" s="191" t="s">
        <v>1281</v>
      </c>
      <c r="F529" s="192" t="s">
        <v>1282</v>
      </c>
      <c r="G529" s="193" t="s">
        <v>538</v>
      </c>
      <c r="H529" s="195"/>
      <c r="I529" s="195"/>
      <c r="J529" s="194">
        <f>ROUND(I529*H529,3)</f>
        <v>0</v>
      </c>
      <c r="K529" s="196"/>
      <c r="L529" s="39"/>
      <c r="M529" s="197" t="s">
        <v>1</v>
      </c>
      <c r="N529" s="198" t="s">
        <v>44</v>
      </c>
      <c r="O529" s="82"/>
      <c r="P529" s="199">
        <f>O529*H529</f>
        <v>0</v>
      </c>
      <c r="Q529" s="199">
        <v>0</v>
      </c>
      <c r="R529" s="199">
        <f>Q529*H529</f>
        <v>0</v>
      </c>
      <c r="S529" s="199">
        <v>0</v>
      </c>
      <c r="T529" s="200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01" t="s">
        <v>212</v>
      </c>
      <c r="AT529" s="201" t="s">
        <v>171</v>
      </c>
      <c r="AU529" s="201" t="s">
        <v>90</v>
      </c>
      <c r="AY529" s="19" t="s">
        <v>168</v>
      </c>
      <c r="BE529" s="202">
        <f>IF(N529="základná",J529,0)</f>
        <v>0</v>
      </c>
      <c r="BF529" s="202">
        <f>IF(N529="znížená",J529,0)</f>
        <v>0</v>
      </c>
      <c r="BG529" s="202">
        <f>IF(N529="zákl. prenesená",J529,0)</f>
        <v>0</v>
      </c>
      <c r="BH529" s="202">
        <f>IF(N529="zníž. prenesená",J529,0)</f>
        <v>0</v>
      </c>
      <c r="BI529" s="202">
        <f>IF(N529="nulová",J529,0)</f>
        <v>0</v>
      </c>
      <c r="BJ529" s="19" t="s">
        <v>90</v>
      </c>
      <c r="BK529" s="203">
        <f>ROUND(I529*H529,3)</f>
        <v>0</v>
      </c>
      <c r="BL529" s="19" t="s">
        <v>212</v>
      </c>
      <c r="BM529" s="201" t="s">
        <v>1283</v>
      </c>
    </row>
    <row r="530" s="12" customFormat="1" ht="22.8" customHeight="1">
      <c r="A530" s="12"/>
      <c r="B530" s="176"/>
      <c r="C530" s="12"/>
      <c r="D530" s="177" t="s">
        <v>77</v>
      </c>
      <c r="E530" s="187" t="s">
        <v>763</v>
      </c>
      <c r="F530" s="187" t="s">
        <v>764</v>
      </c>
      <c r="G530" s="12"/>
      <c r="H530" s="12"/>
      <c r="I530" s="179"/>
      <c r="J530" s="188">
        <f>BK530</f>
        <v>0</v>
      </c>
      <c r="K530" s="12"/>
      <c r="L530" s="176"/>
      <c r="M530" s="181"/>
      <c r="N530" s="182"/>
      <c r="O530" s="182"/>
      <c r="P530" s="183">
        <f>SUM(P531:P541)</f>
        <v>0</v>
      </c>
      <c r="Q530" s="182"/>
      <c r="R530" s="183">
        <f>SUM(R531:R541)</f>
        <v>0</v>
      </c>
      <c r="S530" s="182"/>
      <c r="T530" s="184">
        <f>SUM(T531:T541)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177" t="s">
        <v>90</v>
      </c>
      <c r="AT530" s="185" t="s">
        <v>77</v>
      </c>
      <c r="AU530" s="185" t="s">
        <v>85</v>
      </c>
      <c r="AY530" s="177" t="s">
        <v>168</v>
      </c>
      <c r="BK530" s="186">
        <f>SUM(BK531:BK541)</f>
        <v>0</v>
      </c>
    </row>
    <row r="531" s="2" customFormat="1" ht="33" customHeight="1">
      <c r="A531" s="38"/>
      <c r="B531" s="189"/>
      <c r="C531" s="190" t="s">
        <v>539</v>
      </c>
      <c r="D531" s="190" t="s">
        <v>171</v>
      </c>
      <c r="E531" s="191" t="s">
        <v>1284</v>
      </c>
      <c r="F531" s="192" t="s">
        <v>1285</v>
      </c>
      <c r="G531" s="193" t="s">
        <v>353</v>
      </c>
      <c r="H531" s="194">
        <v>1</v>
      </c>
      <c r="I531" s="195"/>
      <c r="J531" s="194">
        <f>ROUND(I531*H531,3)</f>
        <v>0</v>
      </c>
      <c r="K531" s="196"/>
      <c r="L531" s="39"/>
      <c r="M531" s="197" t="s">
        <v>1</v>
      </c>
      <c r="N531" s="198" t="s">
        <v>44</v>
      </c>
      <c r="O531" s="82"/>
      <c r="P531" s="199">
        <f>O531*H531</f>
        <v>0</v>
      </c>
      <c r="Q531" s="199">
        <v>0</v>
      </c>
      <c r="R531" s="199">
        <f>Q531*H531</f>
        <v>0</v>
      </c>
      <c r="S531" s="199">
        <v>0</v>
      </c>
      <c r="T531" s="200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01" t="s">
        <v>212</v>
      </c>
      <c r="AT531" s="201" t="s">
        <v>171</v>
      </c>
      <c r="AU531" s="201" t="s">
        <v>90</v>
      </c>
      <c r="AY531" s="19" t="s">
        <v>168</v>
      </c>
      <c r="BE531" s="202">
        <f>IF(N531="základná",J531,0)</f>
        <v>0</v>
      </c>
      <c r="BF531" s="202">
        <f>IF(N531="znížená",J531,0)</f>
        <v>0</v>
      </c>
      <c r="BG531" s="202">
        <f>IF(N531="zákl. prenesená",J531,0)</f>
        <v>0</v>
      </c>
      <c r="BH531" s="202">
        <f>IF(N531="zníž. prenesená",J531,0)</f>
        <v>0</v>
      </c>
      <c r="BI531" s="202">
        <f>IF(N531="nulová",J531,0)</f>
        <v>0</v>
      </c>
      <c r="BJ531" s="19" t="s">
        <v>90</v>
      </c>
      <c r="BK531" s="203">
        <f>ROUND(I531*H531,3)</f>
        <v>0</v>
      </c>
      <c r="BL531" s="19" t="s">
        <v>212</v>
      </c>
      <c r="BM531" s="201" t="s">
        <v>1286</v>
      </c>
    </row>
    <row r="532" s="2" customFormat="1" ht="21.75" customHeight="1">
      <c r="A532" s="38"/>
      <c r="B532" s="189"/>
      <c r="C532" s="236" t="s">
        <v>1287</v>
      </c>
      <c r="D532" s="236" t="s">
        <v>357</v>
      </c>
      <c r="E532" s="237" t="s">
        <v>1288</v>
      </c>
      <c r="F532" s="238" t="s">
        <v>1289</v>
      </c>
      <c r="G532" s="239" t="s">
        <v>353</v>
      </c>
      <c r="H532" s="240">
        <v>9</v>
      </c>
      <c r="I532" s="241"/>
      <c r="J532" s="240">
        <f>ROUND(I532*H532,3)</f>
        <v>0</v>
      </c>
      <c r="K532" s="242"/>
      <c r="L532" s="243"/>
      <c r="M532" s="244" t="s">
        <v>1</v>
      </c>
      <c r="N532" s="245" t="s">
        <v>44</v>
      </c>
      <c r="O532" s="82"/>
      <c r="P532" s="199">
        <f>O532*H532</f>
        <v>0</v>
      </c>
      <c r="Q532" s="199">
        <v>0</v>
      </c>
      <c r="R532" s="199">
        <f>Q532*H532</f>
        <v>0</v>
      </c>
      <c r="S532" s="199">
        <v>0</v>
      </c>
      <c r="T532" s="200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01" t="s">
        <v>259</v>
      </c>
      <c r="AT532" s="201" t="s">
        <v>357</v>
      </c>
      <c r="AU532" s="201" t="s">
        <v>90</v>
      </c>
      <c r="AY532" s="19" t="s">
        <v>168</v>
      </c>
      <c r="BE532" s="202">
        <f>IF(N532="základná",J532,0)</f>
        <v>0</v>
      </c>
      <c r="BF532" s="202">
        <f>IF(N532="znížená",J532,0)</f>
        <v>0</v>
      </c>
      <c r="BG532" s="202">
        <f>IF(N532="zákl. prenesená",J532,0)</f>
        <v>0</v>
      </c>
      <c r="BH532" s="202">
        <f>IF(N532="zníž. prenesená",J532,0)</f>
        <v>0</v>
      </c>
      <c r="BI532" s="202">
        <f>IF(N532="nulová",J532,0)</f>
        <v>0</v>
      </c>
      <c r="BJ532" s="19" t="s">
        <v>90</v>
      </c>
      <c r="BK532" s="203">
        <f>ROUND(I532*H532,3)</f>
        <v>0</v>
      </c>
      <c r="BL532" s="19" t="s">
        <v>212</v>
      </c>
      <c r="BM532" s="201" t="s">
        <v>1290</v>
      </c>
    </row>
    <row r="533" s="13" customFormat="1">
      <c r="A533" s="13"/>
      <c r="B533" s="204"/>
      <c r="C533" s="13"/>
      <c r="D533" s="205" t="s">
        <v>175</v>
      </c>
      <c r="E533" s="206" t="s">
        <v>1</v>
      </c>
      <c r="F533" s="207" t="s">
        <v>1291</v>
      </c>
      <c r="G533" s="13"/>
      <c r="H533" s="208">
        <v>9</v>
      </c>
      <c r="I533" s="209"/>
      <c r="J533" s="13"/>
      <c r="K533" s="13"/>
      <c r="L533" s="204"/>
      <c r="M533" s="210"/>
      <c r="N533" s="211"/>
      <c r="O533" s="211"/>
      <c r="P533" s="211"/>
      <c r="Q533" s="211"/>
      <c r="R533" s="211"/>
      <c r="S533" s="211"/>
      <c r="T533" s="21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06" t="s">
        <v>175</v>
      </c>
      <c r="AU533" s="206" t="s">
        <v>90</v>
      </c>
      <c r="AV533" s="13" t="s">
        <v>90</v>
      </c>
      <c r="AW533" s="13" t="s">
        <v>33</v>
      </c>
      <c r="AX533" s="13" t="s">
        <v>78</v>
      </c>
      <c r="AY533" s="206" t="s">
        <v>168</v>
      </c>
    </row>
    <row r="534" s="14" customFormat="1">
      <c r="A534" s="14"/>
      <c r="B534" s="213"/>
      <c r="C534" s="14"/>
      <c r="D534" s="205" t="s">
        <v>175</v>
      </c>
      <c r="E534" s="214" t="s">
        <v>1</v>
      </c>
      <c r="F534" s="215" t="s">
        <v>180</v>
      </c>
      <c r="G534" s="14"/>
      <c r="H534" s="216">
        <v>9</v>
      </c>
      <c r="I534" s="217"/>
      <c r="J534" s="14"/>
      <c r="K534" s="14"/>
      <c r="L534" s="213"/>
      <c r="M534" s="218"/>
      <c r="N534" s="219"/>
      <c r="O534" s="219"/>
      <c r="P534" s="219"/>
      <c r="Q534" s="219"/>
      <c r="R534" s="219"/>
      <c r="S534" s="219"/>
      <c r="T534" s="22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14" t="s">
        <v>175</v>
      </c>
      <c r="AU534" s="214" t="s">
        <v>90</v>
      </c>
      <c r="AV534" s="14" t="s">
        <v>111</v>
      </c>
      <c r="AW534" s="14" t="s">
        <v>33</v>
      </c>
      <c r="AX534" s="14" t="s">
        <v>85</v>
      </c>
      <c r="AY534" s="214" t="s">
        <v>168</v>
      </c>
    </row>
    <row r="535" s="2" customFormat="1" ht="21.75" customHeight="1">
      <c r="A535" s="38"/>
      <c r="B535" s="189"/>
      <c r="C535" s="236" t="s">
        <v>545</v>
      </c>
      <c r="D535" s="236" t="s">
        <v>357</v>
      </c>
      <c r="E535" s="237" t="s">
        <v>1292</v>
      </c>
      <c r="F535" s="238" t="s">
        <v>1293</v>
      </c>
      <c r="G535" s="239" t="s">
        <v>353</v>
      </c>
      <c r="H535" s="240">
        <v>3</v>
      </c>
      <c r="I535" s="241"/>
      <c r="J535" s="240">
        <f>ROUND(I535*H535,3)</f>
        <v>0</v>
      </c>
      <c r="K535" s="242"/>
      <c r="L535" s="243"/>
      <c r="M535" s="244" t="s">
        <v>1</v>
      </c>
      <c r="N535" s="245" t="s">
        <v>44</v>
      </c>
      <c r="O535" s="82"/>
      <c r="P535" s="199">
        <f>O535*H535</f>
        <v>0</v>
      </c>
      <c r="Q535" s="199">
        <v>0</v>
      </c>
      <c r="R535" s="199">
        <f>Q535*H535</f>
        <v>0</v>
      </c>
      <c r="S535" s="199">
        <v>0</v>
      </c>
      <c r="T535" s="200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01" t="s">
        <v>259</v>
      </c>
      <c r="AT535" s="201" t="s">
        <v>357</v>
      </c>
      <c r="AU535" s="201" t="s">
        <v>90</v>
      </c>
      <c r="AY535" s="19" t="s">
        <v>168</v>
      </c>
      <c r="BE535" s="202">
        <f>IF(N535="základná",J535,0)</f>
        <v>0</v>
      </c>
      <c r="BF535" s="202">
        <f>IF(N535="znížená",J535,0)</f>
        <v>0</v>
      </c>
      <c r="BG535" s="202">
        <f>IF(N535="zákl. prenesená",J535,0)</f>
        <v>0</v>
      </c>
      <c r="BH535" s="202">
        <f>IF(N535="zníž. prenesená",J535,0)</f>
        <v>0</v>
      </c>
      <c r="BI535" s="202">
        <f>IF(N535="nulová",J535,0)</f>
        <v>0</v>
      </c>
      <c r="BJ535" s="19" t="s">
        <v>90</v>
      </c>
      <c r="BK535" s="203">
        <f>ROUND(I535*H535,3)</f>
        <v>0</v>
      </c>
      <c r="BL535" s="19" t="s">
        <v>212</v>
      </c>
      <c r="BM535" s="201" t="s">
        <v>1294</v>
      </c>
    </row>
    <row r="536" s="13" customFormat="1">
      <c r="A536" s="13"/>
      <c r="B536" s="204"/>
      <c r="C536" s="13"/>
      <c r="D536" s="205" t="s">
        <v>175</v>
      </c>
      <c r="E536" s="206" t="s">
        <v>1</v>
      </c>
      <c r="F536" s="207" t="s">
        <v>1295</v>
      </c>
      <c r="G536" s="13"/>
      <c r="H536" s="208">
        <v>3</v>
      </c>
      <c r="I536" s="209"/>
      <c r="J536" s="13"/>
      <c r="K536" s="13"/>
      <c r="L536" s="204"/>
      <c r="M536" s="210"/>
      <c r="N536" s="211"/>
      <c r="O536" s="211"/>
      <c r="P536" s="211"/>
      <c r="Q536" s="211"/>
      <c r="R536" s="211"/>
      <c r="S536" s="211"/>
      <c r="T536" s="21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06" t="s">
        <v>175</v>
      </c>
      <c r="AU536" s="206" t="s">
        <v>90</v>
      </c>
      <c r="AV536" s="13" t="s">
        <v>90</v>
      </c>
      <c r="AW536" s="13" t="s">
        <v>33</v>
      </c>
      <c r="AX536" s="13" t="s">
        <v>78</v>
      </c>
      <c r="AY536" s="206" t="s">
        <v>168</v>
      </c>
    </row>
    <row r="537" s="14" customFormat="1">
      <c r="A537" s="14"/>
      <c r="B537" s="213"/>
      <c r="C537" s="14"/>
      <c r="D537" s="205" t="s">
        <v>175</v>
      </c>
      <c r="E537" s="214" t="s">
        <v>1</v>
      </c>
      <c r="F537" s="215" t="s">
        <v>180</v>
      </c>
      <c r="G537" s="14"/>
      <c r="H537" s="216">
        <v>3</v>
      </c>
      <c r="I537" s="217"/>
      <c r="J537" s="14"/>
      <c r="K537" s="14"/>
      <c r="L537" s="213"/>
      <c r="M537" s="218"/>
      <c r="N537" s="219"/>
      <c r="O537" s="219"/>
      <c r="P537" s="219"/>
      <c r="Q537" s="219"/>
      <c r="R537" s="219"/>
      <c r="S537" s="219"/>
      <c r="T537" s="22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14" t="s">
        <v>175</v>
      </c>
      <c r="AU537" s="214" t="s">
        <v>90</v>
      </c>
      <c r="AV537" s="14" t="s">
        <v>111</v>
      </c>
      <c r="AW537" s="14" t="s">
        <v>33</v>
      </c>
      <c r="AX537" s="14" t="s">
        <v>85</v>
      </c>
      <c r="AY537" s="214" t="s">
        <v>168</v>
      </c>
    </row>
    <row r="538" s="2" customFormat="1" ht="33" customHeight="1">
      <c r="A538" s="38"/>
      <c r="B538" s="189"/>
      <c r="C538" s="190" t="s">
        <v>1296</v>
      </c>
      <c r="D538" s="190" t="s">
        <v>171</v>
      </c>
      <c r="E538" s="191" t="s">
        <v>1297</v>
      </c>
      <c r="F538" s="192" t="s">
        <v>1298</v>
      </c>
      <c r="G538" s="193" t="s">
        <v>353</v>
      </c>
      <c r="H538" s="194">
        <v>12</v>
      </c>
      <c r="I538" s="195"/>
      <c r="J538" s="194">
        <f>ROUND(I538*H538,3)</f>
        <v>0</v>
      </c>
      <c r="K538" s="196"/>
      <c r="L538" s="39"/>
      <c r="M538" s="197" t="s">
        <v>1</v>
      </c>
      <c r="N538" s="198" t="s">
        <v>44</v>
      </c>
      <c r="O538" s="82"/>
      <c r="P538" s="199">
        <f>O538*H538</f>
        <v>0</v>
      </c>
      <c r="Q538" s="199">
        <v>0</v>
      </c>
      <c r="R538" s="199">
        <f>Q538*H538</f>
        <v>0</v>
      </c>
      <c r="S538" s="199">
        <v>0</v>
      </c>
      <c r="T538" s="200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01" t="s">
        <v>212</v>
      </c>
      <c r="AT538" s="201" t="s">
        <v>171</v>
      </c>
      <c r="AU538" s="201" t="s">
        <v>90</v>
      </c>
      <c r="AY538" s="19" t="s">
        <v>168</v>
      </c>
      <c r="BE538" s="202">
        <f>IF(N538="základná",J538,0)</f>
        <v>0</v>
      </c>
      <c r="BF538" s="202">
        <f>IF(N538="znížená",J538,0)</f>
        <v>0</v>
      </c>
      <c r="BG538" s="202">
        <f>IF(N538="zákl. prenesená",J538,0)</f>
        <v>0</v>
      </c>
      <c r="BH538" s="202">
        <f>IF(N538="zníž. prenesená",J538,0)</f>
        <v>0</v>
      </c>
      <c r="BI538" s="202">
        <f>IF(N538="nulová",J538,0)</f>
        <v>0</v>
      </c>
      <c r="BJ538" s="19" t="s">
        <v>90</v>
      </c>
      <c r="BK538" s="203">
        <f>ROUND(I538*H538,3)</f>
        <v>0</v>
      </c>
      <c r="BL538" s="19" t="s">
        <v>212</v>
      </c>
      <c r="BM538" s="201" t="s">
        <v>1299</v>
      </c>
    </row>
    <row r="539" s="13" customFormat="1">
      <c r="A539" s="13"/>
      <c r="B539" s="204"/>
      <c r="C539" s="13"/>
      <c r="D539" s="205" t="s">
        <v>175</v>
      </c>
      <c r="E539" s="206" t="s">
        <v>1</v>
      </c>
      <c r="F539" s="207" t="s">
        <v>1300</v>
      </c>
      <c r="G539" s="13"/>
      <c r="H539" s="208">
        <v>12</v>
      </c>
      <c r="I539" s="209"/>
      <c r="J539" s="13"/>
      <c r="K539" s="13"/>
      <c r="L539" s="204"/>
      <c r="M539" s="210"/>
      <c r="N539" s="211"/>
      <c r="O539" s="211"/>
      <c r="P539" s="211"/>
      <c r="Q539" s="211"/>
      <c r="R539" s="211"/>
      <c r="S539" s="211"/>
      <c r="T539" s="21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06" t="s">
        <v>175</v>
      </c>
      <c r="AU539" s="206" t="s">
        <v>90</v>
      </c>
      <c r="AV539" s="13" t="s">
        <v>90</v>
      </c>
      <c r="AW539" s="13" t="s">
        <v>33</v>
      </c>
      <c r="AX539" s="13" t="s">
        <v>78</v>
      </c>
      <c r="AY539" s="206" t="s">
        <v>168</v>
      </c>
    </row>
    <row r="540" s="14" customFormat="1">
      <c r="A540" s="14"/>
      <c r="B540" s="213"/>
      <c r="C540" s="14"/>
      <c r="D540" s="205" t="s">
        <v>175</v>
      </c>
      <c r="E540" s="214" t="s">
        <v>1</v>
      </c>
      <c r="F540" s="215" t="s">
        <v>180</v>
      </c>
      <c r="G540" s="14"/>
      <c r="H540" s="216">
        <v>12</v>
      </c>
      <c r="I540" s="217"/>
      <c r="J540" s="14"/>
      <c r="K540" s="14"/>
      <c r="L540" s="213"/>
      <c r="M540" s="218"/>
      <c r="N540" s="219"/>
      <c r="O540" s="219"/>
      <c r="P540" s="219"/>
      <c r="Q540" s="219"/>
      <c r="R540" s="219"/>
      <c r="S540" s="219"/>
      <c r="T540" s="22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14" t="s">
        <v>175</v>
      </c>
      <c r="AU540" s="214" t="s">
        <v>90</v>
      </c>
      <c r="AV540" s="14" t="s">
        <v>111</v>
      </c>
      <c r="AW540" s="14" t="s">
        <v>33</v>
      </c>
      <c r="AX540" s="14" t="s">
        <v>85</v>
      </c>
      <c r="AY540" s="214" t="s">
        <v>168</v>
      </c>
    </row>
    <row r="541" s="2" customFormat="1" ht="24.15" customHeight="1">
      <c r="A541" s="38"/>
      <c r="B541" s="189"/>
      <c r="C541" s="190" t="s">
        <v>552</v>
      </c>
      <c r="D541" s="190" t="s">
        <v>171</v>
      </c>
      <c r="E541" s="191" t="s">
        <v>1301</v>
      </c>
      <c r="F541" s="192" t="s">
        <v>1302</v>
      </c>
      <c r="G541" s="193" t="s">
        <v>538</v>
      </c>
      <c r="H541" s="195"/>
      <c r="I541" s="195"/>
      <c r="J541" s="194">
        <f>ROUND(I541*H541,3)</f>
        <v>0</v>
      </c>
      <c r="K541" s="196"/>
      <c r="L541" s="39"/>
      <c r="M541" s="197" t="s">
        <v>1</v>
      </c>
      <c r="N541" s="198" t="s">
        <v>44</v>
      </c>
      <c r="O541" s="82"/>
      <c r="P541" s="199">
        <f>O541*H541</f>
        <v>0</v>
      </c>
      <c r="Q541" s="199">
        <v>0</v>
      </c>
      <c r="R541" s="199">
        <f>Q541*H541</f>
        <v>0</v>
      </c>
      <c r="S541" s="199">
        <v>0</v>
      </c>
      <c r="T541" s="200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01" t="s">
        <v>212</v>
      </c>
      <c r="AT541" s="201" t="s">
        <v>171</v>
      </c>
      <c r="AU541" s="201" t="s">
        <v>90</v>
      </c>
      <c r="AY541" s="19" t="s">
        <v>168</v>
      </c>
      <c r="BE541" s="202">
        <f>IF(N541="základná",J541,0)</f>
        <v>0</v>
      </c>
      <c r="BF541" s="202">
        <f>IF(N541="znížená",J541,0)</f>
        <v>0</v>
      </c>
      <c r="BG541" s="202">
        <f>IF(N541="zákl. prenesená",J541,0)</f>
        <v>0</v>
      </c>
      <c r="BH541" s="202">
        <f>IF(N541="zníž. prenesená",J541,0)</f>
        <v>0</v>
      </c>
      <c r="BI541" s="202">
        <f>IF(N541="nulová",J541,0)</f>
        <v>0</v>
      </c>
      <c r="BJ541" s="19" t="s">
        <v>90</v>
      </c>
      <c r="BK541" s="203">
        <f>ROUND(I541*H541,3)</f>
        <v>0</v>
      </c>
      <c r="BL541" s="19" t="s">
        <v>212</v>
      </c>
      <c r="BM541" s="201" t="s">
        <v>1303</v>
      </c>
    </row>
    <row r="542" s="12" customFormat="1" ht="22.8" customHeight="1">
      <c r="A542" s="12"/>
      <c r="B542" s="176"/>
      <c r="C542" s="12"/>
      <c r="D542" s="177" t="s">
        <v>77</v>
      </c>
      <c r="E542" s="187" t="s">
        <v>687</v>
      </c>
      <c r="F542" s="187" t="s">
        <v>688</v>
      </c>
      <c r="G542" s="12"/>
      <c r="H542" s="12"/>
      <c r="I542" s="179"/>
      <c r="J542" s="188">
        <f>BK542</f>
        <v>0</v>
      </c>
      <c r="K542" s="12"/>
      <c r="L542" s="176"/>
      <c r="M542" s="181"/>
      <c r="N542" s="182"/>
      <c r="O542" s="182"/>
      <c r="P542" s="183">
        <f>SUM(P543:P583)</f>
        <v>0</v>
      </c>
      <c r="Q542" s="182"/>
      <c r="R542" s="183">
        <f>SUM(R543:R583)</f>
        <v>0</v>
      </c>
      <c r="S542" s="182"/>
      <c r="T542" s="184">
        <f>SUM(T543:T583)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177" t="s">
        <v>90</v>
      </c>
      <c r="AT542" s="185" t="s">
        <v>77</v>
      </c>
      <c r="AU542" s="185" t="s">
        <v>85</v>
      </c>
      <c r="AY542" s="177" t="s">
        <v>168</v>
      </c>
      <c r="BK542" s="186">
        <f>SUM(BK543:BK583)</f>
        <v>0</v>
      </c>
    </row>
    <row r="543" s="2" customFormat="1" ht="16.5" customHeight="1">
      <c r="A543" s="38"/>
      <c r="B543" s="189"/>
      <c r="C543" s="190" t="s">
        <v>1304</v>
      </c>
      <c r="D543" s="190" t="s">
        <v>171</v>
      </c>
      <c r="E543" s="191" t="s">
        <v>1305</v>
      </c>
      <c r="F543" s="192" t="s">
        <v>1306</v>
      </c>
      <c r="G543" s="193" t="s">
        <v>324</v>
      </c>
      <c r="H543" s="194">
        <v>141.19999999999999</v>
      </c>
      <c r="I543" s="195"/>
      <c r="J543" s="194">
        <f>ROUND(I543*H543,3)</f>
        <v>0</v>
      </c>
      <c r="K543" s="196"/>
      <c r="L543" s="39"/>
      <c r="M543" s="197" t="s">
        <v>1</v>
      </c>
      <c r="N543" s="198" t="s">
        <v>44</v>
      </c>
      <c r="O543" s="82"/>
      <c r="P543" s="199">
        <f>O543*H543</f>
        <v>0</v>
      </c>
      <c r="Q543" s="199">
        <v>0</v>
      </c>
      <c r="R543" s="199">
        <f>Q543*H543</f>
        <v>0</v>
      </c>
      <c r="S543" s="199">
        <v>0</v>
      </c>
      <c r="T543" s="200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01" t="s">
        <v>212</v>
      </c>
      <c r="AT543" s="201" t="s">
        <v>171</v>
      </c>
      <c r="AU543" s="201" t="s">
        <v>90</v>
      </c>
      <c r="AY543" s="19" t="s">
        <v>168</v>
      </c>
      <c r="BE543" s="202">
        <f>IF(N543="základná",J543,0)</f>
        <v>0</v>
      </c>
      <c r="BF543" s="202">
        <f>IF(N543="znížená",J543,0)</f>
        <v>0</v>
      </c>
      <c r="BG543" s="202">
        <f>IF(N543="zákl. prenesená",J543,0)</f>
        <v>0</v>
      </c>
      <c r="BH543" s="202">
        <f>IF(N543="zníž. prenesená",J543,0)</f>
        <v>0</v>
      </c>
      <c r="BI543" s="202">
        <f>IF(N543="nulová",J543,0)</f>
        <v>0</v>
      </c>
      <c r="BJ543" s="19" t="s">
        <v>90</v>
      </c>
      <c r="BK543" s="203">
        <f>ROUND(I543*H543,3)</f>
        <v>0</v>
      </c>
      <c r="BL543" s="19" t="s">
        <v>212</v>
      </c>
      <c r="BM543" s="201" t="s">
        <v>1307</v>
      </c>
    </row>
    <row r="544" s="13" customFormat="1">
      <c r="A544" s="13"/>
      <c r="B544" s="204"/>
      <c r="C544" s="13"/>
      <c r="D544" s="205" t="s">
        <v>175</v>
      </c>
      <c r="E544" s="206" t="s">
        <v>1</v>
      </c>
      <c r="F544" s="207" t="s">
        <v>1308</v>
      </c>
      <c r="G544" s="13"/>
      <c r="H544" s="208">
        <v>22</v>
      </c>
      <c r="I544" s="209"/>
      <c r="J544" s="13"/>
      <c r="K544" s="13"/>
      <c r="L544" s="204"/>
      <c r="M544" s="210"/>
      <c r="N544" s="211"/>
      <c r="O544" s="211"/>
      <c r="P544" s="211"/>
      <c r="Q544" s="211"/>
      <c r="R544" s="211"/>
      <c r="S544" s="211"/>
      <c r="T544" s="21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06" t="s">
        <v>175</v>
      </c>
      <c r="AU544" s="206" t="s">
        <v>90</v>
      </c>
      <c r="AV544" s="13" t="s">
        <v>90</v>
      </c>
      <c r="AW544" s="13" t="s">
        <v>33</v>
      </c>
      <c r="AX544" s="13" t="s">
        <v>78</v>
      </c>
      <c r="AY544" s="206" t="s">
        <v>168</v>
      </c>
    </row>
    <row r="545" s="13" customFormat="1">
      <c r="A545" s="13"/>
      <c r="B545" s="204"/>
      <c r="C545" s="13"/>
      <c r="D545" s="205" t="s">
        <v>175</v>
      </c>
      <c r="E545" s="206" t="s">
        <v>1</v>
      </c>
      <c r="F545" s="207" t="s">
        <v>1309</v>
      </c>
      <c r="G545" s="13"/>
      <c r="H545" s="208">
        <v>119.2</v>
      </c>
      <c r="I545" s="209"/>
      <c r="J545" s="13"/>
      <c r="K545" s="13"/>
      <c r="L545" s="204"/>
      <c r="M545" s="210"/>
      <c r="N545" s="211"/>
      <c r="O545" s="211"/>
      <c r="P545" s="211"/>
      <c r="Q545" s="211"/>
      <c r="R545" s="211"/>
      <c r="S545" s="211"/>
      <c r="T545" s="21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06" t="s">
        <v>175</v>
      </c>
      <c r="AU545" s="206" t="s">
        <v>90</v>
      </c>
      <c r="AV545" s="13" t="s">
        <v>90</v>
      </c>
      <c r="AW545" s="13" t="s">
        <v>33</v>
      </c>
      <c r="AX545" s="13" t="s">
        <v>78</v>
      </c>
      <c r="AY545" s="206" t="s">
        <v>168</v>
      </c>
    </row>
    <row r="546" s="14" customFormat="1">
      <c r="A546" s="14"/>
      <c r="B546" s="213"/>
      <c r="C546" s="14"/>
      <c r="D546" s="205" t="s">
        <v>175</v>
      </c>
      <c r="E546" s="214" t="s">
        <v>1</v>
      </c>
      <c r="F546" s="215" t="s">
        <v>180</v>
      </c>
      <c r="G546" s="14"/>
      <c r="H546" s="216">
        <v>141.19999999999999</v>
      </c>
      <c r="I546" s="217"/>
      <c r="J546" s="14"/>
      <c r="K546" s="14"/>
      <c r="L546" s="213"/>
      <c r="M546" s="218"/>
      <c r="N546" s="219"/>
      <c r="O546" s="219"/>
      <c r="P546" s="219"/>
      <c r="Q546" s="219"/>
      <c r="R546" s="219"/>
      <c r="S546" s="219"/>
      <c r="T546" s="22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14" t="s">
        <v>175</v>
      </c>
      <c r="AU546" s="214" t="s">
        <v>90</v>
      </c>
      <c r="AV546" s="14" t="s">
        <v>111</v>
      </c>
      <c r="AW546" s="14" t="s">
        <v>33</v>
      </c>
      <c r="AX546" s="14" t="s">
        <v>85</v>
      </c>
      <c r="AY546" s="214" t="s">
        <v>168</v>
      </c>
    </row>
    <row r="547" s="2" customFormat="1" ht="16.5" customHeight="1">
      <c r="A547" s="38"/>
      <c r="B547" s="189"/>
      <c r="C547" s="190" t="s">
        <v>557</v>
      </c>
      <c r="D547" s="190" t="s">
        <v>171</v>
      </c>
      <c r="E547" s="191" t="s">
        <v>689</v>
      </c>
      <c r="F547" s="192" t="s">
        <v>690</v>
      </c>
      <c r="G547" s="193" t="s">
        <v>324</v>
      </c>
      <c r="H547" s="194">
        <v>87.200000000000003</v>
      </c>
      <c r="I547" s="195"/>
      <c r="J547" s="194">
        <f>ROUND(I547*H547,3)</f>
        <v>0</v>
      </c>
      <c r="K547" s="196"/>
      <c r="L547" s="39"/>
      <c r="M547" s="197" t="s">
        <v>1</v>
      </c>
      <c r="N547" s="198" t="s">
        <v>44</v>
      </c>
      <c r="O547" s="82"/>
      <c r="P547" s="199">
        <f>O547*H547</f>
        <v>0</v>
      </c>
      <c r="Q547" s="199">
        <v>0</v>
      </c>
      <c r="R547" s="199">
        <f>Q547*H547</f>
        <v>0</v>
      </c>
      <c r="S547" s="199">
        <v>0</v>
      </c>
      <c r="T547" s="200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01" t="s">
        <v>212</v>
      </c>
      <c r="AT547" s="201" t="s">
        <v>171</v>
      </c>
      <c r="AU547" s="201" t="s">
        <v>90</v>
      </c>
      <c r="AY547" s="19" t="s">
        <v>168</v>
      </c>
      <c r="BE547" s="202">
        <f>IF(N547="základná",J547,0)</f>
        <v>0</v>
      </c>
      <c r="BF547" s="202">
        <f>IF(N547="znížená",J547,0)</f>
        <v>0</v>
      </c>
      <c r="BG547" s="202">
        <f>IF(N547="zákl. prenesená",J547,0)</f>
        <v>0</v>
      </c>
      <c r="BH547" s="202">
        <f>IF(N547="zníž. prenesená",J547,0)</f>
        <v>0</v>
      </c>
      <c r="BI547" s="202">
        <f>IF(N547="nulová",J547,0)</f>
        <v>0</v>
      </c>
      <c r="BJ547" s="19" t="s">
        <v>90</v>
      </c>
      <c r="BK547" s="203">
        <f>ROUND(I547*H547,3)</f>
        <v>0</v>
      </c>
      <c r="BL547" s="19" t="s">
        <v>212</v>
      </c>
      <c r="BM547" s="201" t="s">
        <v>1310</v>
      </c>
    </row>
    <row r="548" s="13" customFormat="1">
      <c r="A548" s="13"/>
      <c r="B548" s="204"/>
      <c r="C548" s="13"/>
      <c r="D548" s="205" t="s">
        <v>175</v>
      </c>
      <c r="E548" s="206" t="s">
        <v>1</v>
      </c>
      <c r="F548" s="207" t="s">
        <v>1311</v>
      </c>
      <c r="G548" s="13"/>
      <c r="H548" s="208">
        <v>17</v>
      </c>
      <c r="I548" s="209"/>
      <c r="J548" s="13"/>
      <c r="K548" s="13"/>
      <c r="L548" s="204"/>
      <c r="M548" s="210"/>
      <c r="N548" s="211"/>
      <c r="O548" s="211"/>
      <c r="P548" s="211"/>
      <c r="Q548" s="211"/>
      <c r="R548" s="211"/>
      <c r="S548" s="211"/>
      <c r="T548" s="21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06" t="s">
        <v>175</v>
      </c>
      <c r="AU548" s="206" t="s">
        <v>90</v>
      </c>
      <c r="AV548" s="13" t="s">
        <v>90</v>
      </c>
      <c r="AW548" s="13" t="s">
        <v>33</v>
      </c>
      <c r="AX548" s="13" t="s">
        <v>78</v>
      </c>
      <c r="AY548" s="206" t="s">
        <v>168</v>
      </c>
    </row>
    <row r="549" s="13" customFormat="1">
      <c r="A549" s="13"/>
      <c r="B549" s="204"/>
      <c r="C549" s="13"/>
      <c r="D549" s="205" t="s">
        <v>175</v>
      </c>
      <c r="E549" s="206" t="s">
        <v>1</v>
      </c>
      <c r="F549" s="207" t="s">
        <v>1312</v>
      </c>
      <c r="G549" s="13"/>
      <c r="H549" s="208">
        <v>14.9</v>
      </c>
      <c r="I549" s="209"/>
      <c r="J549" s="13"/>
      <c r="K549" s="13"/>
      <c r="L549" s="204"/>
      <c r="M549" s="210"/>
      <c r="N549" s="211"/>
      <c r="O549" s="211"/>
      <c r="P549" s="211"/>
      <c r="Q549" s="211"/>
      <c r="R549" s="211"/>
      <c r="S549" s="211"/>
      <c r="T549" s="21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06" t="s">
        <v>175</v>
      </c>
      <c r="AU549" s="206" t="s">
        <v>90</v>
      </c>
      <c r="AV549" s="13" t="s">
        <v>90</v>
      </c>
      <c r="AW549" s="13" t="s">
        <v>33</v>
      </c>
      <c r="AX549" s="13" t="s">
        <v>78</v>
      </c>
      <c r="AY549" s="206" t="s">
        <v>168</v>
      </c>
    </row>
    <row r="550" s="13" customFormat="1">
      <c r="A550" s="13"/>
      <c r="B550" s="204"/>
      <c r="C550" s="13"/>
      <c r="D550" s="205" t="s">
        <v>175</v>
      </c>
      <c r="E550" s="206" t="s">
        <v>1</v>
      </c>
      <c r="F550" s="207" t="s">
        <v>1313</v>
      </c>
      <c r="G550" s="13"/>
      <c r="H550" s="208">
        <v>11.699999999999999</v>
      </c>
      <c r="I550" s="209"/>
      <c r="J550" s="13"/>
      <c r="K550" s="13"/>
      <c r="L550" s="204"/>
      <c r="M550" s="210"/>
      <c r="N550" s="211"/>
      <c r="O550" s="211"/>
      <c r="P550" s="211"/>
      <c r="Q550" s="211"/>
      <c r="R550" s="211"/>
      <c r="S550" s="211"/>
      <c r="T550" s="21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06" t="s">
        <v>175</v>
      </c>
      <c r="AU550" s="206" t="s">
        <v>90</v>
      </c>
      <c r="AV550" s="13" t="s">
        <v>90</v>
      </c>
      <c r="AW550" s="13" t="s">
        <v>33</v>
      </c>
      <c r="AX550" s="13" t="s">
        <v>78</v>
      </c>
      <c r="AY550" s="206" t="s">
        <v>168</v>
      </c>
    </row>
    <row r="551" s="13" customFormat="1">
      <c r="A551" s="13"/>
      <c r="B551" s="204"/>
      <c r="C551" s="13"/>
      <c r="D551" s="205" t="s">
        <v>175</v>
      </c>
      <c r="E551" s="206" t="s">
        <v>1</v>
      </c>
      <c r="F551" s="207" t="s">
        <v>1314</v>
      </c>
      <c r="G551" s="13"/>
      <c r="H551" s="208">
        <v>15.5</v>
      </c>
      <c r="I551" s="209"/>
      <c r="J551" s="13"/>
      <c r="K551" s="13"/>
      <c r="L551" s="204"/>
      <c r="M551" s="210"/>
      <c r="N551" s="211"/>
      <c r="O551" s="211"/>
      <c r="P551" s="211"/>
      <c r="Q551" s="211"/>
      <c r="R551" s="211"/>
      <c r="S551" s="211"/>
      <c r="T551" s="21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06" t="s">
        <v>175</v>
      </c>
      <c r="AU551" s="206" t="s">
        <v>90</v>
      </c>
      <c r="AV551" s="13" t="s">
        <v>90</v>
      </c>
      <c r="AW551" s="13" t="s">
        <v>33</v>
      </c>
      <c r="AX551" s="13" t="s">
        <v>78</v>
      </c>
      <c r="AY551" s="206" t="s">
        <v>168</v>
      </c>
    </row>
    <row r="552" s="13" customFormat="1">
      <c r="A552" s="13"/>
      <c r="B552" s="204"/>
      <c r="C552" s="13"/>
      <c r="D552" s="205" t="s">
        <v>175</v>
      </c>
      <c r="E552" s="206" t="s">
        <v>1</v>
      </c>
      <c r="F552" s="207" t="s">
        <v>1315</v>
      </c>
      <c r="G552" s="13"/>
      <c r="H552" s="208">
        <v>15.5</v>
      </c>
      <c r="I552" s="209"/>
      <c r="J552" s="13"/>
      <c r="K552" s="13"/>
      <c r="L552" s="204"/>
      <c r="M552" s="210"/>
      <c r="N552" s="211"/>
      <c r="O552" s="211"/>
      <c r="P552" s="211"/>
      <c r="Q552" s="211"/>
      <c r="R552" s="211"/>
      <c r="S552" s="211"/>
      <c r="T552" s="21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06" t="s">
        <v>175</v>
      </c>
      <c r="AU552" s="206" t="s">
        <v>90</v>
      </c>
      <c r="AV552" s="13" t="s">
        <v>90</v>
      </c>
      <c r="AW552" s="13" t="s">
        <v>33</v>
      </c>
      <c r="AX552" s="13" t="s">
        <v>78</v>
      </c>
      <c r="AY552" s="206" t="s">
        <v>168</v>
      </c>
    </row>
    <row r="553" s="13" customFormat="1">
      <c r="A553" s="13"/>
      <c r="B553" s="204"/>
      <c r="C553" s="13"/>
      <c r="D553" s="205" t="s">
        <v>175</v>
      </c>
      <c r="E553" s="206" t="s">
        <v>1</v>
      </c>
      <c r="F553" s="207" t="s">
        <v>1316</v>
      </c>
      <c r="G553" s="13"/>
      <c r="H553" s="208">
        <v>12.6</v>
      </c>
      <c r="I553" s="209"/>
      <c r="J553" s="13"/>
      <c r="K553" s="13"/>
      <c r="L553" s="204"/>
      <c r="M553" s="210"/>
      <c r="N553" s="211"/>
      <c r="O553" s="211"/>
      <c r="P553" s="211"/>
      <c r="Q553" s="211"/>
      <c r="R553" s="211"/>
      <c r="S553" s="211"/>
      <c r="T553" s="21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06" t="s">
        <v>175</v>
      </c>
      <c r="AU553" s="206" t="s">
        <v>90</v>
      </c>
      <c r="AV553" s="13" t="s">
        <v>90</v>
      </c>
      <c r="AW553" s="13" t="s">
        <v>33</v>
      </c>
      <c r="AX553" s="13" t="s">
        <v>78</v>
      </c>
      <c r="AY553" s="206" t="s">
        <v>168</v>
      </c>
    </row>
    <row r="554" s="14" customFormat="1">
      <c r="A554" s="14"/>
      <c r="B554" s="213"/>
      <c r="C554" s="14"/>
      <c r="D554" s="205" t="s">
        <v>175</v>
      </c>
      <c r="E554" s="214" t="s">
        <v>1</v>
      </c>
      <c r="F554" s="215" t="s">
        <v>180</v>
      </c>
      <c r="G554" s="14"/>
      <c r="H554" s="216">
        <v>87.199999999999989</v>
      </c>
      <c r="I554" s="217"/>
      <c r="J554" s="14"/>
      <c r="K554" s="14"/>
      <c r="L554" s="213"/>
      <c r="M554" s="218"/>
      <c r="N554" s="219"/>
      <c r="O554" s="219"/>
      <c r="P554" s="219"/>
      <c r="Q554" s="219"/>
      <c r="R554" s="219"/>
      <c r="S554" s="219"/>
      <c r="T554" s="22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14" t="s">
        <v>175</v>
      </c>
      <c r="AU554" s="214" t="s">
        <v>90</v>
      </c>
      <c r="AV554" s="14" t="s">
        <v>111</v>
      </c>
      <c r="AW554" s="14" t="s">
        <v>33</v>
      </c>
      <c r="AX554" s="14" t="s">
        <v>85</v>
      </c>
      <c r="AY554" s="214" t="s">
        <v>168</v>
      </c>
    </row>
    <row r="555" s="2" customFormat="1" ht="24.15" customHeight="1">
      <c r="A555" s="38"/>
      <c r="B555" s="189"/>
      <c r="C555" s="236" t="s">
        <v>1317</v>
      </c>
      <c r="D555" s="236" t="s">
        <v>357</v>
      </c>
      <c r="E555" s="237" t="s">
        <v>693</v>
      </c>
      <c r="F555" s="238" t="s">
        <v>694</v>
      </c>
      <c r="G555" s="239" t="s">
        <v>324</v>
      </c>
      <c r="H555" s="240">
        <v>88.072000000000003</v>
      </c>
      <c r="I555" s="241"/>
      <c r="J555" s="240">
        <f>ROUND(I555*H555,3)</f>
        <v>0</v>
      </c>
      <c r="K555" s="242"/>
      <c r="L555" s="243"/>
      <c r="M555" s="244" t="s">
        <v>1</v>
      </c>
      <c r="N555" s="245" t="s">
        <v>44</v>
      </c>
      <c r="O555" s="82"/>
      <c r="P555" s="199">
        <f>O555*H555</f>
        <v>0</v>
      </c>
      <c r="Q555" s="199">
        <v>0</v>
      </c>
      <c r="R555" s="199">
        <f>Q555*H555</f>
        <v>0</v>
      </c>
      <c r="S555" s="199">
        <v>0</v>
      </c>
      <c r="T555" s="200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01" t="s">
        <v>259</v>
      </c>
      <c r="AT555" s="201" t="s">
        <v>357</v>
      </c>
      <c r="AU555" s="201" t="s">
        <v>90</v>
      </c>
      <c r="AY555" s="19" t="s">
        <v>168</v>
      </c>
      <c r="BE555" s="202">
        <f>IF(N555="základná",J555,0)</f>
        <v>0</v>
      </c>
      <c r="BF555" s="202">
        <f>IF(N555="znížená",J555,0)</f>
        <v>0</v>
      </c>
      <c r="BG555" s="202">
        <f>IF(N555="zákl. prenesená",J555,0)</f>
        <v>0</v>
      </c>
      <c r="BH555" s="202">
        <f>IF(N555="zníž. prenesená",J555,0)</f>
        <v>0</v>
      </c>
      <c r="BI555" s="202">
        <f>IF(N555="nulová",J555,0)</f>
        <v>0</v>
      </c>
      <c r="BJ555" s="19" t="s">
        <v>90</v>
      </c>
      <c r="BK555" s="203">
        <f>ROUND(I555*H555,3)</f>
        <v>0</v>
      </c>
      <c r="BL555" s="19" t="s">
        <v>212</v>
      </c>
      <c r="BM555" s="201" t="s">
        <v>1318</v>
      </c>
    </row>
    <row r="556" s="15" customFormat="1">
      <c r="A556" s="15"/>
      <c r="B556" s="221"/>
      <c r="C556" s="15"/>
      <c r="D556" s="205" t="s">
        <v>175</v>
      </c>
      <c r="E556" s="222" t="s">
        <v>1</v>
      </c>
      <c r="F556" s="223" t="s">
        <v>695</v>
      </c>
      <c r="G556" s="15"/>
      <c r="H556" s="222" t="s">
        <v>1</v>
      </c>
      <c r="I556" s="224"/>
      <c r="J556" s="15"/>
      <c r="K556" s="15"/>
      <c r="L556" s="221"/>
      <c r="M556" s="225"/>
      <c r="N556" s="226"/>
      <c r="O556" s="226"/>
      <c r="P556" s="226"/>
      <c r="Q556" s="226"/>
      <c r="R556" s="226"/>
      <c r="S556" s="226"/>
      <c r="T556" s="227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22" t="s">
        <v>175</v>
      </c>
      <c r="AU556" s="222" t="s">
        <v>90</v>
      </c>
      <c r="AV556" s="15" t="s">
        <v>85</v>
      </c>
      <c r="AW556" s="15" t="s">
        <v>33</v>
      </c>
      <c r="AX556" s="15" t="s">
        <v>78</v>
      </c>
      <c r="AY556" s="222" t="s">
        <v>168</v>
      </c>
    </row>
    <row r="557" s="13" customFormat="1">
      <c r="A557" s="13"/>
      <c r="B557" s="204"/>
      <c r="C557" s="13"/>
      <c r="D557" s="205" t="s">
        <v>175</v>
      </c>
      <c r="E557" s="206" t="s">
        <v>1</v>
      </c>
      <c r="F557" s="207" t="s">
        <v>1319</v>
      </c>
      <c r="G557" s="13"/>
      <c r="H557" s="208">
        <v>88.072000000000003</v>
      </c>
      <c r="I557" s="209"/>
      <c r="J557" s="13"/>
      <c r="K557" s="13"/>
      <c r="L557" s="204"/>
      <c r="M557" s="210"/>
      <c r="N557" s="211"/>
      <c r="O557" s="211"/>
      <c r="P557" s="211"/>
      <c r="Q557" s="211"/>
      <c r="R557" s="211"/>
      <c r="S557" s="211"/>
      <c r="T557" s="21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06" t="s">
        <v>175</v>
      </c>
      <c r="AU557" s="206" t="s">
        <v>90</v>
      </c>
      <c r="AV557" s="13" t="s">
        <v>90</v>
      </c>
      <c r="AW557" s="13" t="s">
        <v>33</v>
      </c>
      <c r="AX557" s="13" t="s">
        <v>78</v>
      </c>
      <c r="AY557" s="206" t="s">
        <v>168</v>
      </c>
    </row>
    <row r="558" s="14" customFormat="1">
      <c r="A558" s="14"/>
      <c r="B558" s="213"/>
      <c r="C558" s="14"/>
      <c r="D558" s="205" t="s">
        <v>175</v>
      </c>
      <c r="E558" s="214" t="s">
        <v>1</v>
      </c>
      <c r="F558" s="215" t="s">
        <v>180</v>
      </c>
      <c r="G558" s="14"/>
      <c r="H558" s="216">
        <v>88.072000000000003</v>
      </c>
      <c r="I558" s="217"/>
      <c r="J558" s="14"/>
      <c r="K558" s="14"/>
      <c r="L558" s="213"/>
      <c r="M558" s="218"/>
      <c r="N558" s="219"/>
      <c r="O558" s="219"/>
      <c r="P558" s="219"/>
      <c r="Q558" s="219"/>
      <c r="R558" s="219"/>
      <c r="S558" s="219"/>
      <c r="T558" s="22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14" t="s">
        <v>175</v>
      </c>
      <c r="AU558" s="214" t="s">
        <v>90</v>
      </c>
      <c r="AV558" s="14" t="s">
        <v>111</v>
      </c>
      <c r="AW558" s="14" t="s">
        <v>33</v>
      </c>
      <c r="AX558" s="14" t="s">
        <v>85</v>
      </c>
      <c r="AY558" s="214" t="s">
        <v>168</v>
      </c>
    </row>
    <row r="559" s="2" customFormat="1" ht="24.15" customHeight="1">
      <c r="A559" s="38"/>
      <c r="B559" s="189"/>
      <c r="C559" s="190" t="s">
        <v>563</v>
      </c>
      <c r="D559" s="190" t="s">
        <v>171</v>
      </c>
      <c r="E559" s="191" t="s">
        <v>1320</v>
      </c>
      <c r="F559" s="192" t="s">
        <v>1321</v>
      </c>
      <c r="G559" s="193" t="s">
        <v>174</v>
      </c>
      <c r="H559" s="194">
        <v>128.19999999999999</v>
      </c>
      <c r="I559" s="195"/>
      <c r="J559" s="194">
        <f>ROUND(I559*H559,3)</f>
        <v>0</v>
      </c>
      <c r="K559" s="196"/>
      <c r="L559" s="39"/>
      <c r="M559" s="197" t="s">
        <v>1</v>
      </c>
      <c r="N559" s="198" t="s">
        <v>44</v>
      </c>
      <c r="O559" s="82"/>
      <c r="P559" s="199">
        <f>O559*H559</f>
        <v>0</v>
      </c>
      <c r="Q559" s="199">
        <v>0</v>
      </c>
      <c r="R559" s="199">
        <f>Q559*H559</f>
        <v>0</v>
      </c>
      <c r="S559" s="199">
        <v>0</v>
      </c>
      <c r="T559" s="200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01" t="s">
        <v>212</v>
      </c>
      <c r="AT559" s="201" t="s">
        <v>171</v>
      </c>
      <c r="AU559" s="201" t="s">
        <v>90</v>
      </c>
      <c r="AY559" s="19" t="s">
        <v>168</v>
      </c>
      <c r="BE559" s="202">
        <f>IF(N559="základná",J559,0)</f>
        <v>0</v>
      </c>
      <c r="BF559" s="202">
        <f>IF(N559="znížená",J559,0)</f>
        <v>0</v>
      </c>
      <c r="BG559" s="202">
        <f>IF(N559="zákl. prenesená",J559,0)</f>
        <v>0</v>
      </c>
      <c r="BH559" s="202">
        <f>IF(N559="zníž. prenesená",J559,0)</f>
        <v>0</v>
      </c>
      <c r="BI559" s="202">
        <f>IF(N559="nulová",J559,0)</f>
        <v>0</v>
      </c>
      <c r="BJ559" s="19" t="s">
        <v>90</v>
      </c>
      <c r="BK559" s="203">
        <f>ROUND(I559*H559,3)</f>
        <v>0</v>
      </c>
      <c r="BL559" s="19" t="s">
        <v>212</v>
      </c>
      <c r="BM559" s="201" t="s">
        <v>1322</v>
      </c>
    </row>
    <row r="560" s="13" customFormat="1">
      <c r="A560" s="13"/>
      <c r="B560" s="204"/>
      <c r="C560" s="13"/>
      <c r="D560" s="205" t="s">
        <v>175</v>
      </c>
      <c r="E560" s="206" t="s">
        <v>1</v>
      </c>
      <c r="F560" s="207" t="s">
        <v>1323</v>
      </c>
      <c r="G560" s="13"/>
      <c r="H560" s="208">
        <v>18.199999999999999</v>
      </c>
      <c r="I560" s="209"/>
      <c r="J560" s="13"/>
      <c r="K560" s="13"/>
      <c r="L560" s="204"/>
      <c r="M560" s="210"/>
      <c r="N560" s="211"/>
      <c r="O560" s="211"/>
      <c r="P560" s="211"/>
      <c r="Q560" s="211"/>
      <c r="R560" s="211"/>
      <c r="S560" s="211"/>
      <c r="T560" s="21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06" t="s">
        <v>175</v>
      </c>
      <c r="AU560" s="206" t="s">
        <v>90</v>
      </c>
      <c r="AV560" s="13" t="s">
        <v>90</v>
      </c>
      <c r="AW560" s="13" t="s">
        <v>33</v>
      </c>
      <c r="AX560" s="13" t="s">
        <v>78</v>
      </c>
      <c r="AY560" s="206" t="s">
        <v>168</v>
      </c>
    </row>
    <row r="561" s="13" customFormat="1">
      <c r="A561" s="13"/>
      <c r="B561" s="204"/>
      <c r="C561" s="13"/>
      <c r="D561" s="205" t="s">
        <v>175</v>
      </c>
      <c r="E561" s="206" t="s">
        <v>1</v>
      </c>
      <c r="F561" s="207" t="s">
        <v>1324</v>
      </c>
      <c r="G561" s="13"/>
      <c r="H561" s="208">
        <v>110</v>
      </c>
      <c r="I561" s="209"/>
      <c r="J561" s="13"/>
      <c r="K561" s="13"/>
      <c r="L561" s="204"/>
      <c r="M561" s="210"/>
      <c r="N561" s="211"/>
      <c r="O561" s="211"/>
      <c r="P561" s="211"/>
      <c r="Q561" s="211"/>
      <c r="R561" s="211"/>
      <c r="S561" s="211"/>
      <c r="T561" s="21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06" t="s">
        <v>175</v>
      </c>
      <c r="AU561" s="206" t="s">
        <v>90</v>
      </c>
      <c r="AV561" s="13" t="s">
        <v>90</v>
      </c>
      <c r="AW561" s="13" t="s">
        <v>33</v>
      </c>
      <c r="AX561" s="13" t="s">
        <v>78</v>
      </c>
      <c r="AY561" s="206" t="s">
        <v>168</v>
      </c>
    </row>
    <row r="562" s="14" customFormat="1">
      <c r="A562" s="14"/>
      <c r="B562" s="213"/>
      <c r="C562" s="14"/>
      <c r="D562" s="205" t="s">
        <v>175</v>
      </c>
      <c r="E562" s="214" t="s">
        <v>1</v>
      </c>
      <c r="F562" s="215" t="s">
        <v>180</v>
      </c>
      <c r="G562" s="14"/>
      <c r="H562" s="216">
        <v>128.19999999999999</v>
      </c>
      <c r="I562" s="217"/>
      <c r="J562" s="14"/>
      <c r="K562" s="14"/>
      <c r="L562" s="213"/>
      <c r="M562" s="218"/>
      <c r="N562" s="219"/>
      <c r="O562" s="219"/>
      <c r="P562" s="219"/>
      <c r="Q562" s="219"/>
      <c r="R562" s="219"/>
      <c r="S562" s="219"/>
      <c r="T562" s="22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14" t="s">
        <v>175</v>
      </c>
      <c r="AU562" s="214" t="s">
        <v>90</v>
      </c>
      <c r="AV562" s="14" t="s">
        <v>111</v>
      </c>
      <c r="AW562" s="14" t="s">
        <v>33</v>
      </c>
      <c r="AX562" s="14" t="s">
        <v>85</v>
      </c>
      <c r="AY562" s="214" t="s">
        <v>168</v>
      </c>
    </row>
    <row r="563" s="2" customFormat="1" ht="24.15" customHeight="1">
      <c r="A563" s="38"/>
      <c r="B563" s="189"/>
      <c r="C563" s="190" t="s">
        <v>1325</v>
      </c>
      <c r="D563" s="190" t="s">
        <v>171</v>
      </c>
      <c r="E563" s="191" t="s">
        <v>697</v>
      </c>
      <c r="F563" s="192" t="s">
        <v>698</v>
      </c>
      <c r="G563" s="193" t="s">
        <v>174</v>
      </c>
      <c r="H563" s="194">
        <v>94.769999999999996</v>
      </c>
      <c r="I563" s="195"/>
      <c r="J563" s="194">
        <f>ROUND(I563*H563,3)</f>
        <v>0</v>
      </c>
      <c r="K563" s="196"/>
      <c r="L563" s="39"/>
      <c r="M563" s="197" t="s">
        <v>1</v>
      </c>
      <c r="N563" s="198" t="s">
        <v>44</v>
      </c>
      <c r="O563" s="82"/>
      <c r="P563" s="199">
        <f>O563*H563</f>
        <v>0</v>
      </c>
      <c r="Q563" s="199">
        <v>0</v>
      </c>
      <c r="R563" s="199">
        <f>Q563*H563</f>
        <v>0</v>
      </c>
      <c r="S563" s="199">
        <v>0</v>
      </c>
      <c r="T563" s="200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01" t="s">
        <v>212</v>
      </c>
      <c r="AT563" s="201" t="s">
        <v>171</v>
      </c>
      <c r="AU563" s="201" t="s">
        <v>90</v>
      </c>
      <c r="AY563" s="19" t="s">
        <v>168</v>
      </c>
      <c r="BE563" s="202">
        <f>IF(N563="základná",J563,0)</f>
        <v>0</v>
      </c>
      <c r="BF563" s="202">
        <f>IF(N563="znížená",J563,0)</f>
        <v>0</v>
      </c>
      <c r="BG563" s="202">
        <f>IF(N563="zákl. prenesená",J563,0)</f>
        <v>0</v>
      </c>
      <c r="BH563" s="202">
        <f>IF(N563="zníž. prenesená",J563,0)</f>
        <v>0</v>
      </c>
      <c r="BI563" s="202">
        <f>IF(N563="nulová",J563,0)</f>
        <v>0</v>
      </c>
      <c r="BJ563" s="19" t="s">
        <v>90</v>
      </c>
      <c r="BK563" s="203">
        <f>ROUND(I563*H563,3)</f>
        <v>0</v>
      </c>
      <c r="BL563" s="19" t="s">
        <v>212</v>
      </c>
      <c r="BM563" s="201" t="s">
        <v>1326</v>
      </c>
    </row>
    <row r="564" s="15" customFormat="1">
      <c r="A564" s="15"/>
      <c r="B564" s="221"/>
      <c r="C564" s="15"/>
      <c r="D564" s="205" t="s">
        <v>175</v>
      </c>
      <c r="E564" s="222" t="s">
        <v>1</v>
      </c>
      <c r="F564" s="223" t="s">
        <v>699</v>
      </c>
      <c r="G564" s="15"/>
      <c r="H564" s="222" t="s">
        <v>1</v>
      </c>
      <c r="I564" s="224"/>
      <c r="J564" s="15"/>
      <c r="K564" s="15"/>
      <c r="L564" s="221"/>
      <c r="M564" s="225"/>
      <c r="N564" s="226"/>
      <c r="O564" s="226"/>
      <c r="P564" s="226"/>
      <c r="Q564" s="226"/>
      <c r="R564" s="226"/>
      <c r="S564" s="226"/>
      <c r="T564" s="227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22" t="s">
        <v>175</v>
      </c>
      <c r="AU564" s="222" t="s">
        <v>90</v>
      </c>
      <c r="AV564" s="15" t="s">
        <v>85</v>
      </c>
      <c r="AW564" s="15" t="s">
        <v>33</v>
      </c>
      <c r="AX564" s="15" t="s">
        <v>78</v>
      </c>
      <c r="AY564" s="222" t="s">
        <v>168</v>
      </c>
    </row>
    <row r="565" s="13" customFormat="1">
      <c r="A565" s="13"/>
      <c r="B565" s="204"/>
      <c r="C565" s="13"/>
      <c r="D565" s="205" t="s">
        <v>175</v>
      </c>
      <c r="E565" s="206" t="s">
        <v>1</v>
      </c>
      <c r="F565" s="207" t="s">
        <v>78</v>
      </c>
      <c r="G565" s="13"/>
      <c r="H565" s="208">
        <v>0</v>
      </c>
      <c r="I565" s="209"/>
      <c r="J565" s="13"/>
      <c r="K565" s="13"/>
      <c r="L565" s="204"/>
      <c r="M565" s="210"/>
      <c r="N565" s="211"/>
      <c r="O565" s="211"/>
      <c r="P565" s="211"/>
      <c r="Q565" s="211"/>
      <c r="R565" s="211"/>
      <c r="S565" s="211"/>
      <c r="T565" s="21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06" t="s">
        <v>175</v>
      </c>
      <c r="AU565" s="206" t="s">
        <v>90</v>
      </c>
      <c r="AV565" s="13" t="s">
        <v>90</v>
      </c>
      <c r="AW565" s="13" t="s">
        <v>33</v>
      </c>
      <c r="AX565" s="13" t="s">
        <v>78</v>
      </c>
      <c r="AY565" s="206" t="s">
        <v>168</v>
      </c>
    </row>
    <row r="566" s="16" customFormat="1">
      <c r="A566" s="16"/>
      <c r="B566" s="228"/>
      <c r="C566" s="16"/>
      <c r="D566" s="205" t="s">
        <v>175</v>
      </c>
      <c r="E566" s="229" t="s">
        <v>1</v>
      </c>
      <c r="F566" s="230" t="s">
        <v>240</v>
      </c>
      <c r="G566" s="16"/>
      <c r="H566" s="231">
        <v>0</v>
      </c>
      <c r="I566" s="232"/>
      <c r="J566" s="16"/>
      <c r="K566" s="16"/>
      <c r="L566" s="228"/>
      <c r="M566" s="233"/>
      <c r="N566" s="234"/>
      <c r="O566" s="234"/>
      <c r="P566" s="234"/>
      <c r="Q566" s="234"/>
      <c r="R566" s="234"/>
      <c r="S566" s="234"/>
      <c r="T566" s="235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T566" s="229" t="s">
        <v>175</v>
      </c>
      <c r="AU566" s="229" t="s">
        <v>90</v>
      </c>
      <c r="AV566" s="16" t="s">
        <v>95</v>
      </c>
      <c r="AW566" s="16" t="s">
        <v>33</v>
      </c>
      <c r="AX566" s="16" t="s">
        <v>78</v>
      </c>
      <c r="AY566" s="229" t="s">
        <v>168</v>
      </c>
    </row>
    <row r="567" s="15" customFormat="1">
      <c r="A567" s="15"/>
      <c r="B567" s="221"/>
      <c r="C567" s="15"/>
      <c r="D567" s="205" t="s">
        <v>175</v>
      </c>
      <c r="E567" s="222" t="s">
        <v>1</v>
      </c>
      <c r="F567" s="223" t="s">
        <v>702</v>
      </c>
      <c r="G567" s="15"/>
      <c r="H567" s="222" t="s">
        <v>1</v>
      </c>
      <c r="I567" s="224"/>
      <c r="J567" s="15"/>
      <c r="K567" s="15"/>
      <c r="L567" s="221"/>
      <c r="M567" s="225"/>
      <c r="N567" s="226"/>
      <c r="O567" s="226"/>
      <c r="P567" s="226"/>
      <c r="Q567" s="226"/>
      <c r="R567" s="226"/>
      <c r="S567" s="226"/>
      <c r="T567" s="227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22" t="s">
        <v>175</v>
      </c>
      <c r="AU567" s="222" t="s">
        <v>90</v>
      </c>
      <c r="AV567" s="15" t="s">
        <v>85</v>
      </c>
      <c r="AW567" s="15" t="s">
        <v>33</v>
      </c>
      <c r="AX567" s="15" t="s">
        <v>78</v>
      </c>
      <c r="AY567" s="222" t="s">
        <v>168</v>
      </c>
    </row>
    <row r="568" s="13" customFormat="1">
      <c r="A568" s="13"/>
      <c r="B568" s="204"/>
      <c r="C568" s="13"/>
      <c r="D568" s="205" t="s">
        <v>175</v>
      </c>
      <c r="E568" s="206" t="s">
        <v>1</v>
      </c>
      <c r="F568" s="207" t="s">
        <v>1327</v>
      </c>
      <c r="G568" s="13"/>
      <c r="H568" s="208">
        <v>3</v>
      </c>
      <c r="I568" s="209"/>
      <c r="J568" s="13"/>
      <c r="K568" s="13"/>
      <c r="L568" s="204"/>
      <c r="M568" s="210"/>
      <c r="N568" s="211"/>
      <c r="O568" s="211"/>
      <c r="P568" s="211"/>
      <c r="Q568" s="211"/>
      <c r="R568" s="211"/>
      <c r="S568" s="211"/>
      <c r="T568" s="21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06" t="s">
        <v>175</v>
      </c>
      <c r="AU568" s="206" t="s">
        <v>90</v>
      </c>
      <c r="AV568" s="13" t="s">
        <v>90</v>
      </c>
      <c r="AW568" s="13" t="s">
        <v>33</v>
      </c>
      <c r="AX568" s="13" t="s">
        <v>78</v>
      </c>
      <c r="AY568" s="206" t="s">
        <v>168</v>
      </c>
    </row>
    <row r="569" s="13" customFormat="1">
      <c r="A569" s="13"/>
      <c r="B569" s="204"/>
      <c r="C569" s="13"/>
      <c r="D569" s="205" t="s">
        <v>175</v>
      </c>
      <c r="E569" s="206" t="s">
        <v>1</v>
      </c>
      <c r="F569" s="207" t="s">
        <v>1328</v>
      </c>
      <c r="G569" s="13"/>
      <c r="H569" s="208">
        <v>17.91</v>
      </c>
      <c r="I569" s="209"/>
      <c r="J569" s="13"/>
      <c r="K569" s="13"/>
      <c r="L569" s="204"/>
      <c r="M569" s="210"/>
      <c r="N569" s="211"/>
      <c r="O569" s="211"/>
      <c r="P569" s="211"/>
      <c r="Q569" s="211"/>
      <c r="R569" s="211"/>
      <c r="S569" s="211"/>
      <c r="T569" s="21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06" t="s">
        <v>175</v>
      </c>
      <c r="AU569" s="206" t="s">
        <v>90</v>
      </c>
      <c r="AV569" s="13" t="s">
        <v>90</v>
      </c>
      <c r="AW569" s="13" t="s">
        <v>33</v>
      </c>
      <c r="AX569" s="13" t="s">
        <v>78</v>
      </c>
      <c r="AY569" s="206" t="s">
        <v>168</v>
      </c>
    </row>
    <row r="570" s="13" customFormat="1">
      <c r="A570" s="13"/>
      <c r="B570" s="204"/>
      <c r="C570" s="13"/>
      <c r="D570" s="205" t="s">
        <v>175</v>
      </c>
      <c r="E570" s="206" t="s">
        <v>1</v>
      </c>
      <c r="F570" s="207" t="s">
        <v>1329</v>
      </c>
      <c r="G570" s="13"/>
      <c r="H570" s="208">
        <v>14.699999999999999</v>
      </c>
      <c r="I570" s="209"/>
      <c r="J570" s="13"/>
      <c r="K570" s="13"/>
      <c r="L570" s="204"/>
      <c r="M570" s="210"/>
      <c r="N570" s="211"/>
      <c r="O570" s="211"/>
      <c r="P570" s="211"/>
      <c r="Q570" s="211"/>
      <c r="R570" s="211"/>
      <c r="S570" s="211"/>
      <c r="T570" s="21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06" t="s">
        <v>175</v>
      </c>
      <c r="AU570" s="206" t="s">
        <v>90</v>
      </c>
      <c r="AV570" s="13" t="s">
        <v>90</v>
      </c>
      <c r="AW570" s="13" t="s">
        <v>33</v>
      </c>
      <c r="AX570" s="13" t="s">
        <v>78</v>
      </c>
      <c r="AY570" s="206" t="s">
        <v>168</v>
      </c>
    </row>
    <row r="571" s="13" customFormat="1">
      <c r="A571" s="13"/>
      <c r="B571" s="204"/>
      <c r="C571" s="13"/>
      <c r="D571" s="205" t="s">
        <v>175</v>
      </c>
      <c r="E571" s="206" t="s">
        <v>1</v>
      </c>
      <c r="F571" s="207" t="s">
        <v>1330</v>
      </c>
      <c r="G571" s="13"/>
      <c r="H571" s="208">
        <v>10.02</v>
      </c>
      <c r="I571" s="209"/>
      <c r="J571" s="13"/>
      <c r="K571" s="13"/>
      <c r="L571" s="204"/>
      <c r="M571" s="210"/>
      <c r="N571" s="211"/>
      <c r="O571" s="211"/>
      <c r="P571" s="211"/>
      <c r="Q571" s="211"/>
      <c r="R571" s="211"/>
      <c r="S571" s="211"/>
      <c r="T571" s="21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06" t="s">
        <v>175</v>
      </c>
      <c r="AU571" s="206" t="s">
        <v>90</v>
      </c>
      <c r="AV571" s="13" t="s">
        <v>90</v>
      </c>
      <c r="AW571" s="13" t="s">
        <v>33</v>
      </c>
      <c r="AX571" s="13" t="s">
        <v>78</v>
      </c>
      <c r="AY571" s="206" t="s">
        <v>168</v>
      </c>
    </row>
    <row r="572" s="13" customFormat="1">
      <c r="A572" s="13"/>
      <c r="B572" s="204"/>
      <c r="C572" s="13"/>
      <c r="D572" s="205" t="s">
        <v>175</v>
      </c>
      <c r="E572" s="206" t="s">
        <v>1</v>
      </c>
      <c r="F572" s="207" t="s">
        <v>1331</v>
      </c>
      <c r="G572" s="13"/>
      <c r="H572" s="208">
        <v>19.440000000000001</v>
      </c>
      <c r="I572" s="209"/>
      <c r="J572" s="13"/>
      <c r="K572" s="13"/>
      <c r="L572" s="204"/>
      <c r="M572" s="210"/>
      <c r="N572" s="211"/>
      <c r="O572" s="211"/>
      <c r="P572" s="211"/>
      <c r="Q572" s="211"/>
      <c r="R572" s="211"/>
      <c r="S572" s="211"/>
      <c r="T572" s="21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06" t="s">
        <v>175</v>
      </c>
      <c r="AU572" s="206" t="s">
        <v>90</v>
      </c>
      <c r="AV572" s="13" t="s">
        <v>90</v>
      </c>
      <c r="AW572" s="13" t="s">
        <v>33</v>
      </c>
      <c r="AX572" s="13" t="s">
        <v>78</v>
      </c>
      <c r="AY572" s="206" t="s">
        <v>168</v>
      </c>
    </row>
    <row r="573" s="13" customFormat="1">
      <c r="A573" s="13"/>
      <c r="B573" s="204"/>
      <c r="C573" s="13"/>
      <c r="D573" s="205" t="s">
        <v>175</v>
      </c>
      <c r="E573" s="206" t="s">
        <v>1</v>
      </c>
      <c r="F573" s="207" t="s">
        <v>1332</v>
      </c>
      <c r="G573" s="13"/>
      <c r="H573" s="208">
        <v>18.329999999999998</v>
      </c>
      <c r="I573" s="209"/>
      <c r="J573" s="13"/>
      <c r="K573" s="13"/>
      <c r="L573" s="204"/>
      <c r="M573" s="210"/>
      <c r="N573" s="211"/>
      <c r="O573" s="211"/>
      <c r="P573" s="211"/>
      <c r="Q573" s="211"/>
      <c r="R573" s="211"/>
      <c r="S573" s="211"/>
      <c r="T573" s="21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06" t="s">
        <v>175</v>
      </c>
      <c r="AU573" s="206" t="s">
        <v>90</v>
      </c>
      <c r="AV573" s="13" t="s">
        <v>90</v>
      </c>
      <c r="AW573" s="13" t="s">
        <v>33</v>
      </c>
      <c r="AX573" s="13" t="s">
        <v>78</v>
      </c>
      <c r="AY573" s="206" t="s">
        <v>168</v>
      </c>
    </row>
    <row r="574" s="13" customFormat="1">
      <c r="A574" s="13"/>
      <c r="B574" s="204"/>
      <c r="C574" s="13"/>
      <c r="D574" s="205" t="s">
        <v>175</v>
      </c>
      <c r="E574" s="206" t="s">
        <v>1</v>
      </c>
      <c r="F574" s="207" t="s">
        <v>1333</v>
      </c>
      <c r="G574" s="13"/>
      <c r="H574" s="208">
        <v>11.369999999999999</v>
      </c>
      <c r="I574" s="209"/>
      <c r="J574" s="13"/>
      <c r="K574" s="13"/>
      <c r="L574" s="204"/>
      <c r="M574" s="210"/>
      <c r="N574" s="211"/>
      <c r="O574" s="211"/>
      <c r="P574" s="211"/>
      <c r="Q574" s="211"/>
      <c r="R574" s="211"/>
      <c r="S574" s="211"/>
      <c r="T574" s="21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06" t="s">
        <v>175</v>
      </c>
      <c r="AU574" s="206" t="s">
        <v>90</v>
      </c>
      <c r="AV574" s="13" t="s">
        <v>90</v>
      </c>
      <c r="AW574" s="13" t="s">
        <v>33</v>
      </c>
      <c r="AX574" s="13" t="s">
        <v>78</v>
      </c>
      <c r="AY574" s="206" t="s">
        <v>168</v>
      </c>
    </row>
    <row r="575" s="16" customFormat="1">
      <c r="A575" s="16"/>
      <c r="B575" s="228"/>
      <c r="C575" s="16"/>
      <c r="D575" s="205" t="s">
        <v>175</v>
      </c>
      <c r="E575" s="229" t="s">
        <v>1</v>
      </c>
      <c r="F575" s="230" t="s">
        <v>240</v>
      </c>
      <c r="G575" s="16"/>
      <c r="H575" s="231">
        <v>94.769999999999996</v>
      </c>
      <c r="I575" s="232"/>
      <c r="J575" s="16"/>
      <c r="K575" s="16"/>
      <c r="L575" s="228"/>
      <c r="M575" s="233"/>
      <c r="N575" s="234"/>
      <c r="O575" s="234"/>
      <c r="P575" s="234"/>
      <c r="Q575" s="234"/>
      <c r="R575" s="234"/>
      <c r="S575" s="234"/>
      <c r="T575" s="235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T575" s="229" t="s">
        <v>175</v>
      </c>
      <c r="AU575" s="229" t="s">
        <v>90</v>
      </c>
      <c r="AV575" s="16" t="s">
        <v>95</v>
      </c>
      <c r="AW575" s="16" t="s">
        <v>33</v>
      </c>
      <c r="AX575" s="16" t="s">
        <v>78</v>
      </c>
      <c r="AY575" s="229" t="s">
        <v>168</v>
      </c>
    </row>
    <row r="576" s="14" customFormat="1">
      <c r="A576" s="14"/>
      <c r="B576" s="213"/>
      <c r="C576" s="14"/>
      <c r="D576" s="205" t="s">
        <v>175</v>
      </c>
      <c r="E576" s="214" t="s">
        <v>1</v>
      </c>
      <c r="F576" s="215" t="s">
        <v>180</v>
      </c>
      <c r="G576" s="14"/>
      <c r="H576" s="216">
        <v>94.769999999999996</v>
      </c>
      <c r="I576" s="217"/>
      <c r="J576" s="14"/>
      <c r="K576" s="14"/>
      <c r="L576" s="213"/>
      <c r="M576" s="218"/>
      <c r="N576" s="219"/>
      <c r="O576" s="219"/>
      <c r="P576" s="219"/>
      <c r="Q576" s="219"/>
      <c r="R576" s="219"/>
      <c r="S576" s="219"/>
      <c r="T576" s="22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14" t="s">
        <v>175</v>
      </c>
      <c r="AU576" s="214" t="s">
        <v>90</v>
      </c>
      <c r="AV576" s="14" t="s">
        <v>111</v>
      </c>
      <c r="AW576" s="14" t="s">
        <v>33</v>
      </c>
      <c r="AX576" s="14" t="s">
        <v>85</v>
      </c>
      <c r="AY576" s="214" t="s">
        <v>168</v>
      </c>
    </row>
    <row r="577" s="2" customFormat="1" ht="33" customHeight="1">
      <c r="A577" s="38"/>
      <c r="B577" s="189"/>
      <c r="C577" s="236" t="s">
        <v>569</v>
      </c>
      <c r="D577" s="236" t="s">
        <v>357</v>
      </c>
      <c r="E577" s="237" t="s">
        <v>703</v>
      </c>
      <c r="F577" s="238" t="s">
        <v>704</v>
      </c>
      <c r="G577" s="239" t="s">
        <v>174</v>
      </c>
      <c r="H577" s="240">
        <v>97.613</v>
      </c>
      <c r="I577" s="241"/>
      <c r="J577" s="240">
        <f>ROUND(I577*H577,3)</f>
        <v>0</v>
      </c>
      <c r="K577" s="242"/>
      <c r="L577" s="243"/>
      <c r="M577" s="244" t="s">
        <v>1</v>
      </c>
      <c r="N577" s="245" t="s">
        <v>44</v>
      </c>
      <c r="O577" s="82"/>
      <c r="P577" s="199">
        <f>O577*H577</f>
        <v>0</v>
      </c>
      <c r="Q577" s="199">
        <v>0</v>
      </c>
      <c r="R577" s="199">
        <f>Q577*H577</f>
        <v>0</v>
      </c>
      <c r="S577" s="199">
        <v>0</v>
      </c>
      <c r="T577" s="200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01" t="s">
        <v>259</v>
      </c>
      <c r="AT577" s="201" t="s">
        <v>357</v>
      </c>
      <c r="AU577" s="201" t="s">
        <v>90</v>
      </c>
      <c r="AY577" s="19" t="s">
        <v>168</v>
      </c>
      <c r="BE577" s="202">
        <f>IF(N577="základná",J577,0)</f>
        <v>0</v>
      </c>
      <c r="BF577" s="202">
        <f>IF(N577="znížená",J577,0)</f>
        <v>0</v>
      </c>
      <c r="BG577" s="202">
        <f>IF(N577="zákl. prenesená",J577,0)</f>
        <v>0</v>
      </c>
      <c r="BH577" s="202">
        <f>IF(N577="zníž. prenesená",J577,0)</f>
        <v>0</v>
      </c>
      <c r="BI577" s="202">
        <f>IF(N577="nulová",J577,0)</f>
        <v>0</v>
      </c>
      <c r="BJ577" s="19" t="s">
        <v>90</v>
      </c>
      <c r="BK577" s="203">
        <f>ROUND(I577*H577,3)</f>
        <v>0</v>
      </c>
      <c r="BL577" s="19" t="s">
        <v>212</v>
      </c>
      <c r="BM577" s="201" t="s">
        <v>1334</v>
      </c>
    </row>
    <row r="578" s="15" customFormat="1">
      <c r="A578" s="15"/>
      <c r="B578" s="221"/>
      <c r="C578" s="15"/>
      <c r="D578" s="205" t="s">
        <v>175</v>
      </c>
      <c r="E578" s="222" t="s">
        <v>1</v>
      </c>
      <c r="F578" s="223" t="s">
        <v>705</v>
      </c>
      <c r="G578" s="15"/>
      <c r="H578" s="222" t="s">
        <v>1</v>
      </c>
      <c r="I578" s="224"/>
      <c r="J578" s="15"/>
      <c r="K578" s="15"/>
      <c r="L578" s="221"/>
      <c r="M578" s="225"/>
      <c r="N578" s="226"/>
      <c r="O578" s="226"/>
      <c r="P578" s="226"/>
      <c r="Q578" s="226"/>
      <c r="R578" s="226"/>
      <c r="S578" s="226"/>
      <c r="T578" s="227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22" t="s">
        <v>175</v>
      </c>
      <c r="AU578" s="222" t="s">
        <v>90</v>
      </c>
      <c r="AV578" s="15" t="s">
        <v>85</v>
      </c>
      <c r="AW578" s="15" t="s">
        <v>33</v>
      </c>
      <c r="AX578" s="15" t="s">
        <v>78</v>
      </c>
      <c r="AY578" s="222" t="s">
        <v>168</v>
      </c>
    </row>
    <row r="579" s="13" customFormat="1">
      <c r="A579" s="13"/>
      <c r="B579" s="204"/>
      <c r="C579" s="13"/>
      <c r="D579" s="205" t="s">
        <v>175</v>
      </c>
      <c r="E579" s="206" t="s">
        <v>1</v>
      </c>
      <c r="F579" s="207" t="s">
        <v>1335</v>
      </c>
      <c r="G579" s="13"/>
      <c r="H579" s="208">
        <v>97.613</v>
      </c>
      <c r="I579" s="209"/>
      <c r="J579" s="13"/>
      <c r="K579" s="13"/>
      <c r="L579" s="204"/>
      <c r="M579" s="210"/>
      <c r="N579" s="211"/>
      <c r="O579" s="211"/>
      <c r="P579" s="211"/>
      <c r="Q579" s="211"/>
      <c r="R579" s="211"/>
      <c r="S579" s="211"/>
      <c r="T579" s="21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06" t="s">
        <v>175</v>
      </c>
      <c r="AU579" s="206" t="s">
        <v>90</v>
      </c>
      <c r="AV579" s="13" t="s">
        <v>90</v>
      </c>
      <c r="AW579" s="13" t="s">
        <v>33</v>
      </c>
      <c r="AX579" s="13" t="s">
        <v>78</v>
      </c>
      <c r="AY579" s="206" t="s">
        <v>168</v>
      </c>
    </row>
    <row r="580" s="14" customFormat="1">
      <c r="A580" s="14"/>
      <c r="B580" s="213"/>
      <c r="C580" s="14"/>
      <c r="D580" s="205" t="s">
        <v>175</v>
      </c>
      <c r="E580" s="214" t="s">
        <v>1</v>
      </c>
      <c r="F580" s="215" t="s">
        <v>180</v>
      </c>
      <c r="G580" s="14"/>
      <c r="H580" s="216">
        <v>97.613</v>
      </c>
      <c r="I580" s="217"/>
      <c r="J580" s="14"/>
      <c r="K580" s="14"/>
      <c r="L580" s="213"/>
      <c r="M580" s="218"/>
      <c r="N580" s="219"/>
      <c r="O580" s="219"/>
      <c r="P580" s="219"/>
      <c r="Q580" s="219"/>
      <c r="R580" s="219"/>
      <c r="S580" s="219"/>
      <c r="T580" s="220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14" t="s">
        <v>175</v>
      </c>
      <c r="AU580" s="214" t="s">
        <v>90</v>
      </c>
      <c r="AV580" s="14" t="s">
        <v>111</v>
      </c>
      <c r="AW580" s="14" t="s">
        <v>33</v>
      </c>
      <c r="AX580" s="14" t="s">
        <v>85</v>
      </c>
      <c r="AY580" s="214" t="s">
        <v>168</v>
      </c>
    </row>
    <row r="581" s="2" customFormat="1" ht="24.15" customHeight="1">
      <c r="A581" s="38"/>
      <c r="B581" s="189"/>
      <c r="C581" s="190" t="s">
        <v>1336</v>
      </c>
      <c r="D581" s="190" t="s">
        <v>171</v>
      </c>
      <c r="E581" s="191" t="s">
        <v>707</v>
      </c>
      <c r="F581" s="192" t="s">
        <v>708</v>
      </c>
      <c r="G581" s="193" t="s">
        <v>174</v>
      </c>
      <c r="H581" s="194">
        <v>94.769999999999996</v>
      </c>
      <c r="I581" s="195"/>
      <c r="J581" s="194">
        <f>ROUND(I581*H581,3)</f>
        <v>0</v>
      </c>
      <c r="K581" s="196"/>
      <c r="L581" s="39"/>
      <c r="M581" s="197" t="s">
        <v>1</v>
      </c>
      <c r="N581" s="198" t="s">
        <v>44</v>
      </c>
      <c r="O581" s="82"/>
      <c r="P581" s="199">
        <f>O581*H581</f>
        <v>0</v>
      </c>
      <c r="Q581" s="199">
        <v>0</v>
      </c>
      <c r="R581" s="199">
        <f>Q581*H581</f>
        <v>0</v>
      </c>
      <c r="S581" s="199">
        <v>0</v>
      </c>
      <c r="T581" s="200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01" t="s">
        <v>212</v>
      </c>
      <c r="AT581" s="201" t="s">
        <v>171</v>
      </c>
      <c r="AU581" s="201" t="s">
        <v>90</v>
      </c>
      <c r="AY581" s="19" t="s">
        <v>168</v>
      </c>
      <c r="BE581" s="202">
        <f>IF(N581="základná",J581,0)</f>
        <v>0</v>
      </c>
      <c r="BF581" s="202">
        <f>IF(N581="znížená",J581,0)</f>
        <v>0</v>
      </c>
      <c r="BG581" s="202">
        <f>IF(N581="zákl. prenesená",J581,0)</f>
        <v>0</v>
      </c>
      <c r="BH581" s="202">
        <f>IF(N581="zníž. prenesená",J581,0)</f>
        <v>0</v>
      </c>
      <c r="BI581" s="202">
        <f>IF(N581="nulová",J581,0)</f>
        <v>0</v>
      </c>
      <c r="BJ581" s="19" t="s">
        <v>90</v>
      </c>
      <c r="BK581" s="203">
        <f>ROUND(I581*H581,3)</f>
        <v>0</v>
      </c>
      <c r="BL581" s="19" t="s">
        <v>212</v>
      </c>
      <c r="BM581" s="201" t="s">
        <v>1337</v>
      </c>
    </row>
    <row r="582" s="2" customFormat="1" ht="24.15" customHeight="1">
      <c r="A582" s="38"/>
      <c r="B582" s="189"/>
      <c r="C582" s="190" t="s">
        <v>574</v>
      </c>
      <c r="D582" s="190" t="s">
        <v>171</v>
      </c>
      <c r="E582" s="191" t="s">
        <v>709</v>
      </c>
      <c r="F582" s="192" t="s">
        <v>710</v>
      </c>
      <c r="G582" s="193" t="s">
        <v>174</v>
      </c>
      <c r="H582" s="194">
        <v>94.769999999999996</v>
      </c>
      <c r="I582" s="195"/>
      <c r="J582" s="194">
        <f>ROUND(I582*H582,3)</f>
        <v>0</v>
      </c>
      <c r="K582" s="196"/>
      <c r="L582" s="39"/>
      <c r="M582" s="197" t="s">
        <v>1</v>
      </c>
      <c r="N582" s="198" t="s">
        <v>44</v>
      </c>
      <c r="O582" s="82"/>
      <c r="P582" s="199">
        <f>O582*H582</f>
        <v>0</v>
      </c>
      <c r="Q582" s="199">
        <v>0</v>
      </c>
      <c r="R582" s="199">
        <f>Q582*H582</f>
        <v>0</v>
      </c>
      <c r="S582" s="199">
        <v>0</v>
      </c>
      <c r="T582" s="200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01" t="s">
        <v>212</v>
      </c>
      <c r="AT582" s="201" t="s">
        <v>171</v>
      </c>
      <c r="AU582" s="201" t="s">
        <v>90</v>
      </c>
      <c r="AY582" s="19" t="s">
        <v>168</v>
      </c>
      <c r="BE582" s="202">
        <f>IF(N582="základná",J582,0)</f>
        <v>0</v>
      </c>
      <c r="BF582" s="202">
        <f>IF(N582="znížená",J582,0)</f>
        <v>0</v>
      </c>
      <c r="BG582" s="202">
        <f>IF(N582="zákl. prenesená",J582,0)</f>
        <v>0</v>
      </c>
      <c r="BH582" s="202">
        <f>IF(N582="zníž. prenesená",J582,0)</f>
        <v>0</v>
      </c>
      <c r="BI582" s="202">
        <f>IF(N582="nulová",J582,0)</f>
        <v>0</v>
      </c>
      <c r="BJ582" s="19" t="s">
        <v>90</v>
      </c>
      <c r="BK582" s="203">
        <f>ROUND(I582*H582,3)</f>
        <v>0</v>
      </c>
      <c r="BL582" s="19" t="s">
        <v>212</v>
      </c>
      <c r="BM582" s="201" t="s">
        <v>1338</v>
      </c>
    </row>
    <row r="583" s="2" customFormat="1" ht="24.15" customHeight="1">
      <c r="A583" s="38"/>
      <c r="B583" s="189"/>
      <c r="C583" s="190" t="s">
        <v>1339</v>
      </c>
      <c r="D583" s="190" t="s">
        <v>171</v>
      </c>
      <c r="E583" s="191" t="s">
        <v>711</v>
      </c>
      <c r="F583" s="192" t="s">
        <v>712</v>
      </c>
      <c r="G583" s="193" t="s">
        <v>538</v>
      </c>
      <c r="H583" s="195"/>
      <c r="I583" s="195"/>
      <c r="J583" s="194">
        <f>ROUND(I583*H583,3)</f>
        <v>0</v>
      </c>
      <c r="K583" s="196"/>
      <c r="L583" s="39"/>
      <c r="M583" s="197" t="s">
        <v>1</v>
      </c>
      <c r="N583" s="198" t="s">
        <v>44</v>
      </c>
      <c r="O583" s="82"/>
      <c r="P583" s="199">
        <f>O583*H583</f>
        <v>0</v>
      </c>
      <c r="Q583" s="199">
        <v>0</v>
      </c>
      <c r="R583" s="199">
        <f>Q583*H583</f>
        <v>0</v>
      </c>
      <c r="S583" s="199">
        <v>0</v>
      </c>
      <c r="T583" s="200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01" t="s">
        <v>212</v>
      </c>
      <c r="AT583" s="201" t="s">
        <v>171</v>
      </c>
      <c r="AU583" s="201" t="s">
        <v>90</v>
      </c>
      <c r="AY583" s="19" t="s">
        <v>168</v>
      </c>
      <c r="BE583" s="202">
        <f>IF(N583="základná",J583,0)</f>
        <v>0</v>
      </c>
      <c r="BF583" s="202">
        <f>IF(N583="znížená",J583,0)</f>
        <v>0</v>
      </c>
      <c r="BG583" s="202">
        <f>IF(N583="zákl. prenesená",J583,0)</f>
        <v>0</v>
      </c>
      <c r="BH583" s="202">
        <f>IF(N583="zníž. prenesená",J583,0)</f>
        <v>0</v>
      </c>
      <c r="BI583" s="202">
        <f>IF(N583="nulová",J583,0)</f>
        <v>0</v>
      </c>
      <c r="BJ583" s="19" t="s">
        <v>90</v>
      </c>
      <c r="BK583" s="203">
        <f>ROUND(I583*H583,3)</f>
        <v>0</v>
      </c>
      <c r="BL583" s="19" t="s">
        <v>212</v>
      </c>
      <c r="BM583" s="201" t="s">
        <v>1340</v>
      </c>
    </row>
    <row r="584" s="12" customFormat="1" ht="22.8" customHeight="1">
      <c r="A584" s="12"/>
      <c r="B584" s="176"/>
      <c r="C584" s="12"/>
      <c r="D584" s="177" t="s">
        <v>77</v>
      </c>
      <c r="E584" s="187" t="s">
        <v>1341</v>
      </c>
      <c r="F584" s="187" t="s">
        <v>1342</v>
      </c>
      <c r="G584" s="12"/>
      <c r="H584" s="12"/>
      <c r="I584" s="179"/>
      <c r="J584" s="188">
        <f>BK584</f>
        <v>0</v>
      </c>
      <c r="K584" s="12"/>
      <c r="L584" s="176"/>
      <c r="M584" s="181"/>
      <c r="N584" s="182"/>
      <c r="O584" s="182"/>
      <c r="P584" s="183">
        <f>SUM(P585:P589)</f>
        <v>0</v>
      </c>
      <c r="Q584" s="182"/>
      <c r="R584" s="183">
        <f>SUM(R585:R589)</f>
        <v>0</v>
      </c>
      <c r="S584" s="182"/>
      <c r="T584" s="184">
        <f>SUM(T585:T589)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177" t="s">
        <v>90</v>
      </c>
      <c r="AT584" s="185" t="s">
        <v>77</v>
      </c>
      <c r="AU584" s="185" t="s">
        <v>85</v>
      </c>
      <c r="AY584" s="177" t="s">
        <v>168</v>
      </c>
      <c r="BK584" s="186">
        <f>SUM(BK585:BK589)</f>
        <v>0</v>
      </c>
    </row>
    <row r="585" s="2" customFormat="1" ht="24.15" customHeight="1">
      <c r="A585" s="38"/>
      <c r="B585" s="189"/>
      <c r="C585" s="190" t="s">
        <v>578</v>
      </c>
      <c r="D585" s="190" t="s">
        <v>171</v>
      </c>
      <c r="E585" s="191" t="s">
        <v>1343</v>
      </c>
      <c r="F585" s="192" t="s">
        <v>1344</v>
      </c>
      <c r="G585" s="193" t="s">
        <v>174</v>
      </c>
      <c r="H585" s="194">
        <v>1.571</v>
      </c>
      <c r="I585" s="195"/>
      <c r="J585" s="194">
        <f>ROUND(I585*H585,3)</f>
        <v>0</v>
      </c>
      <c r="K585" s="196"/>
      <c r="L585" s="39"/>
      <c r="M585" s="197" t="s">
        <v>1</v>
      </c>
      <c r="N585" s="198" t="s">
        <v>44</v>
      </c>
      <c r="O585" s="82"/>
      <c r="P585" s="199">
        <f>O585*H585</f>
        <v>0</v>
      </c>
      <c r="Q585" s="199">
        <v>0</v>
      </c>
      <c r="R585" s="199">
        <f>Q585*H585</f>
        <v>0</v>
      </c>
      <c r="S585" s="199">
        <v>0</v>
      </c>
      <c r="T585" s="200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01" t="s">
        <v>212</v>
      </c>
      <c r="AT585" s="201" t="s">
        <v>171</v>
      </c>
      <c r="AU585" s="201" t="s">
        <v>90</v>
      </c>
      <c r="AY585" s="19" t="s">
        <v>168</v>
      </c>
      <c r="BE585" s="202">
        <f>IF(N585="základná",J585,0)</f>
        <v>0</v>
      </c>
      <c r="BF585" s="202">
        <f>IF(N585="znížená",J585,0)</f>
        <v>0</v>
      </c>
      <c r="BG585" s="202">
        <f>IF(N585="zákl. prenesená",J585,0)</f>
        <v>0</v>
      </c>
      <c r="BH585" s="202">
        <f>IF(N585="zníž. prenesená",J585,0)</f>
        <v>0</v>
      </c>
      <c r="BI585" s="202">
        <f>IF(N585="nulová",J585,0)</f>
        <v>0</v>
      </c>
      <c r="BJ585" s="19" t="s">
        <v>90</v>
      </c>
      <c r="BK585" s="203">
        <f>ROUND(I585*H585,3)</f>
        <v>0</v>
      </c>
      <c r="BL585" s="19" t="s">
        <v>212</v>
      </c>
      <c r="BM585" s="201" t="s">
        <v>1345</v>
      </c>
    </row>
    <row r="586" s="13" customFormat="1">
      <c r="A586" s="13"/>
      <c r="B586" s="204"/>
      <c r="C586" s="13"/>
      <c r="D586" s="205" t="s">
        <v>175</v>
      </c>
      <c r="E586" s="206" t="s">
        <v>1</v>
      </c>
      <c r="F586" s="207" t="s">
        <v>1346</v>
      </c>
      <c r="G586" s="13"/>
      <c r="H586" s="208">
        <v>0.443</v>
      </c>
      <c r="I586" s="209"/>
      <c r="J586" s="13"/>
      <c r="K586" s="13"/>
      <c r="L586" s="204"/>
      <c r="M586" s="210"/>
      <c r="N586" s="211"/>
      <c r="O586" s="211"/>
      <c r="P586" s="211"/>
      <c r="Q586" s="211"/>
      <c r="R586" s="211"/>
      <c r="S586" s="211"/>
      <c r="T586" s="21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06" t="s">
        <v>175</v>
      </c>
      <c r="AU586" s="206" t="s">
        <v>90</v>
      </c>
      <c r="AV586" s="13" t="s">
        <v>90</v>
      </c>
      <c r="AW586" s="13" t="s">
        <v>33</v>
      </c>
      <c r="AX586" s="13" t="s">
        <v>78</v>
      </c>
      <c r="AY586" s="206" t="s">
        <v>168</v>
      </c>
    </row>
    <row r="587" s="13" customFormat="1">
      <c r="A587" s="13"/>
      <c r="B587" s="204"/>
      <c r="C587" s="13"/>
      <c r="D587" s="205" t="s">
        <v>175</v>
      </c>
      <c r="E587" s="206" t="s">
        <v>1</v>
      </c>
      <c r="F587" s="207" t="s">
        <v>1347</v>
      </c>
      <c r="G587" s="13"/>
      <c r="H587" s="208">
        <v>1.1279999999999999</v>
      </c>
      <c r="I587" s="209"/>
      <c r="J587" s="13"/>
      <c r="K587" s="13"/>
      <c r="L587" s="204"/>
      <c r="M587" s="210"/>
      <c r="N587" s="211"/>
      <c r="O587" s="211"/>
      <c r="P587" s="211"/>
      <c r="Q587" s="211"/>
      <c r="R587" s="211"/>
      <c r="S587" s="211"/>
      <c r="T587" s="21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06" t="s">
        <v>175</v>
      </c>
      <c r="AU587" s="206" t="s">
        <v>90</v>
      </c>
      <c r="AV587" s="13" t="s">
        <v>90</v>
      </c>
      <c r="AW587" s="13" t="s">
        <v>33</v>
      </c>
      <c r="AX587" s="13" t="s">
        <v>78</v>
      </c>
      <c r="AY587" s="206" t="s">
        <v>168</v>
      </c>
    </row>
    <row r="588" s="14" customFormat="1">
      <c r="A588" s="14"/>
      <c r="B588" s="213"/>
      <c r="C588" s="14"/>
      <c r="D588" s="205" t="s">
        <v>175</v>
      </c>
      <c r="E588" s="214" t="s">
        <v>1</v>
      </c>
      <c r="F588" s="215" t="s">
        <v>180</v>
      </c>
      <c r="G588" s="14"/>
      <c r="H588" s="216">
        <v>1.571</v>
      </c>
      <c r="I588" s="217"/>
      <c r="J588" s="14"/>
      <c r="K588" s="14"/>
      <c r="L588" s="213"/>
      <c r="M588" s="218"/>
      <c r="N588" s="219"/>
      <c r="O588" s="219"/>
      <c r="P588" s="219"/>
      <c r="Q588" s="219"/>
      <c r="R588" s="219"/>
      <c r="S588" s="219"/>
      <c r="T588" s="220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14" t="s">
        <v>175</v>
      </c>
      <c r="AU588" s="214" t="s">
        <v>90</v>
      </c>
      <c r="AV588" s="14" t="s">
        <v>111</v>
      </c>
      <c r="AW588" s="14" t="s">
        <v>33</v>
      </c>
      <c r="AX588" s="14" t="s">
        <v>85</v>
      </c>
      <c r="AY588" s="214" t="s">
        <v>168</v>
      </c>
    </row>
    <row r="589" s="2" customFormat="1" ht="24.15" customHeight="1">
      <c r="A589" s="38"/>
      <c r="B589" s="189"/>
      <c r="C589" s="190" t="s">
        <v>1348</v>
      </c>
      <c r="D589" s="190" t="s">
        <v>171</v>
      </c>
      <c r="E589" s="191" t="s">
        <v>1349</v>
      </c>
      <c r="F589" s="192" t="s">
        <v>1350</v>
      </c>
      <c r="G589" s="193" t="s">
        <v>538</v>
      </c>
      <c r="H589" s="195"/>
      <c r="I589" s="195"/>
      <c r="J589" s="194">
        <f>ROUND(I589*H589,3)</f>
        <v>0</v>
      </c>
      <c r="K589" s="196"/>
      <c r="L589" s="39"/>
      <c r="M589" s="197" t="s">
        <v>1</v>
      </c>
      <c r="N589" s="198" t="s">
        <v>44</v>
      </c>
      <c r="O589" s="82"/>
      <c r="P589" s="199">
        <f>O589*H589</f>
        <v>0</v>
      </c>
      <c r="Q589" s="199">
        <v>0</v>
      </c>
      <c r="R589" s="199">
        <f>Q589*H589</f>
        <v>0</v>
      </c>
      <c r="S589" s="199">
        <v>0</v>
      </c>
      <c r="T589" s="200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01" t="s">
        <v>212</v>
      </c>
      <c r="AT589" s="201" t="s">
        <v>171</v>
      </c>
      <c r="AU589" s="201" t="s">
        <v>90</v>
      </c>
      <c r="AY589" s="19" t="s">
        <v>168</v>
      </c>
      <c r="BE589" s="202">
        <f>IF(N589="základná",J589,0)</f>
        <v>0</v>
      </c>
      <c r="BF589" s="202">
        <f>IF(N589="znížená",J589,0)</f>
        <v>0</v>
      </c>
      <c r="BG589" s="202">
        <f>IF(N589="zákl. prenesená",J589,0)</f>
        <v>0</v>
      </c>
      <c r="BH589" s="202">
        <f>IF(N589="zníž. prenesená",J589,0)</f>
        <v>0</v>
      </c>
      <c r="BI589" s="202">
        <f>IF(N589="nulová",J589,0)</f>
        <v>0</v>
      </c>
      <c r="BJ589" s="19" t="s">
        <v>90</v>
      </c>
      <c r="BK589" s="203">
        <f>ROUND(I589*H589,3)</f>
        <v>0</v>
      </c>
      <c r="BL589" s="19" t="s">
        <v>212</v>
      </c>
      <c r="BM589" s="201" t="s">
        <v>1351</v>
      </c>
    </row>
    <row r="590" s="12" customFormat="1" ht="22.8" customHeight="1">
      <c r="A590" s="12"/>
      <c r="B590" s="176"/>
      <c r="C590" s="12"/>
      <c r="D590" s="177" t="s">
        <v>77</v>
      </c>
      <c r="E590" s="187" t="s">
        <v>1352</v>
      </c>
      <c r="F590" s="187" t="s">
        <v>1353</v>
      </c>
      <c r="G590" s="12"/>
      <c r="H590" s="12"/>
      <c r="I590" s="179"/>
      <c r="J590" s="188">
        <f>BK590</f>
        <v>0</v>
      </c>
      <c r="K590" s="12"/>
      <c r="L590" s="176"/>
      <c r="M590" s="181"/>
      <c r="N590" s="182"/>
      <c r="O590" s="182"/>
      <c r="P590" s="183">
        <f>SUM(P591:P597)</f>
        <v>0</v>
      </c>
      <c r="Q590" s="182"/>
      <c r="R590" s="183">
        <f>SUM(R591:R597)</f>
        <v>0</v>
      </c>
      <c r="S590" s="182"/>
      <c r="T590" s="184">
        <f>SUM(T591:T597)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177" t="s">
        <v>90</v>
      </c>
      <c r="AT590" s="185" t="s">
        <v>77</v>
      </c>
      <c r="AU590" s="185" t="s">
        <v>85</v>
      </c>
      <c r="AY590" s="177" t="s">
        <v>168</v>
      </c>
      <c r="BK590" s="186">
        <f>SUM(BK591:BK597)</f>
        <v>0</v>
      </c>
    </row>
    <row r="591" s="2" customFormat="1" ht="24.15" customHeight="1">
      <c r="A591" s="38"/>
      <c r="B591" s="189"/>
      <c r="C591" s="190" t="s">
        <v>581</v>
      </c>
      <c r="D591" s="190" t="s">
        <v>171</v>
      </c>
      <c r="E591" s="191" t="s">
        <v>1354</v>
      </c>
      <c r="F591" s="192" t="s">
        <v>1355</v>
      </c>
      <c r="G591" s="193" t="s">
        <v>174</v>
      </c>
      <c r="H591" s="194">
        <v>5</v>
      </c>
      <c r="I591" s="195"/>
      <c r="J591" s="194">
        <f>ROUND(I591*H591,3)</f>
        <v>0</v>
      </c>
      <c r="K591" s="196"/>
      <c r="L591" s="39"/>
      <c r="M591" s="197" t="s">
        <v>1</v>
      </c>
      <c r="N591" s="198" t="s">
        <v>44</v>
      </c>
      <c r="O591" s="82"/>
      <c r="P591" s="199">
        <f>O591*H591</f>
        <v>0</v>
      </c>
      <c r="Q591" s="199">
        <v>0</v>
      </c>
      <c r="R591" s="199">
        <f>Q591*H591</f>
        <v>0</v>
      </c>
      <c r="S591" s="199">
        <v>0</v>
      </c>
      <c r="T591" s="200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01" t="s">
        <v>212</v>
      </c>
      <c r="AT591" s="201" t="s">
        <v>171</v>
      </c>
      <c r="AU591" s="201" t="s">
        <v>90</v>
      </c>
      <c r="AY591" s="19" t="s">
        <v>168</v>
      </c>
      <c r="BE591" s="202">
        <f>IF(N591="základná",J591,0)</f>
        <v>0</v>
      </c>
      <c r="BF591" s="202">
        <f>IF(N591="znížená",J591,0)</f>
        <v>0</v>
      </c>
      <c r="BG591" s="202">
        <f>IF(N591="zákl. prenesená",J591,0)</f>
        <v>0</v>
      </c>
      <c r="BH591" s="202">
        <f>IF(N591="zníž. prenesená",J591,0)</f>
        <v>0</v>
      </c>
      <c r="BI591" s="202">
        <f>IF(N591="nulová",J591,0)</f>
        <v>0</v>
      </c>
      <c r="BJ591" s="19" t="s">
        <v>90</v>
      </c>
      <c r="BK591" s="203">
        <f>ROUND(I591*H591,3)</f>
        <v>0</v>
      </c>
      <c r="BL591" s="19" t="s">
        <v>212</v>
      </c>
      <c r="BM591" s="201" t="s">
        <v>1356</v>
      </c>
    </row>
    <row r="592" s="13" customFormat="1">
      <c r="A592" s="13"/>
      <c r="B592" s="204"/>
      <c r="C592" s="13"/>
      <c r="D592" s="205" t="s">
        <v>175</v>
      </c>
      <c r="E592" s="206" t="s">
        <v>1</v>
      </c>
      <c r="F592" s="207" t="s">
        <v>1195</v>
      </c>
      <c r="G592" s="13"/>
      <c r="H592" s="208">
        <v>5</v>
      </c>
      <c r="I592" s="209"/>
      <c r="J592" s="13"/>
      <c r="K592" s="13"/>
      <c r="L592" s="204"/>
      <c r="M592" s="210"/>
      <c r="N592" s="211"/>
      <c r="O592" s="211"/>
      <c r="P592" s="211"/>
      <c r="Q592" s="211"/>
      <c r="R592" s="211"/>
      <c r="S592" s="211"/>
      <c r="T592" s="21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06" t="s">
        <v>175</v>
      </c>
      <c r="AU592" s="206" t="s">
        <v>90</v>
      </c>
      <c r="AV592" s="13" t="s">
        <v>90</v>
      </c>
      <c r="AW592" s="13" t="s">
        <v>33</v>
      </c>
      <c r="AX592" s="13" t="s">
        <v>78</v>
      </c>
      <c r="AY592" s="206" t="s">
        <v>168</v>
      </c>
    </row>
    <row r="593" s="14" customFormat="1">
      <c r="A593" s="14"/>
      <c r="B593" s="213"/>
      <c r="C593" s="14"/>
      <c r="D593" s="205" t="s">
        <v>175</v>
      </c>
      <c r="E593" s="214" t="s">
        <v>1</v>
      </c>
      <c r="F593" s="215" t="s">
        <v>180</v>
      </c>
      <c r="G593" s="14"/>
      <c r="H593" s="216">
        <v>5</v>
      </c>
      <c r="I593" s="217"/>
      <c r="J593" s="14"/>
      <c r="K593" s="14"/>
      <c r="L593" s="213"/>
      <c r="M593" s="218"/>
      <c r="N593" s="219"/>
      <c r="O593" s="219"/>
      <c r="P593" s="219"/>
      <c r="Q593" s="219"/>
      <c r="R593" s="219"/>
      <c r="S593" s="219"/>
      <c r="T593" s="22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14" t="s">
        <v>175</v>
      </c>
      <c r="AU593" s="214" t="s">
        <v>90</v>
      </c>
      <c r="AV593" s="14" t="s">
        <v>111</v>
      </c>
      <c r="AW593" s="14" t="s">
        <v>33</v>
      </c>
      <c r="AX593" s="14" t="s">
        <v>85</v>
      </c>
      <c r="AY593" s="214" t="s">
        <v>168</v>
      </c>
    </row>
    <row r="594" s="2" customFormat="1" ht="24.15" customHeight="1">
      <c r="A594" s="38"/>
      <c r="B594" s="189"/>
      <c r="C594" s="236" t="s">
        <v>1357</v>
      </c>
      <c r="D594" s="236" t="s">
        <v>357</v>
      </c>
      <c r="E594" s="237" t="s">
        <v>1358</v>
      </c>
      <c r="F594" s="238" t="s">
        <v>1359</v>
      </c>
      <c r="G594" s="239" t="s">
        <v>174</v>
      </c>
      <c r="H594" s="240">
        <v>5.2000000000000002</v>
      </c>
      <c r="I594" s="241"/>
      <c r="J594" s="240">
        <f>ROUND(I594*H594,3)</f>
        <v>0</v>
      </c>
      <c r="K594" s="242"/>
      <c r="L594" s="243"/>
      <c r="M594" s="244" t="s">
        <v>1</v>
      </c>
      <c r="N594" s="245" t="s">
        <v>44</v>
      </c>
      <c r="O594" s="82"/>
      <c r="P594" s="199">
        <f>O594*H594</f>
        <v>0</v>
      </c>
      <c r="Q594" s="199">
        <v>0</v>
      </c>
      <c r="R594" s="199">
        <f>Q594*H594</f>
        <v>0</v>
      </c>
      <c r="S594" s="199">
        <v>0</v>
      </c>
      <c r="T594" s="200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01" t="s">
        <v>259</v>
      </c>
      <c r="AT594" s="201" t="s">
        <v>357</v>
      </c>
      <c r="AU594" s="201" t="s">
        <v>90</v>
      </c>
      <c r="AY594" s="19" t="s">
        <v>168</v>
      </c>
      <c r="BE594" s="202">
        <f>IF(N594="základná",J594,0)</f>
        <v>0</v>
      </c>
      <c r="BF594" s="202">
        <f>IF(N594="znížená",J594,0)</f>
        <v>0</v>
      </c>
      <c r="BG594" s="202">
        <f>IF(N594="zákl. prenesená",J594,0)</f>
        <v>0</v>
      </c>
      <c r="BH594" s="202">
        <f>IF(N594="zníž. prenesená",J594,0)</f>
        <v>0</v>
      </c>
      <c r="BI594" s="202">
        <f>IF(N594="nulová",J594,0)</f>
        <v>0</v>
      </c>
      <c r="BJ594" s="19" t="s">
        <v>90</v>
      </c>
      <c r="BK594" s="203">
        <f>ROUND(I594*H594,3)</f>
        <v>0</v>
      </c>
      <c r="BL594" s="19" t="s">
        <v>212</v>
      </c>
      <c r="BM594" s="201" t="s">
        <v>1360</v>
      </c>
    </row>
    <row r="595" s="13" customFormat="1">
      <c r="A595" s="13"/>
      <c r="B595" s="204"/>
      <c r="C595" s="13"/>
      <c r="D595" s="205" t="s">
        <v>175</v>
      </c>
      <c r="E595" s="206" t="s">
        <v>1</v>
      </c>
      <c r="F595" s="207" t="s">
        <v>1361</v>
      </c>
      <c r="G595" s="13"/>
      <c r="H595" s="208">
        <v>5.2000000000000002</v>
      </c>
      <c r="I595" s="209"/>
      <c r="J595" s="13"/>
      <c r="K595" s="13"/>
      <c r="L595" s="204"/>
      <c r="M595" s="210"/>
      <c r="N595" s="211"/>
      <c r="O595" s="211"/>
      <c r="P595" s="211"/>
      <c r="Q595" s="211"/>
      <c r="R595" s="211"/>
      <c r="S595" s="211"/>
      <c r="T595" s="21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06" t="s">
        <v>175</v>
      </c>
      <c r="AU595" s="206" t="s">
        <v>90</v>
      </c>
      <c r="AV595" s="13" t="s">
        <v>90</v>
      </c>
      <c r="AW595" s="13" t="s">
        <v>33</v>
      </c>
      <c r="AX595" s="13" t="s">
        <v>78</v>
      </c>
      <c r="AY595" s="206" t="s">
        <v>168</v>
      </c>
    </row>
    <row r="596" s="14" customFormat="1">
      <c r="A596" s="14"/>
      <c r="B596" s="213"/>
      <c r="C596" s="14"/>
      <c r="D596" s="205" t="s">
        <v>175</v>
      </c>
      <c r="E596" s="214" t="s">
        <v>1</v>
      </c>
      <c r="F596" s="215" t="s">
        <v>180</v>
      </c>
      <c r="G596" s="14"/>
      <c r="H596" s="216">
        <v>5.2000000000000002</v>
      </c>
      <c r="I596" s="217"/>
      <c r="J596" s="14"/>
      <c r="K596" s="14"/>
      <c r="L596" s="213"/>
      <c r="M596" s="218"/>
      <c r="N596" s="219"/>
      <c r="O596" s="219"/>
      <c r="P596" s="219"/>
      <c r="Q596" s="219"/>
      <c r="R596" s="219"/>
      <c r="S596" s="219"/>
      <c r="T596" s="22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14" t="s">
        <v>175</v>
      </c>
      <c r="AU596" s="214" t="s">
        <v>90</v>
      </c>
      <c r="AV596" s="14" t="s">
        <v>111</v>
      </c>
      <c r="AW596" s="14" t="s">
        <v>33</v>
      </c>
      <c r="AX596" s="14" t="s">
        <v>85</v>
      </c>
      <c r="AY596" s="214" t="s">
        <v>168</v>
      </c>
    </row>
    <row r="597" s="2" customFormat="1" ht="24.15" customHeight="1">
      <c r="A597" s="38"/>
      <c r="B597" s="189"/>
      <c r="C597" s="190" t="s">
        <v>1035</v>
      </c>
      <c r="D597" s="190" t="s">
        <v>171</v>
      </c>
      <c r="E597" s="191" t="s">
        <v>1362</v>
      </c>
      <c r="F597" s="192" t="s">
        <v>1363</v>
      </c>
      <c r="G597" s="193" t="s">
        <v>538</v>
      </c>
      <c r="H597" s="195"/>
      <c r="I597" s="195"/>
      <c r="J597" s="194">
        <f>ROUND(I597*H597,3)</f>
        <v>0</v>
      </c>
      <c r="K597" s="196"/>
      <c r="L597" s="39"/>
      <c r="M597" s="197" t="s">
        <v>1</v>
      </c>
      <c r="N597" s="198" t="s">
        <v>44</v>
      </c>
      <c r="O597" s="82"/>
      <c r="P597" s="199">
        <f>O597*H597</f>
        <v>0</v>
      </c>
      <c r="Q597" s="199">
        <v>0</v>
      </c>
      <c r="R597" s="199">
        <f>Q597*H597</f>
        <v>0</v>
      </c>
      <c r="S597" s="199">
        <v>0</v>
      </c>
      <c r="T597" s="200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01" t="s">
        <v>212</v>
      </c>
      <c r="AT597" s="201" t="s">
        <v>171</v>
      </c>
      <c r="AU597" s="201" t="s">
        <v>90</v>
      </c>
      <c r="AY597" s="19" t="s">
        <v>168</v>
      </c>
      <c r="BE597" s="202">
        <f>IF(N597="základná",J597,0)</f>
        <v>0</v>
      </c>
      <c r="BF597" s="202">
        <f>IF(N597="znížená",J597,0)</f>
        <v>0</v>
      </c>
      <c r="BG597" s="202">
        <f>IF(N597="zákl. prenesená",J597,0)</f>
        <v>0</v>
      </c>
      <c r="BH597" s="202">
        <f>IF(N597="zníž. prenesená",J597,0)</f>
        <v>0</v>
      </c>
      <c r="BI597" s="202">
        <f>IF(N597="nulová",J597,0)</f>
        <v>0</v>
      </c>
      <c r="BJ597" s="19" t="s">
        <v>90</v>
      </c>
      <c r="BK597" s="203">
        <f>ROUND(I597*H597,3)</f>
        <v>0</v>
      </c>
      <c r="BL597" s="19" t="s">
        <v>212</v>
      </c>
      <c r="BM597" s="201" t="s">
        <v>1364</v>
      </c>
    </row>
    <row r="598" s="12" customFormat="1" ht="22.8" customHeight="1">
      <c r="A598" s="12"/>
      <c r="B598" s="176"/>
      <c r="C598" s="12"/>
      <c r="D598" s="177" t="s">
        <v>77</v>
      </c>
      <c r="E598" s="187" t="s">
        <v>632</v>
      </c>
      <c r="F598" s="187" t="s">
        <v>633</v>
      </c>
      <c r="G598" s="12"/>
      <c r="H598" s="12"/>
      <c r="I598" s="179"/>
      <c r="J598" s="188">
        <f>BK598</f>
        <v>0</v>
      </c>
      <c r="K598" s="12"/>
      <c r="L598" s="176"/>
      <c r="M598" s="181"/>
      <c r="N598" s="182"/>
      <c r="O598" s="182"/>
      <c r="P598" s="183">
        <f>P599</f>
        <v>0</v>
      </c>
      <c r="Q598" s="182"/>
      <c r="R598" s="183">
        <f>R599</f>
        <v>0</v>
      </c>
      <c r="S598" s="182"/>
      <c r="T598" s="184">
        <f>T599</f>
        <v>0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177" t="s">
        <v>90</v>
      </c>
      <c r="AT598" s="185" t="s">
        <v>77</v>
      </c>
      <c r="AU598" s="185" t="s">
        <v>85</v>
      </c>
      <c r="AY598" s="177" t="s">
        <v>168</v>
      </c>
      <c r="BK598" s="186">
        <f>BK599</f>
        <v>0</v>
      </c>
    </row>
    <row r="599" s="2" customFormat="1" ht="33" customHeight="1">
      <c r="A599" s="38"/>
      <c r="B599" s="189"/>
      <c r="C599" s="190" t="s">
        <v>1365</v>
      </c>
      <c r="D599" s="190" t="s">
        <v>171</v>
      </c>
      <c r="E599" s="191" t="s">
        <v>1366</v>
      </c>
      <c r="F599" s="192" t="s">
        <v>1367</v>
      </c>
      <c r="G599" s="193" t="s">
        <v>174</v>
      </c>
      <c r="H599" s="194">
        <v>4.6799999999999997</v>
      </c>
      <c r="I599" s="195"/>
      <c r="J599" s="194">
        <f>ROUND(I599*H599,3)</f>
        <v>0</v>
      </c>
      <c r="K599" s="196"/>
      <c r="L599" s="39"/>
      <c r="M599" s="197" t="s">
        <v>1</v>
      </c>
      <c r="N599" s="198" t="s">
        <v>44</v>
      </c>
      <c r="O599" s="82"/>
      <c r="P599" s="199">
        <f>O599*H599</f>
        <v>0</v>
      </c>
      <c r="Q599" s="199">
        <v>0</v>
      </c>
      <c r="R599" s="199">
        <f>Q599*H599</f>
        <v>0</v>
      </c>
      <c r="S599" s="199">
        <v>0</v>
      </c>
      <c r="T599" s="200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01" t="s">
        <v>212</v>
      </c>
      <c r="AT599" s="201" t="s">
        <v>171</v>
      </c>
      <c r="AU599" s="201" t="s">
        <v>90</v>
      </c>
      <c r="AY599" s="19" t="s">
        <v>168</v>
      </c>
      <c r="BE599" s="202">
        <f>IF(N599="základná",J599,0)</f>
        <v>0</v>
      </c>
      <c r="BF599" s="202">
        <f>IF(N599="znížená",J599,0)</f>
        <v>0</v>
      </c>
      <c r="BG599" s="202">
        <f>IF(N599="zákl. prenesená",J599,0)</f>
        <v>0</v>
      </c>
      <c r="BH599" s="202">
        <f>IF(N599="zníž. prenesená",J599,0)</f>
        <v>0</v>
      </c>
      <c r="BI599" s="202">
        <f>IF(N599="nulová",J599,0)</f>
        <v>0</v>
      </c>
      <c r="BJ599" s="19" t="s">
        <v>90</v>
      </c>
      <c r="BK599" s="203">
        <f>ROUND(I599*H599,3)</f>
        <v>0</v>
      </c>
      <c r="BL599" s="19" t="s">
        <v>212</v>
      </c>
      <c r="BM599" s="201" t="s">
        <v>1368</v>
      </c>
    </row>
    <row r="600" s="12" customFormat="1" ht="22.8" customHeight="1">
      <c r="A600" s="12"/>
      <c r="B600" s="176"/>
      <c r="C600" s="12"/>
      <c r="D600" s="177" t="s">
        <v>77</v>
      </c>
      <c r="E600" s="187" t="s">
        <v>713</v>
      </c>
      <c r="F600" s="187" t="s">
        <v>714</v>
      </c>
      <c r="G600" s="12"/>
      <c r="H600" s="12"/>
      <c r="I600" s="179"/>
      <c r="J600" s="188">
        <f>BK600</f>
        <v>0</v>
      </c>
      <c r="K600" s="12"/>
      <c r="L600" s="176"/>
      <c r="M600" s="181"/>
      <c r="N600" s="182"/>
      <c r="O600" s="182"/>
      <c r="P600" s="183">
        <f>SUM(P601:P606)</f>
        <v>0</v>
      </c>
      <c r="Q600" s="182"/>
      <c r="R600" s="183">
        <f>SUM(R601:R606)</f>
        <v>0</v>
      </c>
      <c r="S600" s="182"/>
      <c r="T600" s="184">
        <f>SUM(T601:T606)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177" t="s">
        <v>90</v>
      </c>
      <c r="AT600" s="185" t="s">
        <v>77</v>
      </c>
      <c r="AU600" s="185" t="s">
        <v>85</v>
      </c>
      <c r="AY600" s="177" t="s">
        <v>168</v>
      </c>
      <c r="BK600" s="186">
        <f>SUM(BK601:BK606)</f>
        <v>0</v>
      </c>
    </row>
    <row r="601" s="2" customFormat="1" ht="24.15" customHeight="1">
      <c r="A601" s="38"/>
      <c r="B601" s="189"/>
      <c r="C601" s="190" t="s">
        <v>1040</v>
      </c>
      <c r="D601" s="190" t="s">
        <v>171</v>
      </c>
      <c r="E601" s="191" t="s">
        <v>1369</v>
      </c>
      <c r="F601" s="192" t="s">
        <v>1370</v>
      </c>
      <c r="G601" s="193" t="s">
        <v>174</v>
      </c>
      <c r="H601" s="194">
        <v>4.6799999999999997</v>
      </c>
      <c r="I601" s="195"/>
      <c r="J601" s="194">
        <f>ROUND(I601*H601,3)</f>
        <v>0</v>
      </c>
      <c r="K601" s="196"/>
      <c r="L601" s="39"/>
      <c r="M601" s="197" t="s">
        <v>1</v>
      </c>
      <c r="N601" s="198" t="s">
        <v>44</v>
      </c>
      <c r="O601" s="82"/>
      <c r="P601" s="199">
        <f>O601*H601</f>
        <v>0</v>
      </c>
      <c r="Q601" s="199">
        <v>0</v>
      </c>
      <c r="R601" s="199">
        <f>Q601*H601</f>
        <v>0</v>
      </c>
      <c r="S601" s="199">
        <v>0</v>
      </c>
      <c r="T601" s="200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01" t="s">
        <v>212</v>
      </c>
      <c r="AT601" s="201" t="s">
        <v>171</v>
      </c>
      <c r="AU601" s="201" t="s">
        <v>90</v>
      </c>
      <c r="AY601" s="19" t="s">
        <v>168</v>
      </c>
      <c r="BE601" s="202">
        <f>IF(N601="základná",J601,0)</f>
        <v>0</v>
      </c>
      <c r="BF601" s="202">
        <f>IF(N601="znížená",J601,0)</f>
        <v>0</v>
      </c>
      <c r="BG601" s="202">
        <f>IF(N601="zákl. prenesená",J601,0)</f>
        <v>0</v>
      </c>
      <c r="BH601" s="202">
        <f>IF(N601="zníž. prenesená",J601,0)</f>
        <v>0</v>
      </c>
      <c r="BI601" s="202">
        <f>IF(N601="nulová",J601,0)</f>
        <v>0</v>
      </c>
      <c r="BJ601" s="19" t="s">
        <v>90</v>
      </c>
      <c r="BK601" s="203">
        <f>ROUND(I601*H601,3)</f>
        <v>0</v>
      </c>
      <c r="BL601" s="19" t="s">
        <v>212</v>
      </c>
      <c r="BM601" s="201" t="s">
        <v>1371</v>
      </c>
    </row>
    <row r="602" s="13" customFormat="1">
      <c r="A602" s="13"/>
      <c r="B602" s="204"/>
      <c r="C602" s="13"/>
      <c r="D602" s="205" t="s">
        <v>175</v>
      </c>
      <c r="E602" s="206" t="s">
        <v>1</v>
      </c>
      <c r="F602" s="207" t="s">
        <v>1372</v>
      </c>
      <c r="G602" s="13"/>
      <c r="H602" s="208">
        <v>2.3999999999999999</v>
      </c>
      <c r="I602" s="209"/>
      <c r="J602" s="13"/>
      <c r="K602" s="13"/>
      <c r="L602" s="204"/>
      <c r="M602" s="210"/>
      <c r="N602" s="211"/>
      <c r="O602" s="211"/>
      <c r="P602" s="211"/>
      <c r="Q602" s="211"/>
      <c r="R602" s="211"/>
      <c r="S602" s="211"/>
      <c r="T602" s="21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06" t="s">
        <v>175</v>
      </c>
      <c r="AU602" s="206" t="s">
        <v>90</v>
      </c>
      <c r="AV602" s="13" t="s">
        <v>90</v>
      </c>
      <c r="AW602" s="13" t="s">
        <v>33</v>
      </c>
      <c r="AX602" s="13" t="s">
        <v>78</v>
      </c>
      <c r="AY602" s="206" t="s">
        <v>168</v>
      </c>
    </row>
    <row r="603" s="13" customFormat="1">
      <c r="A603" s="13"/>
      <c r="B603" s="204"/>
      <c r="C603" s="13"/>
      <c r="D603" s="205" t="s">
        <v>175</v>
      </c>
      <c r="E603" s="206" t="s">
        <v>1</v>
      </c>
      <c r="F603" s="207" t="s">
        <v>1373</v>
      </c>
      <c r="G603" s="13"/>
      <c r="H603" s="208">
        <v>1.6799999999999999</v>
      </c>
      <c r="I603" s="209"/>
      <c r="J603" s="13"/>
      <c r="K603" s="13"/>
      <c r="L603" s="204"/>
      <c r="M603" s="210"/>
      <c r="N603" s="211"/>
      <c r="O603" s="211"/>
      <c r="P603" s="211"/>
      <c r="Q603" s="211"/>
      <c r="R603" s="211"/>
      <c r="S603" s="211"/>
      <c r="T603" s="21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06" t="s">
        <v>175</v>
      </c>
      <c r="AU603" s="206" t="s">
        <v>90</v>
      </c>
      <c r="AV603" s="13" t="s">
        <v>90</v>
      </c>
      <c r="AW603" s="13" t="s">
        <v>33</v>
      </c>
      <c r="AX603" s="13" t="s">
        <v>78</v>
      </c>
      <c r="AY603" s="206" t="s">
        <v>168</v>
      </c>
    </row>
    <row r="604" s="13" customFormat="1">
      <c r="A604" s="13"/>
      <c r="B604" s="204"/>
      <c r="C604" s="13"/>
      <c r="D604" s="205" t="s">
        <v>175</v>
      </c>
      <c r="E604" s="206" t="s">
        <v>1</v>
      </c>
      <c r="F604" s="207" t="s">
        <v>1374</v>
      </c>
      <c r="G604" s="13"/>
      <c r="H604" s="208">
        <v>0.59999999999999998</v>
      </c>
      <c r="I604" s="209"/>
      <c r="J604" s="13"/>
      <c r="K604" s="13"/>
      <c r="L604" s="204"/>
      <c r="M604" s="210"/>
      <c r="N604" s="211"/>
      <c r="O604" s="211"/>
      <c r="P604" s="211"/>
      <c r="Q604" s="211"/>
      <c r="R604" s="211"/>
      <c r="S604" s="211"/>
      <c r="T604" s="21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06" t="s">
        <v>175</v>
      </c>
      <c r="AU604" s="206" t="s">
        <v>90</v>
      </c>
      <c r="AV604" s="13" t="s">
        <v>90</v>
      </c>
      <c r="AW604" s="13" t="s">
        <v>33</v>
      </c>
      <c r="AX604" s="13" t="s">
        <v>78</v>
      </c>
      <c r="AY604" s="206" t="s">
        <v>168</v>
      </c>
    </row>
    <row r="605" s="14" customFormat="1">
      <c r="A605" s="14"/>
      <c r="B605" s="213"/>
      <c r="C605" s="14"/>
      <c r="D605" s="205" t="s">
        <v>175</v>
      </c>
      <c r="E605" s="214" t="s">
        <v>1</v>
      </c>
      <c r="F605" s="215" t="s">
        <v>180</v>
      </c>
      <c r="G605" s="14"/>
      <c r="H605" s="216">
        <v>4.6799999999999997</v>
      </c>
      <c r="I605" s="217"/>
      <c r="J605" s="14"/>
      <c r="K605" s="14"/>
      <c r="L605" s="213"/>
      <c r="M605" s="218"/>
      <c r="N605" s="219"/>
      <c r="O605" s="219"/>
      <c r="P605" s="219"/>
      <c r="Q605" s="219"/>
      <c r="R605" s="219"/>
      <c r="S605" s="219"/>
      <c r="T605" s="22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14" t="s">
        <v>175</v>
      </c>
      <c r="AU605" s="214" t="s">
        <v>90</v>
      </c>
      <c r="AV605" s="14" t="s">
        <v>111</v>
      </c>
      <c r="AW605" s="14" t="s">
        <v>33</v>
      </c>
      <c r="AX605" s="14" t="s">
        <v>85</v>
      </c>
      <c r="AY605" s="214" t="s">
        <v>168</v>
      </c>
    </row>
    <row r="606" s="2" customFormat="1" ht="24.15" customHeight="1">
      <c r="A606" s="38"/>
      <c r="B606" s="189"/>
      <c r="C606" s="190" t="s">
        <v>1375</v>
      </c>
      <c r="D606" s="190" t="s">
        <v>171</v>
      </c>
      <c r="E606" s="191" t="s">
        <v>715</v>
      </c>
      <c r="F606" s="192" t="s">
        <v>716</v>
      </c>
      <c r="G606" s="193" t="s">
        <v>174</v>
      </c>
      <c r="H606" s="194">
        <v>4.6799999999999997</v>
      </c>
      <c r="I606" s="195"/>
      <c r="J606" s="194">
        <f>ROUND(I606*H606,3)</f>
        <v>0</v>
      </c>
      <c r="K606" s="196"/>
      <c r="L606" s="39"/>
      <c r="M606" s="197" t="s">
        <v>1</v>
      </c>
      <c r="N606" s="198" t="s">
        <v>44</v>
      </c>
      <c r="O606" s="82"/>
      <c r="P606" s="199">
        <f>O606*H606</f>
        <v>0</v>
      </c>
      <c r="Q606" s="199">
        <v>0</v>
      </c>
      <c r="R606" s="199">
        <f>Q606*H606</f>
        <v>0</v>
      </c>
      <c r="S606" s="199">
        <v>0</v>
      </c>
      <c r="T606" s="200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01" t="s">
        <v>212</v>
      </c>
      <c r="AT606" s="201" t="s">
        <v>171</v>
      </c>
      <c r="AU606" s="201" t="s">
        <v>90</v>
      </c>
      <c r="AY606" s="19" t="s">
        <v>168</v>
      </c>
      <c r="BE606" s="202">
        <f>IF(N606="základná",J606,0)</f>
        <v>0</v>
      </c>
      <c r="BF606" s="202">
        <f>IF(N606="znížená",J606,0)</f>
        <v>0</v>
      </c>
      <c r="BG606" s="202">
        <f>IF(N606="zákl. prenesená",J606,0)</f>
        <v>0</v>
      </c>
      <c r="BH606" s="202">
        <f>IF(N606="zníž. prenesená",J606,0)</f>
        <v>0</v>
      </c>
      <c r="BI606" s="202">
        <f>IF(N606="nulová",J606,0)</f>
        <v>0</v>
      </c>
      <c r="BJ606" s="19" t="s">
        <v>90</v>
      </c>
      <c r="BK606" s="203">
        <f>ROUND(I606*H606,3)</f>
        <v>0</v>
      </c>
      <c r="BL606" s="19" t="s">
        <v>212</v>
      </c>
      <c r="BM606" s="201" t="s">
        <v>1376</v>
      </c>
    </row>
    <row r="607" s="12" customFormat="1" ht="25.92" customHeight="1">
      <c r="A607" s="12"/>
      <c r="B607" s="176"/>
      <c r="C607" s="12"/>
      <c r="D607" s="177" t="s">
        <v>77</v>
      </c>
      <c r="E607" s="178" t="s">
        <v>1377</v>
      </c>
      <c r="F607" s="178" t="s">
        <v>1378</v>
      </c>
      <c r="G607" s="12"/>
      <c r="H607" s="12"/>
      <c r="I607" s="179"/>
      <c r="J607" s="180">
        <f>BK607</f>
        <v>0</v>
      </c>
      <c r="K607" s="12"/>
      <c r="L607" s="176"/>
      <c r="M607" s="181"/>
      <c r="N607" s="182"/>
      <c r="O607" s="182"/>
      <c r="P607" s="183">
        <f>SUM(P608:P612)</f>
        <v>0</v>
      </c>
      <c r="Q607" s="182"/>
      <c r="R607" s="183">
        <f>SUM(R608:R612)</f>
        <v>0</v>
      </c>
      <c r="S607" s="182"/>
      <c r="T607" s="184">
        <f>SUM(T608:T612)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177" t="s">
        <v>111</v>
      </c>
      <c r="AT607" s="185" t="s">
        <v>77</v>
      </c>
      <c r="AU607" s="185" t="s">
        <v>78</v>
      </c>
      <c r="AY607" s="177" t="s">
        <v>168</v>
      </c>
      <c r="BK607" s="186">
        <f>SUM(BK608:BK612)</f>
        <v>0</v>
      </c>
    </row>
    <row r="608" s="2" customFormat="1" ht="33" customHeight="1">
      <c r="A608" s="38"/>
      <c r="B608" s="189"/>
      <c r="C608" s="190" t="s">
        <v>1045</v>
      </c>
      <c r="D608" s="190" t="s">
        <v>171</v>
      </c>
      <c r="E608" s="191" t="s">
        <v>1379</v>
      </c>
      <c r="F608" s="192" t="s">
        <v>1380</v>
      </c>
      <c r="G608" s="193" t="s">
        <v>1381</v>
      </c>
      <c r="H608" s="194">
        <v>32</v>
      </c>
      <c r="I608" s="195"/>
      <c r="J608" s="194">
        <f>ROUND(I608*H608,3)</f>
        <v>0</v>
      </c>
      <c r="K608" s="196"/>
      <c r="L608" s="39"/>
      <c r="M608" s="197" t="s">
        <v>1</v>
      </c>
      <c r="N608" s="198" t="s">
        <v>44</v>
      </c>
      <c r="O608" s="82"/>
      <c r="P608" s="199">
        <f>O608*H608</f>
        <v>0</v>
      </c>
      <c r="Q608" s="199">
        <v>0</v>
      </c>
      <c r="R608" s="199">
        <f>Q608*H608</f>
        <v>0</v>
      </c>
      <c r="S608" s="199">
        <v>0</v>
      </c>
      <c r="T608" s="200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01" t="s">
        <v>573</v>
      </c>
      <c r="AT608" s="201" t="s">
        <v>171</v>
      </c>
      <c r="AU608" s="201" t="s">
        <v>85</v>
      </c>
      <c r="AY608" s="19" t="s">
        <v>168</v>
      </c>
      <c r="BE608" s="202">
        <f>IF(N608="základná",J608,0)</f>
        <v>0</v>
      </c>
      <c r="BF608" s="202">
        <f>IF(N608="znížená",J608,0)</f>
        <v>0</v>
      </c>
      <c r="BG608" s="202">
        <f>IF(N608="zákl. prenesená",J608,0)</f>
        <v>0</v>
      </c>
      <c r="BH608" s="202">
        <f>IF(N608="zníž. prenesená",J608,0)</f>
        <v>0</v>
      </c>
      <c r="BI608" s="202">
        <f>IF(N608="nulová",J608,0)</f>
        <v>0</v>
      </c>
      <c r="BJ608" s="19" t="s">
        <v>90</v>
      </c>
      <c r="BK608" s="203">
        <f>ROUND(I608*H608,3)</f>
        <v>0</v>
      </c>
      <c r="BL608" s="19" t="s">
        <v>573</v>
      </c>
      <c r="BM608" s="201" t="s">
        <v>1382</v>
      </c>
    </row>
    <row r="609" s="15" customFormat="1">
      <c r="A609" s="15"/>
      <c r="B609" s="221"/>
      <c r="C609" s="15"/>
      <c r="D609" s="205" t="s">
        <v>175</v>
      </c>
      <c r="E609" s="222" t="s">
        <v>1</v>
      </c>
      <c r="F609" s="223" t="s">
        <v>1383</v>
      </c>
      <c r="G609" s="15"/>
      <c r="H609" s="222" t="s">
        <v>1</v>
      </c>
      <c r="I609" s="224"/>
      <c r="J609" s="15"/>
      <c r="K609" s="15"/>
      <c r="L609" s="221"/>
      <c r="M609" s="225"/>
      <c r="N609" s="226"/>
      <c r="O609" s="226"/>
      <c r="P609" s="226"/>
      <c r="Q609" s="226"/>
      <c r="R609" s="226"/>
      <c r="S609" s="226"/>
      <c r="T609" s="227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22" t="s">
        <v>175</v>
      </c>
      <c r="AU609" s="222" t="s">
        <v>85</v>
      </c>
      <c r="AV609" s="15" t="s">
        <v>85</v>
      </c>
      <c r="AW609" s="15" t="s">
        <v>33</v>
      </c>
      <c r="AX609" s="15" t="s">
        <v>78</v>
      </c>
      <c r="AY609" s="222" t="s">
        <v>168</v>
      </c>
    </row>
    <row r="610" s="15" customFormat="1">
      <c r="A610" s="15"/>
      <c r="B610" s="221"/>
      <c r="C610" s="15"/>
      <c r="D610" s="205" t="s">
        <v>175</v>
      </c>
      <c r="E610" s="222" t="s">
        <v>1</v>
      </c>
      <c r="F610" s="223" t="s">
        <v>1384</v>
      </c>
      <c r="G610" s="15"/>
      <c r="H610" s="222" t="s">
        <v>1</v>
      </c>
      <c r="I610" s="224"/>
      <c r="J610" s="15"/>
      <c r="K610" s="15"/>
      <c r="L610" s="221"/>
      <c r="M610" s="225"/>
      <c r="N610" s="226"/>
      <c r="O610" s="226"/>
      <c r="P610" s="226"/>
      <c r="Q610" s="226"/>
      <c r="R610" s="226"/>
      <c r="S610" s="226"/>
      <c r="T610" s="227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22" t="s">
        <v>175</v>
      </c>
      <c r="AU610" s="222" t="s">
        <v>85</v>
      </c>
      <c r="AV610" s="15" t="s">
        <v>85</v>
      </c>
      <c r="AW610" s="15" t="s">
        <v>33</v>
      </c>
      <c r="AX610" s="15" t="s">
        <v>78</v>
      </c>
      <c r="AY610" s="222" t="s">
        <v>168</v>
      </c>
    </row>
    <row r="611" s="13" customFormat="1">
      <c r="A611" s="13"/>
      <c r="B611" s="204"/>
      <c r="C611" s="13"/>
      <c r="D611" s="205" t="s">
        <v>175</v>
      </c>
      <c r="E611" s="206" t="s">
        <v>1</v>
      </c>
      <c r="F611" s="207" t="s">
        <v>1385</v>
      </c>
      <c r="G611" s="13"/>
      <c r="H611" s="208">
        <v>32</v>
      </c>
      <c r="I611" s="209"/>
      <c r="J611" s="13"/>
      <c r="K611" s="13"/>
      <c r="L611" s="204"/>
      <c r="M611" s="210"/>
      <c r="N611" s="211"/>
      <c r="O611" s="211"/>
      <c r="P611" s="211"/>
      <c r="Q611" s="211"/>
      <c r="R611" s="211"/>
      <c r="S611" s="211"/>
      <c r="T611" s="21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06" t="s">
        <v>175</v>
      </c>
      <c r="AU611" s="206" t="s">
        <v>85</v>
      </c>
      <c r="AV611" s="13" t="s">
        <v>90</v>
      </c>
      <c r="AW611" s="13" t="s">
        <v>33</v>
      </c>
      <c r="AX611" s="13" t="s">
        <v>78</v>
      </c>
      <c r="AY611" s="206" t="s">
        <v>168</v>
      </c>
    </row>
    <row r="612" s="14" customFormat="1">
      <c r="A612" s="14"/>
      <c r="B612" s="213"/>
      <c r="C612" s="14"/>
      <c r="D612" s="205" t="s">
        <v>175</v>
      </c>
      <c r="E612" s="214" t="s">
        <v>1</v>
      </c>
      <c r="F612" s="215" t="s">
        <v>180</v>
      </c>
      <c r="G612" s="14"/>
      <c r="H612" s="216">
        <v>32</v>
      </c>
      <c r="I612" s="217"/>
      <c r="J612" s="14"/>
      <c r="K612" s="14"/>
      <c r="L612" s="213"/>
      <c r="M612" s="246"/>
      <c r="N612" s="247"/>
      <c r="O612" s="247"/>
      <c r="P612" s="247"/>
      <c r="Q612" s="247"/>
      <c r="R612" s="247"/>
      <c r="S612" s="247"/>
      <c r="T612" s="24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14" t="s">
        <v>175</v>
      </c>
      <c r="AU612" s="214" t="s">
        <v>85</v>
      </c>
      <c r="AV612" s="14" t="s">
        <v>111</v>
      </c>
      <c r="AW612" s="14" t="s">
        <v>33</v>
      </c>
      <c r="AX612" s="14" t="s">
        <v>85</v>
      </c>
      <c r="AY612" s="214" t="s">
        <v>168</v>
      </c>
    </row>
    <row r="613" s="2" customFormat="1" ht="6.96" customHeight="1">
      <c r="A613" s="38"/>
      <c r="B613" s="65"/>
      <c r="C613" s="66"/>
      <c r="D613" s="66"/>
      <c r="E613" s="66"/>
      <c r="F613" s="66"/>
      <c r="G613" s="66"/>
      <c r="H613" s="66"/>
      <c r="I613" s="66"/>
      <c r="J613" s="66"/>
      <c r="K613" s="66"/>
      <c r="L613" s="39"/>
      <c r="M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</row>
  </sheetData>
  <autoFilter ref="C145:K61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32:H132"/>
    <mergeCell ref="E136:H136"/>
    <mergeCell ref="E134:H134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136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792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1386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ROUND(J134,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ROUND((SUM(BE134:BE258)),  2)</f>
        <v>0</v>
      </c>
      <c r="G37" s="142"/>
      <c r="H37" s="142"/>
      <c r="I37" s="143">
        <v>0.20000000000000001</v>
      </c>
      <c r="J37" s="141">
        <f>ROUND(((SUM(BE134:BE258))*I37),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ROUND((SUM(BF134:BF258)),  2)</f>
        <v>0</v>
      </c>
      <c r="G38" s="142"/>
      <c r="H38" s="142"/>
      <c r="I38" s="143">
        <v>0.20000000000000001</v>
      </c>
      <c r="J38" s="141">
        <f>ROUND(((SUM(BF134:BF258))*I38),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ROUND((SUM(BG134:BG258)),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ROUND((SUM(BH134:BH258)),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ROUND((SUM(BI134:BI258)),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136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792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E1.4. 01.1 - Zdravotechnická inštalácia, vonkajšia kanalizácia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J134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144</v>
      </c>
      <c r="E101" s="159"/>
      <c r="F101" s="159"/>
      <c r="G101" s="159"/>
      <c r="H101" s="159"/>
      <c r="I101" s="159"/>
      <c r="J101" s="160">
        <f>J135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794</v>
      </c>
      <c r="E102" s="163"/>
      <c r="F102" s="163"/>
      <c r="G102" s="163"/>
      <c r="H102" s="163"/>
      <c r="I102" s="163"/>
      <c r="J102" s="164">
        <f>J136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798</v>
      </c>
      <c r="E103" s="163"/>
      <c r="F103" s="163"/>
      <c r="G103" s="163"/>
      <c r="H103" s="163"/>
      <c r="I103" s="163"/>
      <c r="J103" s="164">
        <f>J151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1387</v>
      </c>
      <c r="E104" s="163"/>
      <c r="F104" s="163"/>
      <c r="G104" s="163"/>
      <c r="H104" s="163"/>
      <c r="I104" s="163"/>
      <c r="J104" s="164">
        <f>J154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1"/>
      <c r="C105" s="10"/>
      <c r="D105" s="162" t="s">
        <v>147</v>
      </c>
      <c r="E105" s="163"/>
      <c r="F105" s="163"/>
      <c r="G105" s="163"/>
      <c r="H105" s="163"/>
      <c r="I105" s="163"/>
      <c r="J105" s="164">
        <f>J166</f>
        <v>0</v>
      </c>
      <c r="K105" s="10"/>
      <c r="L105" s="16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57"/>
      <c r="C106" s="9"/>
      <c r="D106" s="158" t="s">
        <v>148</v>
      </c>
      <c r="E106" s="159"/>
      <c r="F106" s="159"/>
      <c r="G106" s="159"/>
      <c r="H106" s="159"/>
      <c r="I106" s="159"/>
      <c r="J106" s="160">
        <f>J168</f>
        <v>0</v>
      </c>
      <c r="K106" s="9"/>
      <c r="L106" s="15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61"/>
      <c r="C107" s="10"/>
      <c r="D107" s="162" t="s">
        <v>150</v>
      </c>
      <c r="E107" s="163"/>
      <c r="F107" s="163"/>
      <c r="G107" s="163"/>
      <c r="H107" s="163"/>
      <c r="I107" s="163"/>
      <c r="J107" s="164">
        <f>J169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1"/>
      <c r="C108" s="10"/>
      <c r="D108" s="162" t="s">
        <v>1388</v>
      </c>
      <c r="E108" s="163"/>
      <c r="F108" s="163"/>
      <c r="G108" s="163"/>
      <c r="H108" s="163"/>
      <c r="I108" s="163"/>
      <c r="J108" s="164">
        <f>J174</f>
        <v>0</v>
      </c>
      <c r="K108" s="10"/>
      <c r="L108" s="16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61"/>
      <c r="C109" s="10"/>
      <c r="D109" s="162" t="s">
        <v>1389</v>
      </c>
      <c r="E109" s="163"/>
      <c r="F109" s="163"/>
      <c r="G109" s="163"/>
      <c r="H109" s="163"/>
      <c r="I109" s="163"/>
      <c r="J109" s="164">
        <f>J198</f>
        <v>0</v>
      </c>
      <c r="K109" s="10"/>
      <c r="L109" s="16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61"/>
      <c r="C110" s="10"/>
      <c r="D110" s="162" t="s">
        <v>1390</v>
      </c>
      <c r="E110" s="163"/>
      <c r="F110" s="163"/>
      <c r="G110" s="163"/>
      <c r="H110" s="163"/>
      <c r="I110" s="163"/>
      <c r="J110" s="164">
        <f>J222</f>
        <v>0</v>
      </c>
      <c r="K110" s="10"/>
      <c r="L110" s="16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154</v>
      </c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14</v>
      </c>
      <c r="D119" s="38"/>
      <c r="E119" s="38"/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135" t="str">
        <f>E7</f>
        <v>Bratislava II OO PZ, Mojmírova 20- rekonštrukcia objektu</v>
      </c>
      <c r="F120" s="32"/>
      <c r="G120" s="32"/>
      <c r="H120" s="32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2"/>
      <c r="C121" s="32" t="s">
        <v>133</v>
      </c>
      <c r="L121" s="22"/>
    </row>
    <row r="122" s="1" customFormat="1" ht="16.5" customHeight="1">
      <c r="B122" s="22"/>
      <c r="E122" s="135" t="s">
        <v>134</v>
      </c>
      <c r="F122" s="1"/>
      <c r="G122" s="1"/>
      <c r="H122" s="1"/>
      <c r="L122" s="22"/>
    </row>
    <row r="123" s="1" customFormat="1" ht="12" customHeight="1">
      <c r="B123" s="22"/>
      <c r="C123" s="32" t="s">
        <v>135</v>
      </c>
      <c r="L123" s="22"/>
    </row>
    <row r="124" s="2" customFormat="1" ht="16.5" customHeight="1">
      <c r="A124" s="38"/>
      <c r="B124" s="39"/>
      <c r="C124" s="38"/>
      <c r="D124" s="38"/>
      <c r="E124" s="136" t="s">
        <v>136</v>
      </c>
      <c r="F124" s="38"/>
      <c r="G124" s="38"/>
      <c r="H124" s="38"/>
      <c r="I124" s="38"/>
      <c r="J124" s="38"/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792</v>
      </c>
      <c r="D125" s="38"/>
      <c r="E125" s="38"/>
      <c r="F125" s="38"/>
      <c r="G125" s="38"/>
      <c r="H125" s="38"/>
      <c r="I125" s="38"/>
      <c r="J125" s="38"/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38"/>
      <c r="D126" s="38"/>
      <c r="E126" s="72" t="str">
        <f>E13</f>
        <v>E1.4. 01.1 - Zdravotechnická inštalácia, vonkajšia kanalizácia</v>
      </c>
      <c r="F126" s="38"/>
      <c r="G126" s="38"/>
      <c r="H126" s="38"/>
      <c r="I126" s="38"/>
      <c r="J126" s="38"/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18</v>
      </c>
      <c r="D128" s="38"/>
      <c r="E128" s="38"/>
      <c r="F128" s="27" t="str">
        <f>F16</f>
        <v>Bratislava II - mestská časť Ružinov, Mojmírova 20</v>
      </c>
      <c r="G128" s="38"/>
      <c r="H128" s="38"/>
      <c r="I128" s="32" t="s">
        <v>20</v>
      </c>
      <c r="J128" s="74" t="str">
        <f>IF(J16="","",J16)</f>
        <v>8. 2. 2023</v>
      </c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40.05" customHeight="1">
      <c r="A130" s="38"/>
      <c r="B130" s="39"/>
      <c r="C130" s="32" t="s">
        <v>22</v>
      </c>
      <c r="D130" s="38"/>
      <c r="E130" s="38"/>
      <c r="F130" s="27" t="str">
        <f>E19</f>
        <v>MV SR,Pribinova 2,812 72 Bratislava 2</v>
      </c>
      <c r="G130" s="38"/>
      <c r="H130" s="38"/>
      <c r="I130" s="32" t="s">
        <v>29</v>
      </c>
      <c r="J130" s="36" t="str">
        <f>E25</f>
        <v>A+D Projekta s.r.o., Pod Orešinou 226/2 Nitra</v>
      </c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27</v>
      </c>
      <c r="D131" s="38"/>
      <c r="E131" s="38"/>
      <c r="F131" s="27" t="str">
        <f>IF(E22="","",E22)</f>
        <v>Vyplň údaj</v>
      </c>
      <c r="G131" s="38"/>
      <c r="H131" s="38"/>
      <c r="I131" s="32" t="s">
        <v>35</v>
      </c>
      <c r="J131" s="36" t="str">
        <f>E28</f>
        <v>Arteco s.r.o.</v>
      </c>
      <c r="K131" s="38"/>
      <c r="L131" s="60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38"/>
      <c r="D132" s="38"/>
      <c r="E132" s="38"/>
      <c r="F132" s="38"/>
      <c r="G132" s="38"/>
      <c r="H132" s="38"/>
      <c r="I132" s="38"/>
      <c r="J132" s="38"/>
      <c r="K132" s="38"/>
      <c r="L132" s="60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65"/>
      <c r="B133" s="166"/>
      <c r="C133" s="167" t="s">
        <v>155</v>
      </c>
      <c r="D133" s="168" t="s">
        <v>63</v>
      </c>
      <c r="E133" s="168" t="s">
        <v>59</v>
      </c>
      <c r="F133" s="168" t="s">
        <v>60</v>
      </c>
      <c r="G133" s="168" t="s">
        <v>156</v>
      </c>
      <c r="H133" s="168" t="s">
        <v>157</v>
      </c>
      <c r="I133" s="168" t="s">
        <v>158</v>
      </c>
      <c r="J133" s="169" t="s">
        <v>141</v>
      </c>
      <c r="K133" s="170" t="s">
        <v>159</v>
      </c>
      <c r="L133" s="171"/>
      <c r="M133" s="91" t="s">
        <v>1</v>
      </c>
      <c r="N133" s="92" t="s">
        <v>42</v>
      </c>
      <c r="O133" s="92" t="s">
        <v>160</v>
      </c>
      <c r="P133" s="92" t="s">
        <v>161</v>
      </c>
      <c r="Q133" s="92" t="s">
        <v>162</v>
      </c>
      <c r="R133" s="92" t="s">
        <v>163</v>
      </c>
      <c r="S133" s="92" t="s">
        <v>164</v>
      </c>
      <c r="T133" s="93" t="s">
        <v>165</v>
      </c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</row>
    <row r="134" s="2" customFormat="1" ht="22.8" customHeight="1">
      <c r="A134" s="38"/>
      <c r="B134" s="39"/>
      <c r="C134" s="98" t="s">
        <v>142</v>
      </c>
      <c r="D134" s="38"/>
      <c r="E134" s="38"/>
      <c r="F134" s="38"/>
      <c r="G134" s="38"/>
      <c r="H134" s="38"/>
      <c r="I134" s="38"/>
      <c r="J134" s="172">
        <f>BK134</f>
        <v>0</v>
      </c>
      <c r="K134" s="38"/>
      <c r="L134" s="39"/>
      <c r="M134" s="94"/>
      <c r="N134" s="78"/>
      <c r="O134" s="95"/>
      <c r="P134" s="173">
        <f>P135+P168</f>
        <v>0</v>
      </c>
      <c r="Q134" s="95"/>
      <c r="R134" s="173">
        <f>R135+R168</f>
        <v>0</v>
      </c>
      <c r="S134" s="95"/>
      <c r="T134" s="174">
        <f>T135+T168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77</v>
      </c>
      <c r="AU134" s="19" t="s">
        <v>143</v>
      </c>
      <c r="BK134" s="175">
        <f>BK135+BK168</f>
        <v>0</v>
      </c>
    </row>
    <row r="135" s="12" customFormat="1" ht="25.92" customHeight="1">
      <c r="A135" s="12"/>
      <c r="B135" s="176"/>
      <c r="C135" s="12"/>
      <c r="D135" s="177" t="s">
        <v>77</v>
      </c>
      <c r="E135" s="178" t="s">
        <v>166</v>
      </c>
      <c r="F135" s="178" t="s">
        <v>167</v>
      </c>
      <c r="G135" s="12"/>
      <c r="H135" s="12"/>
      <c r="I135" s="179"/>
      <c r="J135" s="180">
        <f>BK135</f>
        <v>0</v>
      </c>
      <c r="K135" s="12"/>
      <c r="L135" s="176"/>
      <c r="M135" s="181"/>
      <c r="N135" s="182"/>
      <c r="O135" s="182"/>
      <c r="P135" s="183">
        <f>P136+P151+P154+P166</f>
        <v>0</v>
      </c>
      <c r="Q135" s="182"/>
      <c r="R135" s="183">
        <f>R136+R151+R154+R166</f>
        <v>0</v>
      </c>
      <c r="S135" s="182"/>
      <c r="T135" s="184">
        <f>T136+T151+T154+T166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7" t="s">
        <v>85</v>
      </c>
      <c r="AT135" s="185" t="s">
        <v>77</v>
      </c>
      <c r="AU135" s="185" t="s">
        <v>78</v>
      </c>
      <c r="AY135" s="177" t="s">
        <v>168</v>
      </c>
      <c r="BK135" s="186">
        <f>BK136+BK151+BK154+BK166</f>
        <v>0</v>
      </c>
    </row>
    <row r="136" s="12" customFormat="1" ht="22.8" customHeight="1">
      <c r="A136" s="12"/>
      <c r="B136" s="176"/>
      <c r="C136" s="12"/>
      <c r="D136" s="177" t="s">
        <v>77</v>
      </c>
      <c r="E136" s="187" t="s">
        <v>85</v>
      </c>
      <c r="F136" s="187" t="s">
        <v>806</v>
      </c>
      <c r="G136" s="12"/>
      <c r="H136" s="12"/>
      <c r="I136" s="179"/>
      <c r="J136" s="188">
        <f>BK136</f>
        <v>0</v>
      </c>
      <c r="K136" s="12"/>
      <c r="L136" s="176"/>
      <c r="M136" s="181"/>
      <c r="N136" s="182"/>
      <c r="O136" s="182"/>
      <c r="P136" s="183">
        <f>SUM(P137:P150)</f>
        <v>0</v>
      </c>
      <c r="Q136" s="182"/>
      <c r="R136" s="183">
        <f>SUM(R137:R150)</f>
        <v>0</v>
      </c>
      <c r="S136" s="182"/>
      <c r="T136" s="184">
        <f>SUM(T137:T150)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7" t="s">
        <v>85</v>
      </c>
      <c r="AT136" s="185" t="s">
        <v>77</v>
      </c>
      <c r="AU136" s="185" t="s">
        <v>85</v>
      </c>
      <c r="AY136" s="177" t="s">
        <v>168</v>
      </c>
      <c r="BK136" s="186">
        <f>SUM(BK137:BK150)</f>
        <v>0</v>
      </c>
    </row>
    <row r="137" s="2" customFormat="1" ht="24.15" customHeight="1">
      <c r="A137" s="38"/>
      <c r="B137" s="189"/>
      <c r="C137" s="190" t="s">
        <v>85</v>
      </c>
      <c r="D137" s="190" t="s">
        <v>171</v>
      </c>
      <c r="E137" s="191" t="s">
        <v>1391</v>
      </c>
      <c r="F137" s="192" t="s">
        <v>1392</v>
      </c>
      <c r="G137" s="193" t="s">
        <v>618</v>
      </c>
      <c r="H137" s="194">
        <v>0.69999999999999996</v>
      </c>
      <c r="I137" s="195"/>
      <c r="J137" s="194">
        <f>ROUND(I137*H137,3)</f>
        <v>0</v>
      </c>
      <c r="K137" s="196"/>
      <c r="L137" s="39"/>
      <c r="M137" s="197" t="s">
        <v>1</v>
      </c>
      <c r="N137" s="198" t="s">
        <v>44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1" t="s">
        <v>111</v>
      </c>
      <c r="AT137" s="201" t="s">
        <v>171</v>
      </c>
      <c r="AU137" s="201" t="s">
        <v>90</v>
      </c>
      <c r="AY137" s="19" t="s">
        <v>168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9" t="s">
        <v>90</v>
      </c>
      <c r="BK137" s="203">
        <f>ROUND(I137*H137,3)</f>
        <v>0</v>
      </c>
      <c r="BL137" s="19" t="s">
        <v>111</v>
      </c>
      <c r="BM137" s="201" t="s">
        <v>90</v>
      </c>
    </row>
    <row r="138" s="2" customFormat="1" ht="37.8" customHeight="1">
      <c r="A138" s="38"/>
      <c r="B138" s="189"/>
      <c r="C138" s="190" t="s">
        <v>90</v>
      </c>
      <c r="D138" s="190" t="s">
        <v>171</v>
      </c>
      <c r="E138" s="191" t="s">
        <v>1393</v>
      </c>
      <c r="F138" s="192" t="s">
        <v>1394</v>
      </c>
      <c r="G138" s="193" t="s">
        <v>618</v>
      </c>
      <c r="H138" s="194">
        <v>0.69999999999999996</v>
      </c>
      <c r="I138" s="195"/>
      <c r="J138" s="194">
        <f>ROUND(I138*H138,3)</f>
        <v>0</v>
      </c>
      <c r="K138" s="196"/>
      <c r="L138" s="39"/>
      <c r="M138" s="197" t="s">
        <v>1</v>
      </c>
      <c r="N138" s="198" t="s">
        <v>44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1" t="s">
        <v>111</v>
      </c>
      <c r="AT138" s="201" t="s">
        <v>171</v>
      </c>
      <c r="AU138" s="201" t="s">
        <v>90</v>
      </c>
      <c r="AY138" s="19" t="s">
        <v>168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9" t="s">
        <v>90</v>
      </c>
      <c r="BK138" s="203">
        <f>ROUND(I138*H138,3)</f>
        <v>0</v>
      </c>
      <c r="BL138" s="19" t="s">
        <v>111</v>
      </c>
      <c r="BM138" s="201" t="s">
        <v>111</v>
      </c>
    </row>
    <row r="139" s="2" customFormat="1" ht="21.75" customHeight="1">
      <c r="A139" s="38"/>
      <c r="B139" s="189"/>
      <c r="C139" s="190" t="s">
        <v>95</v>
      </c>
      <c r="D139" s="190" t="s">
        <v>171</v>
      </c>
      <c r="E139" s="191" t="s">
        <v>1395</v>
      </c>
      <c r="F139" s="192" t="s">
        <v>1396</v>
      </c>
      <c r="G139" s="193" t="s">
        <v>618</v>
      </c>
      <c r="H139" s="194">
        <v>4.5</v>
      </c>
      <c r="I139" s="195"/>
      <c r="J139" s="194">
        <f>ROUND(I139*H139,3)</f>
        <v>0</v>
      </c>
      <c r="K139" s="196"/>
      <c r="L139" s="39"/>
      <c r="M139" s="197" t="s">
        <v>1</v>
      </c>
      <c r="N139" s="198" t="s">
        <v>44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1" t="s">
        <v>111</v>
      </c>
      <c r="AT139" s="201" t="s">
        <v>171</v>
      </c>
      <c r="AU139" s="201" t="s">
        <v>90</v>
      </c>
      <c r="AY139" s="19" t="s">
        <v>168</v>
      </c>
      <c r="BE139" s="202">
        <f>IF(N139="základná",J139,0)</f>
        <v>0</v>
      </c>
      <c r="BF139" s="202">
        <f>IF(N139="znížená",J139,0)</f>
        <v>0</v>
      </c>
      <c r="BG139" s="202">
        <f>IF(N139="zákl. prenesená",J139,0)</f>
        <v>0</v>
      </c>
      <c r="BH139" s="202">
        <f>IF(N139="zníž. prenesená",J139,0)</f>
        <v>0</v>
      </c>
      <c r="BI139" s="202">
        <f>IF(N139="nulová",J139,0)</f>
        <v>0</v>
      </c>
      <c r="BJ139" s="19" t="s">
        <v>90</v>
      </c>
      <c r="BK139" s="203">
        <f>ROUND(I139*H139,3)</f>
        <v>0</v>
      </c>
      <c r="BL139" s="19" t="s">
        <v>111</v>
      </c>
      <c r="BM139" s="201" t="s">
        <v>169</v>
      </c>
    </row>
    <row r="140" s="2" customFormat="1" ht="24.15" customHeight="1">
      <c r="A140" s="38"/>
      <c r="B140" s="189"/>
      <c r="C140" s="190" t="s">
        <v>111</v>
      </c>
      <c r="D140" s="190" t="s">
        <v>171</v>
      </c>
      <c r="E140" s="191" t="s">
        <v>1397</v>
      </c>
      <c r="F140" s="192" t="s">
        <v>1398</v>
      </c>
      <c r="G140" s="193" t="s">
        <v>618</v>
      </c>
      <c r="H140" s="194">
        <v>4.5</v>
      </c>
      <c r="I140" s="195"/>
      <c r="J140" s="194">
        <f>ROUND(I140*H140,3)</f>
        <v>0</v>
      </c>
      <c r="K140" s="196"/>
      <c r="L140" s="39"/>
      <c r="M140" s="197" t="s">
        <v>1</v>
      </c>
      <c r="N140" s="198" t="s">
        <v>44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1" t="s">
        <v>111</v>
      </c>
      <c r="AT140" s="201" t="s">
        <v>171</v>
      </c>
      <c r="AU140" s="201" t="s">
        <v>90</v>
      </c>
      <c r="AY140" s="19" t="s">
        <v>168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9" t="s">
        <v>90</v>
      </c>
      <c r="BK140" s="203">
        <f>ROUND(I140*H140,3)</f>
        <v>0</v>
      </c>
      <c r="BL140" s="19" t="s">
        <v>111</v>
      </c>
      <c r="BM140" s="201" t="s">
        <v>190</v>
      </c>
    </row>
    <row r="141" s="2" customFormat="1" ht="16.5" customHeight="1">
      <c r="A141" s="38"/>
      <c r="B141" s="189"/>
      <c r="C141" s="190" t="s">
        <v>195</v>
      </c>
      <c r="D141" s="190" t="s">
        <v>171</v>
      </c>
      <c r="E141" s="191" t="s">
        <v>828</v>
      </c>
      <c r="F141" s="192" t="s">
        <v>829</v>
      </c>
      <c r="G141" s="193" t="s">
        <v>618</v>
      </c>
      <c r="H141" s="194">
        <v>16.550000000000001</v>
      </c>
      <c r="I141" s="195"/>
      <c r="J141" s="194">
        <f>ROUND(I141*H141,3)</f>
        <v>0</v>
      </c>
      <c r="K141" s="196"/>
      <c r="L141" s="39"/>
      <c r="M141" s="197" t="s">
        <v>1</v>
      </c>
      <c r="N141" s="198" t="s">
        <v>44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1" t="s">
        <v>111</v>
      </c>
      <c r="AT141" s="201" t="s">
        <v>171</v>
      </c>
      <c r="AU141" s="201" t="s">
        <v>90</v>
      </c>
      <c r="AY141" s="19" t="s">
        <v>168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9" t="s">
        <v>90</v>
      </c>
      <c r="BK141" s="203">
        <f>ROUND(I141*H141,3)</f>
        <v>0</v>
      </c>
      <c r="BL141" s="19" t="s">
        <v>111</v>
      </c>
      <c r="BM141" s="201" t="s">
        <v>198</v>
      </c>
    </row>
    <row r="142" s="2" customFormat="1" ht="37.8" customHeight="1">
      <c r="A142" s="38"/>
      <c r="B142" s="189"/>
      <c r="C142" s="190" t="s">
        <v>169</v>
      </c>
      <c r="D142" s="190" t="s">
        <v>171</v>
      </c>
      <c r="E142" s="191" t="s">
        <v>1399</v>
      </c>
      <c r="F142" s="192" t="s">
        <v>1400</v>
      </c>
      <c r="G142" s="193" t="s">
        <v>618</v>
      </c>
      <c r="H142" s="194">
        <v>16.550000000000001</v>
      </c>
      <c r="I142" s="195"/>
      <c r="J142" s="194">
        <f>ROUND(I142*H142,3)</f>
        <v>0</v>
      </c>
      <c r="K142" s="196"/>
      <c r="L142" s="39"/>
      <c r="M142" s="197" t="s">
        <v>1</v>
      </c>
      <c r="N142" s="198" t="s">
        <v>44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1" t="s">
        <v>111</v>
      </c>
      <c r="AT142" s="201" t="s">
        <v>171</v>
      </c>
      <c r="AU142" s="201" t="s">
        <v>90</v>
      </c>
      <c r="AY142" s="19" t="s">
        <v>168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9" t="s">
        <v>90</v>
      </c>
      <c r="BK142" s="203">
        <f>ROUND(I142*H142,3)</f>
        <v>0</v>
      </c>
      <c r="BL142" s="19" t="s">
        <v>111</v>
      </c>
      <c r="BM142" s="201" t="s">
        <v>205</v>
      </c>
    </row>
    <row r="143" s="2" customFormat="1" ht="24.15" customHeight="1">
      <c r="A143" s="38"/>
      <c r="B143" s="189"/>
      <c r="C143" s="190" t="s">
        <v>206</v>
      </c>
      <c r="D143" s="190" t="s">
        <v>171</v>
      </c>
      <c r="E143" s="191" t="s">
        <v>1401</v>
      </c>
      <c r="F143" s="192" t="s">
        <v>1402</v>
      </c>
      <c r="G143" s="193" t="s">
        <v>618</v>
      </c>
      <c r="H143" s="194">
        <v>0.69999999999999996</v>
      </c>
      <c r="I143" s="195"/>
      <c r="J143" s="194">
        <f>ROUND(I143*H143,3)</f>
        <v>0</v>
      </c>
      <c r="K143" s="196"/>
      <c r="L143" s="39"/>
      <c r="M143" s="197" t="s">
        <v>1</v>
      </c>
      <c r="N143" s="198" t="s">
        <v>44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1" t="s">
        <v>111</v>
      </c>
      <c r="AT143" s="201" t="s">
        <v>171</v>
      </c>
      <c r="AU143" s="201" t="s">
        <v>90</v>
      </c>
      <c r="AY143" s="19" t="s">
        <v>168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9" t="s">
        <v>90</v>
      </c>
      <c r="BK143" s="203">
        <f>ROUND(I143*H143,3)</f>
        <v>0</v>
      </c>
      <c r="BL143" s="19" t="s">
        <v>111</v>
      </c>
      <c r="BM143" s="201" t="s">
        <v>209</v>
      </c>
    </row>
    <row r="144" s="2" customFormat="1" ht="21.75" customHeight="1">
      <c r="A144" s="38"/>
      <c r="B144" s="189"/>
      <c r="C144" s="190" t="s">
        <v>190</v>
      </c>
      <c r="D144" s="190" t="s">
        <v>171</v>
      </c>
      <c r="E144" s="191" t="s">
        <v>1403</v>
      </c>
      <c r="F144" s="192" t="s">
        <v>1404</v>
      </c>
      <c r="G144" s="193" t="s">
        <v>618</v>
      </c>
      <c r="H144" s="194">
        <v>1.038</v>
      </c>
      <c r="I144" s="195"/>
      <c r="J144" s="194">
        <f>ROUND(I144*H144,3)</f>
        <v>0</v>
      </c>
      <c r="K144" s="196"/>
      <c r="L144" s="39"/>
      <c r="M144" s="197" t="s">
        <v>1</v>
      </c>
      <c r="N144" s="198" t="s">
        <v>44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1" t="s">
        <v>111</v>
      </c>
      <c r="AT144" s="201" t="s">
        <v>171</v>
      </c>
      <c r="AU144" s="201" t="s">
        <v>90</v>
      </c>
      <c r="AY144" s="19" t="s">
        <v>168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9" t="s">
        <v>90</v>
      </c>
      <c r="BK144" s="203">
        <f>ROUND(I144*H144,3)</f>
        <v>0</v>
      </c>
      <c r="BL144" s="19" t="s">
        <v>111</v>
      </c>
      <c r="BM144" s="201" t="s">
        <v>212</v>
      </c>
    </row>
    <row r="145" s="2" customFormat="1" ht="16.5" customHeight="1">
      <c r="A145" s="38"/>
      <c r="B145" s="189"/>
      <c r="C145" s="190" t="s">
        <v>213</v>
      </c>
      <c r="D145" s="190" t="s">
        <v>171</v>
      </c>
      <c r="E145" s="191" t="s">
        <v>1405</v>
      </c>
      <c r="F145" s="192" t="s">
        <v>1406</v>
      </c>
      <c r="G145" s="193" t="s">
        <v>618</v>
      </c>
      <c r="H145" s="194">
        <v>1.038</v>
      </c>
      <c r="I145" s="195"/>
      <c r="J145" s="194">
        <f>ROUND(I145*H145,3)</f>
        <v>0</v>
      </c>
      <c r="K145" s="196"/>
      <c r="L145" s="39"/>
      <c r="M145" s="197" t="s">
        <v>1</v>
      </c>
      <c r="N145" s="198" t="s">
        <v>44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1" t="s">
        <v>111</v>
      </c>
      <c r="AT145" s="201" t="s">
        <v>171</v>
      </c>
      <c r="AU145" s="201" t="s">
        <v>90</v>
      </c>
      <c r="AY145" s="19" t="s">
        <v>168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9" t="s">
        <v>90</v>
      </c>
      <c r="BK145" s="203">
        <f>ROUND(I145*H145,3)</f>
        <v>0</v>
      </c>
      <c r="BL145" s="19" t="s">
        <v>111</v>
      </c>
      <c r="BM145" s="201" t="s">
        <v>216</v>
      </c>
    </row>
    <row r="146" s="2" customFormat="1" ht="16.5" customHeight="1">
      <c r="A146" s="38"/>
      <c r="B146" s="189"/>
      <c r="C146" s="236" t="s">
        <v>198</v>
      </c>
      <c r="D146" s="236" t="s">
        <v>357</v>
      </c>
      <c r="E146" s="237" t="s">
        <v>1407</v>
      </c>
      <c r="F146" s="238" t="s">
        <v>1408</v>
      </c>
      <c r="G146" s="239" t="s">
        <v>458</v>
      </c>
      <c r="H146" s="240">
        <v>1.7649999999999999</v>
      </c>
      <c r="I146" s="241"/>
      <c r="J146" s="240">
        <f>ROUND(I146*H146,3)</f>
        <v>0</v>
      </c>
      <c r="K146" s="242"/>
      <c r="L146" s="243"/>
      <c r="M146" s="244" t="s">
        <v>1</v>
      </c>
      <c r="N146" s="245" t="s">
        <v>44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1" t="s">
        <v>190</v>
      </c>
      <c r="AT146" s="201" t="s">
        <v>357</v>
      </c>
      <c r="AU146" s="201" t="s">
        <v>90</v>
      </c>
      <c r="AY146" s="19" t="s">
        <v>168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9" t="s">
        <v>90</v>
      </c>
      <c r="BK146" s="203">
        <f>ROUND(I146*H146,3)</f>
        <v>0</v>
      </c>
      <c r="BL146" s="19" t="s">
        <v>111</v>
      </c>
      <c r="BM146" s="201" t="s">
        <v>7</v>
      </c>
    </row>
    <row r="147" s="2" customFormat="1" ht="33" customHeight="1">
      <c r="A147" s="38"/>
      <c r="B147" s="189"/>
      <c r="C147" s="190" t="s">
        <v>219</v>
      </c>
      <c r="D147" s="190" t="s">
        <v>171</v>
      </c>
      <c r="E147" s="191" t="s">
        <v>1409</v>
      </c>
      <c r="F147" s="192" t="s">
        <v>1410</v>
      </c>
      <c r="G147" s="193" t="s">
        <v>618</v>
      </c>
      <c r="H147" s="194">
        <v>16.550000000000001</v>
      </c>
      <c r="I147" s="195"/>
      <c r="J147" s="194">
        <f>ROUND(I147*H147,3)</f>
        <v>0</v>
      </c>
      <c r="K147" s="196"/>
      <c r="L147" s="39"/>
      <c r="M147" s="197" t="s">
        <v>1</v>
      </c>
      <c r="N147" s="198" t="s">
        <v>44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1" t="s">
        <v>111</v>
      </c>
      <c r="AT147" s="201" t="s">
        <v>171</v>
      </c>
      <c r="AU147" s="201" t="s">
        <v>90</v>
      </c>
      <c r="AY147" s="19" t="s">
        <v>168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9" t="s">
        <v>90</v>
      </c>
      <c r="BK147" s="203">
        <f>ROUND(I147*H147,3)</f>
        <v>0</v>
      </c>
      <c r="BL147" s="19" t="s">
        <v>111</v>
      </c>
      <c r="BM147" s="201" t="s">
        <v>222</v>
      </c>
    </row>
    <row r="148" s="2" customFormat="1" ht="24.15" customHeight="1">
      <c r="A148" s="38"/>
      <c r="B148" s="189"/>
      <c r="C148" s="190" t="s">
        <v>205</v>
      </c>
      <c r="D148" s="190" t="s">
        <v>171</v>
      </c>
      <c r="E148" s="191" t="s">
        <v>1411</v>
      </c>
      <c r="F148" s="192" t="s">
        <v>1412</v>
      </c>
      <c r="G148" s="193" t="s">
        <v>618</v>
      </c>
      <c r="H148" s="194">
        <v>3.7799999999999998</v>
      </c>
      <c r="I148" s="195"/>
      <c r="J148" s="194">
        <f>ROUND(I148*H148,3)</f>
        <v>0</v>
      </c>
      <c r="K148" s="196"/>
      <c r="L148" s="39"/>
      <c r="M148" s="197" t="s">
        <v>1</v>
      </c>
      <c r="N148" s="198" t="s">
        <v>44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1" t="s">
        <v>111</v>
      </c>
      <c r="AT148" s="201" t="s">
        <v>171</v>
      </c>
      <c r="AU148" s="201" t="s">
        <v>90</v>
      </c>
      <c r="AY148" s="19" t="s">
        <v>168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9" t="s">
        <v>90</v>
      </c>
      <c r="BK148" s="203">
        <f>ROUND(I148*H148,3)</f>
        <v>0</v>
      </c>
      <c r="BL148" s="19" t="s">
        <v>111</v>
      </c>
      <c r="BM148" s="201" t="s">
        <v>225</v>
      </c>
    </row>
    <row r="149" s="2" customFormat="1" ht="16.5" customHeight="1">
      <c r="A149" s="38"/>
      <c r="B149" s="189"/>
      <c r="C149" s="236" t="s">
        <v>231</v>
      </c>
      <c r="D149" s="236" t="s">
        <v>357</v>
      </c>
      <c r="E149" s="237" t="s">
        <v>1413</v>
      </c>
      <c r="F149" s="238" t="s">
        <v>1414</v>
      </c>
      <c r="G149" s="239" t="s">
        <v>458</v>
      </c>
      <c r="H149" s="240">
        <v>6.4260000000000002</v>
      </c>
      <c r="I149" s="241"/>
      <c r="J149" s="240">
        <f>ROUND(I149*H149,3)</f>
        <v>0</v>
      </c>
      <c r="K149" s="242"/>
      <c r="L149" s="243"/>
      <c r="M149" s="244" t="s">
        <v>1</v>
      </c>
      <c r="N149" s="245" t="s">
        <v>44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1" t="s">
        <v>190</v>
      </c>
      <c r="AT149" s="201" t="s">
        <v>357</v>
      </c>
      <c r="AU149" s="201" t="s">
        <v>90</v>
      </c>
      <c r="AY149" s="19" t="s">
        <v>168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9" t="s">
        <v>90</v>
      </c>
      <c r="BK149" s="203">
        <f>ROUND(I149*H149,3)</f>
        <v>0</v>
      </c>
      <c r="BL149" s="19" t="s">
        <v>111</v>
      </c>
      <c r="BM149" s="201" t="s">
        <v>234</v>
      </c>
    </row>
    <row r="150" s="2" customFormat="1" ht="16.5" customHeight="1">
      <c r="A150" s="38"/>
      <c r="B150" s="189"/>
      <c r="C150" s="190" t="s">
        <v>209</v>
      </c>
      <c r="D150" s="190" t="s">
        <v>171</v>
      </c>
      <c r="E150" s="191" t="s">
        <v>1415</v>
      </c>
      <c r="F150" s="192" t="s">
        <v>1416</v>
      </c>
      <c r="G150" s="193" t="s">
        <v>618</v>
      </c>
      <c r="H150" s="194">
        <v>3.7799999999999998</v>
      </c>
      <c r="I150" s="195"/>
      <c r="J150" s="194">
        <f>ROUND(I150*H150,3)</f>
        <v>0</v>
      </c>
      <c r="K150" s="196"/>
      <c r="L150" s="39"/>
      <c r="M150" s="197" t="s">
        <v>1</v>
      </c>
      <c r="N150" s="198" t="s">
        <v>44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1" t="s">
        <v>111</v>
      </c>
      <c r="AT150" s="201" t="s">
        <v>171</v>
      </c>
      <c r="AU150" s="201" t="s">
        <v>90</v>
      </c>
      <c r="AY150" s="19" t="s">
        <v>168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9" t="s">
        <v>90</v>
      </c>
      <c r="BK150" s="203">
        <f>ROUND(I150*H150,3)</f>
        <v>0</v>
      </c>
      <c r="BL150" s="19" t="s">
        <v>111</v>
      </c>
      <c r="BM150" s="201" t="s">
        <v>243</v>
      </c>
    </row>
    <row r="151" s="12" customFormat="1" ht="22.8" customHeight="1">
      <c r="A151" s="12"/>
      <c r="B151" s="176"/>
      <c r="C151" s="12"/>
      <c r="D151" s="177" t="s">
        <v>77</v>
      </c>
      <c r="E151" s="187" t="s">
        <v>111</v>
      </c>
      <c r="F151" s="187" t="s">
        <v>953</v>
      </c>
      <c r="G151" s="12"/>
      <c r="H151" s="12"/>
      <c r="I151" s="179"/>
      <c r="J151" s="188">
        <f>BK151</f>
        <v>0</v>
      </c>
      <c r="K151" s="12"/>
      <c r="L151" s="176"/>
      <c r="M151" s="181"/>
      <c r="N151" s="182"/>
      <c r="O151" s="182"/>
      <c r="P151" s="183">
        <f>SUM(P152:P153)</f>
        <v>0</v>
      </c>
      <c r="Q151" s="182"/>
      <c r="R151" s="183">
        <f>SUM(R152:R153)</f>
        <v>0</v>
      </c>
      <c r="S151" s="182"/>
      <c r="T151" s="184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7" t="s">
        <v>85</v>
      </c>
      <c r="AT151" s="185" t="s">
        <v>77</v>
      </c>
      <c r="AU151" s="185" t="s">
        <v>85</v>
      </c>
      <c r="AY151" s="177" t="s">
        <v>168</v>
      </c>
      <c r="BK151" s="186">
        <f>SUM(BK152:BK153)</f>
        <v>0</v>
      </c>
    </row>
    <row r="152" s="2" customFormat="1" ht="33" customHeight="1">
      <c r="A152" s="38"/>
      <c r="B152" s="189"/>
      <c r="C152" s="190" t="s">
        <v>249</v>
      </c>
      <c r="D152" s="190" t="s">
        <v>171</v>
      </c>
      <c r="E152" s="191" t="s">
        <v>1417</v>
      </c>
      <c r="F152" s="192" t="s">
        <v>1418</v>
      </c>
      <c r="G152" s="193" t="s">
        <v>618</v>
      </c>
      <c r="H152" s="194">
        <v>1.4199999999999999</v>
      </c>
      <c r="I152" s="195"/>
      <c r="J152" s="194">
        <f>ROUND(I152*H152,3)</f>
        <v>0</v>
      </c>
      <c r="K152" s="196"/>
      <c r="L152" s="39"/>
      <c r="M152" s="197" t="s">
        <v>1</v>
      </c>
      <c r="N152" s="198" t="s">
        <v>44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1" t="s">
        <v>111</v>
      </c>
      <c r="AT152" s="201" t="s">
        <v>171</v>
      </c>
      <c r="AU152" s="201" t="s">
        <v>90</v>
      </c>
      <c r="AY152" s="19" t="s">
        <v>168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9" t="s">
        <v>90</v>
      </c>
      <c r="BK152" s="203">
        <f>ROUND(I152*H152,3)</f>
        <v>0</v>
      </c>
      <c r="BL152" s="19" t="s">
        <v>111</v>
      </c>
      <c r="BM152" s="201" t="s">
        <v>252</v>
      </c>
    </row>
    <row r="153" s="2" customFormat="1" ht="24.15" customHeight="1">
      <c r="A153" s="38"/>
      <c r="B153" s="189"/>
      <c r="C153" s="190" t="s">
        <v>212</v>
      </c>
      <c r="D153" s="190" t="s">
        <v>171</v>
      </c>
      <c r="E153" s="191" t="s">
        <v>1419</v>
      </c>
      <c r="F153" s="192" t="s">
        <v>1420</v>
      </c>
      <c r="G153" s="193" t="s">
        <v>618</v>
      </c>
      <c r="H153" s="194">
        <v>0.33900000000000002</v>
      </c>
      <c r="I153" s="195"/>
      <c r="J153" s="194">
        <f>ROUND(I153*H153,3)</f>
        <v>0</v>
      </c>
      <c r="K153" s="196"/>
      <c r="L153" s="39"/>
      <c r="M153" s="197" t="s">
        <v>1</v>
      </c>
      <c r="N153" s="198" t="s">
        <v>44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1" t="s">
        <v>111</v>
      </c>
      <c r="AT153" s="201" t="s">
        <v>171</v>
      </c>
      <c r="AU153" s="201" t="s">
        <v>90</v>
      </c>
      <c r="AY153" s="19" t="s">
        <v>168</v>
      </c>
      <c r="BE153" s="202">
        <f>IF(N153="základná",J153,0)</f>
        <v>0</v>
      </c>
      <c r="BF153" s="202">
        <f>IF(N153="znížená",J153,0)</f>
        <v>0</v>
      </c>
      <c r="BG153" s="202">
        <f>IF(N153="zákl. prenesená",J153,0)</f>
        <v>0</v>
      </c>
      <c r="BH153" s="202">
        <f>IF(N153="zníž. prenesená",J153,0)</f>
        <v>0</v>
      </c>
      <c r="BI153" s="202">
        <f>IF(N153="nulová",J153,0)</f>
        <v>0</v>
      </c>
      <c r="BJ153" s="19" t="s">
        <v>90</v>
      </c>
      <c r="BK153" s="203">
        <f>ROUND(I153*H153,3)</f>
        <v>0</v>
      </c>
      <c r="BL153" s="19" t="s">
        <v>111</v>
      </c>
      <c r="BM153" s="201" t="s">
        <v>259</v>
      </c>
    </row>
    <row r="154" s="12" customFormat="1" ht="22.8" customHeight="1">
      <c r="A154" s="12"/>
      <c r="B154" s="176"/>
      <c r="C154" s="12"/>
      <c r="D154" s="177" t="s">
        <v>77</v>
      </c>
      <c r="E154" s="187" t="s">
        <v>190</v>
      </c>
      <c r="F154" s="187" t="s">
        <v>1421</v>
      </c>
      <c r="G154" s="12"/>
      <c r="H154" s="12"/>
      <c r="I154" s="179"/>
      <c r="J154" s="188">
        <f>BK154</f>
        <v>0</v>
      </c>
      <c r="K154" s="12"/>
      <c r="L154" s="176"/>
      <c r="M154" s="181"/>
      <c r="N154" s="182"/>
      <c r="O154" s="182"/>
      <c r="P154" s="183">
        <f>SUM(P155:P165)</f>
        <v>0</v>
      </c>
      <c r="Q154" s="182"/>
      <c r="R154" s="183">
        <f>SUM(R155:R165)</f>
        <v>0</v>
      </c>
      <c r="S154" s="182"/>
      <c r="T154" s="184">
        <f>SUM(T155:T165)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7" t="s">
        <v>85</v>
      </c>
      <c r="AT154" s="185" t="s">
        <v>77</v>
      </c>
      <c r="AU154" s="185" t="s">
        <v>85</v>
      </c>
      <c r="AY154" s="177" t="s">
        <v>168</v>
      </c>
      <c r="BK154" s="186">
        <f>SUM(BK155:BK165)</f>
        <v>0</v>
      </c>
    </row>
    <row r="155" s="2" customFormat="1" ht="24.15" customHeight="1">
      <c r="A155" s="38"/>
      <c r="B155" s="189"/>
      <c r="C155" s="190" t="s">
        <v>265</v>
      </c>
      <c r="D155" s="190" t="s">
        <v>171</v>
      </c>
      <c r="E155" s="191" t="s">
        <v>1422</v>
      </c>
      <c r="F155" s="192" t="s">
        <v>1423</v>
      </c>
      <c r="G155" s="193" t="s">
        <v>324</v>
      </c>
      <c r="H155" s="194">
        <v>1.8</v>
      </c>
      <c r="I155" s="195"/>
      <c r="J155" s="194">
        <f>ROUND(I155*H155,3)</f>
        <v>0</v>
      </c>
      <c r="K155" s="196"/>
      <c r="L155" s="39"/>
      <c r="M155" s="197" t="s">
        <v>1</v>
      </c>
      <c r="N155" s="198" t="s">
        <v>44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1" t="s">
        <v>111</v>
      </c>
      <c r="AT155" s="201" t="s">
        <v>171</v>
      </c>
      <c r="AU155" s="201" t="s">
        <v>90</v>
      </c>
      <c r="AY155" s="19" t="s">
        <v>168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9" t="s">
        <v>90</v>
      </c>
      <c r="BK155" s="203">
        <f>ROUND(I155*H155,3)</f>
        <v>0</v>
      </c>
      <c r="BL155" s="19" t="s">
        <v>111</v>
      </c>
      <c r="BM155" s="201" t="s">
        <v>268</v>
      </c>
    </row>
    <row r="156" s="2" customFormat="1" ht="24.15" customHeight="1">
      <c r="A156" s="38"/>
      <c r="B156" s="189"/>
      <c r="C156" s="190" t="s">
        <v>216</v>
      </c>
      <c r="D156" s="190" t="s">
        <v>171</v>
      </c>
      <c r="E156" s="191" t="s">
        <v>1424</v>
      </c>
      <c r="F156" s="192" t="s">
        <v>1425</v>
      </c>
      <c r="G156" s="193" t="s">
        <v>324</v>
      </c>
      <c r="H156" s="194">
        <v>16</v>
      </c>
      <c r="I156" s="195"/>
      <c r="J156" s="194">
        <f>ROUND(I156*H156,3)</f>
        <v>0</v>
      </c>
      <c r="K156" s="196"/>
      <c r="L156" s="39"/>
      <c r="M156" s="197" t="s">
        <v>1</v>
      </c>
      <c r="N156" s="198" t="s">
        <v>44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1" t="s">
        <v>111</v>
      </c>
      <c r="AT156" s="201" t="s">
        <v>171</v>
      </c>
      <c r="AU156" s="201" t="s">
        <v>90</v>
      </c>
      <c r="AY156" s="19" t="s">
        <v>168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9" t="s">
        <v>90</v>
      </c>
      <c r="BK156" s="203">
        <f>ROUND(I156*H156,3)</f>
        <v>0</v>
      </c>
      <c r="BL156" s="19" t="s">
        <v>111</v>
      </c>
      <c r="BM156" s="201" t="s">
        <v>276</v>
      </c>
    </row>
    <row r="157" s="2" customFormat="1" ht="24.15" customHeight="1">
      <c r="A157" s="38"/>
      <c r="B157" s="189"/>
      <c r="C157" s="190" t="s">
        <v>282</v>
      </c>
      <c r="D157" s="190" t="s">
        <v>171</v>
      </c>
      <c r="E157" s="191" t="s">
        <v>1426</v>
      </c>
      <c r="F157" s="192" t="s">
        <v>1427</v>
      </c>
      <c r="G157" s="193" t="s">
        <v>324</v>
      </c>
      <c r="H157" s="194">
        <v>10</v>
      </c>
      <c r="I157" s="195"/>
      <c r="J157" s="194">
        <f>ROUND(I157*H157,3)</f>
        <v>0</v>
      </c>
      <c r="K157" s="196"/>
      <c r="L157" s="39"/>
      <c r="M157" s="197" t="s">
        <v>1</v>
      </c>
      <c r="N157" s="198" t="s">
        <v>44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1" t="s">
        <v>111</v>
      </c>
      <c r="AT157" s="201" t="s">
        <v>171</v>
      </c>
      <c r="AU157" s="201" t="s">
        <v>90</v>
      </c>
      <c r="AY157" s="19" t="s">
        <v>168</v>
      </c>
      <c r="BE157" s="202">
        <f>IF(N157="základná",J157,0)</f>
        <v>0</v>
      </c>
      <c r="BF157" s="202">
        <f>IF(N157="znížená",J157,0)</f>
        <v>0</v>
      </c>
      <c r="BG157" s="202">
        <f>IF(N157="zákl. prenesená",J157,0)</f>
        <v>0</v>
      </c>
      <c r="BH157" s="202">
        <f>IF(N157="zníž. prenesená",J157,0)</f>
        <v>0</v>
      </c>
      <c r="BI157" s="202">
        <f>IF(N157="nulová",J157,0)</f>
        <v>0</v>
      </c>
      <c r="BJ157" s="19" t="s">
        <v>90</v>
      </c>
      <c r="BK157" s="203">
        <f>ROUND(I157*H157,3)</f>
        <v>0</v>
      </c>
      <c r="BL157" s="19" t="s">
        <v>111</v>
      </c>
      <c r="BM157" s="201" t="s">
        <v>285</v>
      </c>
    </row>
    <row r="158" s="2" customFormat="1" ht="16.5" customHeight="1">
      <c r="A158" s="38"/>
      <c r="B158" s="189"/>
      <c r="C158" s="190" t="s">
        <v>7</v>
      </c>
      <c r="D158" s="190" t="s">
        <v>171</v>
      </c>
      <c r="E158" s="191" t="s">
        <v>1428</v>
      </c>
      <c r="F158" s="192" t="s">
        <v>1429</v>
      </c>
      <c r="G158" s="193" t="s">
        <v>324</v>
      </c>
      <c r="H158" s="194">
        <v>1.8</v>
      </c>
      <c r="I158" s="195"/>
      <c r="J158" s="194">
        <f>ROUND(I158*H158,3)</f>
        <v>0</v>
      </c>
      <c r="K158" s="196"/>
      <c r="L158" s="39"/>
      <c r="M158" s="197" t="s">
        <v>1</v>
      </c>
      <c r="N158" s="198" t="s">
        <v>44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1" t="s">
        <v>111</v>
      </c>
      <c r="AT158" s="201" t="s">
        <v>171</v>
      </c>
      <c r="AU158" s="201" t="s">
        <v>90</v>
      </c>
      <c r="AY158" s="19" t="s">
        <v>168</v>
      </c>
      <c r="BE158" s="202">
        <f>IF(N158="základná",J158,0)</f>
        <v>0</v>
      </c>
      <c r="BF158" s="202">
        <f>IF(N158="znížená",J158,0)</f>
        <v>0</v>
      </c>
      <c r="BG158" s="202">
        <f>IF(N158="zákl. prenesená",J158,0)</f>
        <v>0</v>
      </c>
      <c r="BH158" s="202">
        <f>IF(N158="zníž. prenesená",J158,0)</f>
        <v>0</v>
      </c>
      <c r="BI158" s="202">
        <f>IF(N158="nulová",J158,0)</f>
        <v>0</v>
      </c>
      <c r="BJ158" s="19" t="s">
        <v>90</v>
      </c>
      <c r="BK158" s="203">
        <f>ROUND(I158*H158,3)</f>
        <v>0</v>
      </c>
      <c r="BL158" s="19" t="s">
        <v>111</v>
      </c>
      <c r="BM158" s="201" t="s">
        <v>292</v>
      </c>
    </row>
    <row r="159" s="2" customFormat="1" ht="16.5" customHeight="1">
      <c r="A159" s="38"/>
      <c r="B159" s="189"/>
      <c r="C159" s="190" t="s">
        <v>297</v>
      </c>
      <c r="D159" s="190" t="s">
        <v>171</v>
      </c>
      <c r="E159" s="191" t="s">
        <v>1430</v>
      </c>
      <c r="F159" s="192" t="s">
        <v>1431</v>
      </c>
      <c r="G159" s="193" t="s">
        <v>324</v>
      </c>
      <c r="H159" s="194">
        <v>10</v>
      </c>
      <c r="I159" s="195"/>
      <c r="J159" s="194">
        <f>ROUND(I159*H159,3)</f>
        <v>0</v>
      </c>
      <c r="K159" s="196"/>
      <c r="L159" s="39"/>
      <c r="M159" s="197" t="s">
        <v>1</v>
      </c>
      <c r="N159" s="198" t="s">
        <v>44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1" t="s">
        <v>111</v>
      </c>
      <c r="AT159" s="201" t="s">
        <v>171</v>
      </c>
      <c r="AU159" s="201" t="s">
        <v>90</v>
      </c>
      <c r="AY159" s="19" t="s">
        <v>168</v>
      </c>
      <c r="BE159" s="202">
        <f>IF(N159="základná",J159,0)</f>
        <v>0</v>
      </c>
      <c r="BF159" s="202">
        <f>IF(N159="znížená",J159,0)</f>
        <v>0</v>
      </c>
      <c r="BG159" s="202">
        <f>IF(N159="zákl. prenesená",J159,0)</f>
        <v>0</v>
      </c>
      <c r="BH159" s="202">
        <f>IF(N159="zníž. prenesená",J159,0)</f>
        <v>0</v>
      </c>
      <c r="BI159" s="202">
        <f>IF(N159="nulová",J159,0)</f>
        <v>0</v>
      </c>
      <c r="BJ159" s="19" t="s">
        <v>90</v>
      </c>
      <c r="BK159" s="203">
        <f>ROUND(I159*H159,3)</f>
        <v>0</v>
      </c>
      <c r="BL159" s="19" t="s">
        <v>111</v>
      </c>
      <c r="BM159" s="201" t="s">
        <v>300</v>
      </c>
    </row>
    <row r="160" s="2" customFormat="1" ht="37.8" customHeight="1">
      <c r="A160" s="38"/>
      <c r="B160" s="189"/>
      <c r="C160" s="190" t="s">
        <v>222</v>
      </c>
      <c r="D160" s="190" t="s">
        <v>171</v>
      </c>
      <c r="E160" s="191" t="s">
        <v>1432</v>
      </c>
      <c r="F160" s="192" t="s">
        <v>1433</v>
      </c>
      <c r="G160" s="193" t="s">
        <v>353</v>
      </c>
      <c r="H160" s="194">
        <v>1</v>
      </c>
      <c r="I160" s="195"/>
      <c r="J160" s="194">
        <f>ROUND(I160*H160,3)</f>
        <v>0</v>
      </c>
      <c r="K160" s="196"/>
      <c r="L160" s="39"/>
      <c r="M160" s="197" t="s">
        <v>1</v>
      </c>
      <c r="N160" s="198" t="s">
        <v>44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1" t="s">
        <v>111</v>
      </c>
      <c r="AT160" s="201" t="s">
        <v>171</v>
      </c>
      <c r="AU160" s="201" t="s">
        <v>90</v>
      </c>
      <c r="AY160" s="19" t="s">
        <v>168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9" t="s">
        <v>90</v>
      </c>
      <c r="BK160" s="203">
        <f>ROUND(I160*H160,3)</f>
        <v>0</v>
      </c>
      <c r="BL160" s="19" t="s">
        <v>111</v>
      </c>
      <c r="BM160" s="201" t="s">
        <v>307</v>
      </c>
    </row>
    <row r="161" s="2" customFormat="1" ht="24.15" customHeight="1">
      <c r="A161" s="38"/>
      <c r="B161" s="189"/>
      <c r="C161" s="236" t="s">
        <v>313</v>
      </c>
      <c r="D161" s="236" t="s">
        <v>357</v>
      </c>
      <c r="E161" s="237" t="s">
        <v>1434</v>
      </c>
      <c r="F161" s="238" t="s">
        <v>1435</v>
      </c>
      <c r="G161" s="239" t="s">
        <v>353</v>
      </c>
      <c r="H161" s="240">
        <v>1</v>
      </c>
      <c r="I161" s="241"/>
      <c r="J161" s="240">
        <f>ROUND(I161*H161,3)</f>
        <v>0</v>
      </c>
      <c r="K161" s="242"/>
      <c r="L161" s="243"/>
      <c r="M161" s="244" t="s">
        <v>1</v>
      </c>
      <c r="N161" s="245" t="s">
        <v>44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1" t="s">
        <v>190</v>
      </c>
      <c r="AT161" s="201" t="s">
        <v>357</v>
      </c>
      <c r="AU161" s="201" t="s">
        <v>90</v>
      </c>
      <c r="AY161" s="19" t="s">
        <v>168</v>
      </c>
      <c r="BE161" s="202">
        <f>IF(N161="základná",J161,0)</f>
        <v>0</v>
      </c>
      <c r="BF161" s="202">
        <f>IF(N161="znížená",J161,0)</f>
        <v>0</v>
      </c>
      <c r="BG161" s="202">
        <f>IF(N161="zákl. prenesená",J161,0)</f>
        <v>0</v>
      </c>
      <c r="BH161" s="202">
        <f>IF(N161="zníž. prenesená",J161,0)</f>
        <v>0</v>
      </c>
      <c r="BI161" s="202">
        <f>IF(N161="nulová",J161,0)</f>
        <v>0</v>
      </c>
      <c r="BJ161" s="19" t="s">
        <v>90</v>
      </c>
      <c r="BK161" s="203">
        <f>ROUND(I161*H161,3)</f>
        <v>0</v>
      </c>
      <c r="BL161" s="19" t="s">
        <v>111</v>
      </c>
      <c r="BM161" s="201" t="s">
        <v>316</v>
      </c>
    </row>
    <row r="162" s="2" customFormat="1" ht="24.15" customHeight="1">
      <c r="A162" s="38"/>
      <c r="B162" s="189"/>
      <c r="C162" s="236" t="s">
        <v>225</v>
      </c>
      <c r="D162" s="236" t="s">
        <v>357</v>
      </c>
      <c r="E162" s="237" t="s">
        <v>1436</v>
      </c>
      <c r="F162" s="238" t="s">
        <v>1437</v>
      </c>
      <c r="G162" s="239" t="s">
        <v>353</v>
      </c>
      <c r="H162" s="240">
        <v>1</v>
      </c>
      <c r="I162" s="241"/>
      <c r="J162" s="240">
        <f>ROUND(I162*H162,3)</f>
        <v>0</v>
      </c>
      <c r="K162" s="242"/>
      <c r="L162" s="243"/>
      <c r="M162" s="244" t="s">
        <v>1</v>
      </c>
      <c r="N162" s="245" t="s">
        <v>44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1" t="s">
        <v>190</v>
      </c>
      <c r="AT162" s="201" t="s">
        <v>357</v>
      </c>
      <c r="AU162" s="201" t="s">
        <v>90</v>
      </c>
      <c r="AY162" s="19" t="s">
        <v>168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9" t="s">
        <v>90</v>
      </c>
      <c r="BK162" s="203">
        <f>ROUND(I162*H162,3)</f>
        <v>0</v>
      </c>
      <c r="BL162" s="19" t="s">
        <v>111</v>
      </c>
      <c r="BM162" s="201" t="s">
        <v>325</v>
      </c>
    </row>
    <row r="163" s="2" customFormat="1" ht="24.15" customHeight="1">
      <c r="A163" s="38"/>
      <c r="B163" s="189"/>
      <c r="C163" s="236" t="s">
        <v>327</v>
      </c>
      <c r="D163" s="236" t="s">
        <v>357</v>
      </c>
      <c r="E163" s="237" t="s">
        <v>1438</v>
      </c>
      <c r="F163" s="238" t="s">
        <v>1439</v>
      </c>
      <c r="G163" s="239" t="s">
        <v>353</v>
      </c>
      <c r="H163" s="240">
        <v>1</v>
      </c>
      <c r="I163" s="241"/>
      <c r="J163" s="240">
        <f>ROUND(I163*H163,3)</f>
        <v>0</v>
      </c>
      <c r="K163" s="242"/>
      <c r="L163" s="243"/>
      <c r="M163" s="244" t="s">
        <v>1</v>
      </c>
      <c r="N163" s="245" t="s">
        <v>44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1" t="s">
        <v>190</v>
      </c>
      <c r="AT163" s="201" t="s">
        <v>357</v>
      </c>
      <c r="AU163" s="201" t="s">
        <v>90</v>
      </c>
      <c r="AY163" s="19" t="s">
        <v>168</v>
      </c>
      <c r="BE163" s="202">
        <f>IF(N163="základná",J163,0)</f>
        <v>0</v>
      </c>
      <c r="BF163" s="202">
        <f>IF(N163="znížená",J163,0)</f>
        <v>0</v>
      </c>
      <c r="BG163" s="202">
        <f>IF(N163="zákl. prenesená",J163,0)</f>
        <v>0</v>
      </c>
      <c r="BH163" s="202">
        <f>IF(N163="zníž. prenesená",J163,0)</f>
        <v>0</v>
      </c>
      <c r="BI163" s="202">
        <f>IF(N163="nulová",J163,0)</f>
        <v>0</v>
      </c>
      <c r="BJ163" s="19" t="s">
        <v>90</v>
      </c>
      <c r="BK163" s="203">
        <f>ROUND(I163*H163,3)</f>
        <v>0</v>
      </c>
      <c r="BL163" s="19" t="s">
        <v>111</v>
      </c>
      <c r="BM163" s="201" t="s">
        <v>330</v>
      </c>
    </row>
    <row r="164" s="2" customFormat="1" ht="24.15" customHeight="1">
      <c r="A164" s="38"/>
      <c r="B164" s="189"/>
      <c r="C164" s="236" t="s">
        <v>234</v>
      </c>
      <c r="D164" s="236" t="s">
        <v>357</v>
      </c>
      <c r="E164" s="237" t="s">
        <v>1440</v>
      </c>
      <c r="F164" s="238" t="s">
        <v>1441</v>
      </c>
      <c r="G164" s="239" t="s">
        <v>353</v>
      </c>
      <c r="H164" s="240">
        <v>2</v>
      </c>
      <c r="I164" s="241"/>
      <c r="J164" s="240">
        <f>ROUND(I164*H164,3)</f>
        <v>0</v>
      </c>
      <c r="K164" s="242"/>
      <c r="L164" s="243"/>
      <c r="M164" s="244" t="s">
        <v>1</v>
      </c>
      <c r="N164" s="245" t="s">
        <v>44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1" t="s">
        <v>190</v>
      </c>
      <c r="AT164" s="201" t="s">
        <v>357</v>
      </c>
      <c r="AU164" s="201" t="s">
        <v>90</v>
      </c>
      <c r="AY164" s="19" t="s">
        <v>168</v>
      </c>
      <c r="BE164" s="202">
        <f>IF(N164="základná",J164,0)</f>
        <v>0</v>
      </c>
      <c r="BF164" s="202">
        <f>IF(N164="znížená",J164,0)</f>
        <v>0</v>
      </c>
      <c r="BG164" s="202">
        <f>IF(N164="zákl. prenesená",J164,0)</f>
        <v>0</v>
      </c>
      <c r="BH164" s="202">
        <f>IF(N164="zníž. prenesená",J164,0)</f>
        <v>0</v>
      </c>
      <c r="BI164" s="202">
        <f>IF(N164="nulová",J164,0)</f>
        <v>0</v>
      </c>
      <c r="BJ164" s="19" t="s">
        <v>90</v>
      </c>
      <c r="BK164" s="203">
        <f>ROUND(I164*H164,3)</f>
        <v>0</v>
      </c>
      <c r="BL164" s="19" t="s">
        <v>111</v>
      </c>
      <c r="BM164" s="201" t="s">
        <v>334</v>
      </c>
    </row>
    <row r="165" s="2" customFormat="1" ht="24.15" customHeight="1">
      <c r="A165" s="38"/>
      <c r="B165" s="189"/>
      <c r="C165" s="236" t="s">
        <v>336</v>
      </c>
      <c r="D165" s="236" t="s">
        <v>357</v>
      </c>
      <c r="E165" s="237" t="s">
        <v>1442</v>
      </c>
      <c r="F165" s="238" t="s">
        <v>1443</v>
      </c>
      <c r="G165" s="239" t="s">
        <v>353</v>
      </c>
      <c r="H165" s="240">
        <v>1</v>
      </c>
      <c r="I165" s="241"/>
      <c r="J165" s="240">
        <f>ROUND(I165*H165,3)</f>
        <v>0</v>
      </c>
      <c r="K165" s="242"/>
      <c r="L165" s="243"/>
      <c r="M165" s="244" t="s">
        <v>1</v>
      </c>
      <c r="N165" s="245" t="s">
        <v>44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1" t="s">
        <v>190</v>
      </c>
      <c r="AT165" s="201" t="s">
        <v>357</v>
      </c>
      <c r="AU165" s="201" t="s">
        <v>90</v>
      </c>
      <c r="AY165" s="19" t="s">
        <v>168</v>
      </c>
      <c r="BE165" s="202">
        <f>IF(N165="základná",J165,0)</f>
        <v>0</v>
      </c>
      <c r="BF165" s="202">
        <f>IF(N165="znížená",J165,0)</f>
        <v>0</v>
      </c>
      <c r="BG165" s="202">
        <f>IF(N165="zákl. prenesená",J165,0)</f>
        <v>0</v>
      </c>
      <c r="BH165" s="202">
        <f>IF(N165="zníž. prenesená",J165,0)</f>
        <v>0</v>
      </c>
      <c r="BI165" s="202">
        <f>IF(N165="nulová",J165,0)</f>
        <v>0</v>
      </c>
      <c r="BJ165" s="19" t="s">
        <v>90</v>
      </c>
      <c r="BK165" s="203">
        <f>ROUND(I165*H165,3)</f>
        <v>0</v>
      </c>
      <c r="BL165" s="19" t="s">
        <v>111</v>
      </c>
      <c r="BM165" s="201" t="s">
        <v>339</v>
      </c>
    </row>
    <row r="166" s="12" customFormat="1" ht="22.8" customHeight="1">
      <c r="A166" s="12"/>
      <c r="B166" s="176"/>
      <c r="C166" s="12"/>
      <c r="D166" s="177" t="s">
        <v>77</v>
      </c>
      <c r="E166" s="187" t="s">
        <v>476</v>
      </c>
      <c r="F166" s="187" t="s">
        <v>477</v>
      </c>
      <c r="G166" s="12"/>
      <c r="H166" s="12"/>
      <c r="I166" s="179"/>
      <c r="J166" s="188">
        <f>BK166</f>
        <v>0</v>
      </c>
      <c r="K166" s="12"/>
      <c r="L166" s="176"/>
      <c r="M166" s="181"/>
      <c r="N166" s="182"/>
      <c r="O166" s="182"/>
      <c r="P166" s="183">
        <f>P167</f>
        <v>0</v>
      </c>
      <c r="Q166" s="182"/>
      <c r="R166" s="183">
        <f>R167</f>
        <v>0</v>
      </c>
      <c r="S166" s="182"/>
      <c r="T166" s="184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7" t="s">
        <v>85</v>
      </c>
      <c r="AT166" s="185" t="s">
        <v>77</v>
      </c>
      <c r="AU166" s="185" t="s">
        <v>85</v>
      </c>
      <c r="AY166" s="177" t="s">
        <v>168</v>
      </c>
      <c r="BK166" s="186">
        <f>BK167</f>
        <v>0</v>
      </c>
    </row>
    <row r="167" s="2" customFormat="1" ht="33" customHeight="1">
      <c r="A167" s="38"/>
      <c r="B167" s="189"/>
      <c r="C167" s="190" t="s">
        <v>243</v>
      </c>
      <c r="D167" s="190" t="s">
        <v>171</v>
      </c>
      <c r="E167" s="191" t="s">
        <v>1444</v>
      </c>
      <c r="F167" s="192" t="s">
        <v>1445</v>
      </c>
      <c r="G167" s="193" t="s">
        <v>458</v>
      </c>
      <c r="H167" s="194">
        <v>10.962</v>
      </c>
      <c r="I167" s="195"/>
      <c r="J167" s="194">
        <f>ROUND(I167*H167,3)</f>
        <v>0</v>
      </c>
      <c r="K167" s="196"/>
      <c r="L167" s="39"/>
      <c r="M167" s="197" t="s">
        <v>1</v>
      </c>
      <c r="N167" s="198" t="s">
        <v>44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1" t="s">
        <v>111</v>
      </c>
      <c r="AT167" s="201" t="s">
        <v>171</v>
      </c>
      <c r="AU167" s="201" t="s">
        <v>90</v>
      </c>
      <c r="AY167" s="19" t="s">
        <v>168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9" t="s">
        <v>90</v>
      </c>
      <c r="BK167" s="203">
        <f>ROUND(I167*H167,3)</f>
        <v>0</v>
      </c>
      <c r="BL167" s="19" t="s">
        <v>111</v>
      </c>
      <c r="BM167" s="201" t="s">
        <v>342</v>
      </c>
    </row>
    <row r="168" s="12" customFormat="1" ht="25.92" customHeight="1">
      <c r="A168" s="12"/>
      <c r="B168" s="176"/>
      <c r="C168" s="12"/>
      <c r="D168" s="177" t="s">
        <v>77</v>
      </c>
      <c r="E168" s="178" t="s">
        <v>482</v>
      </c>
      <c r="F168" s="178" t="s">
        <v>483</v>
      </c>
      <c r="G168" s="12"/>
      <c r="H168" s="12"/>
      <c r="I168" s="179"/>
      <c r="J168" s="180">
        <f>BK168</f>
        <v>0</v>
      </c>
      <c r="K168" s="12"/>
      <c r="L168" s="176"/>
      <c r="M168" s="181"/>
      <c r="N168" s="182"/>
      <c r="O168" s="182"/>
      <c r="P168" s="183">
        <f>P169+P174+P198+P222</f>
        <v>0</v>
      </c>
      <c r="Q168" s="182"/>
      <c r="R168" s="183">
        <f>R169+R174+R198+R222</f>
        <v>0</v>
      </c>
      <c r="S168" s="182"/>
      <c r="T168" s="184">
        <f>T169+T174+T198+T222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7" t="s">
        <v>90</v>
      </c>
      <c r="AT168" s="185" t="s">
        <v>77</v>
      </c>
      <c r="AU168" s="185" t="s">
        <v>78</v>
      </c>
      <c r="AY168" s="177" t="s">
        <v>168</v>
      </c>
      <c r="BK168" s="186">
        <f>BK169+BK174+BK198+BK222</f>
        <v>0</v>
      </c>
    </row>
    <row r="169" s="12" customFormat="1" ht="22.8" customHeight="1">
      <c r="A169" s="12"/>
      <c r="B169" s="176"/>
      <c r="C169" s="12"/>
      <c r="D169" s="177" t="s">
        <v>77</v>
      </c>
      <c r="E169" s="187" t="s">
        <v>540</v>
      </c>
      <c r="F169" s="187" t="s">
        <v>541</v>
      </c>
      <c r="G169" s="12"/>
      <c r="H169" s="12"/>
      <c r="I169" s="179"/>
      <c r="J169" s="188">
        <f>BK169</f>
        <v>0</v>
      </c>
      <c r="K169" s="12"/>
      <c r="L169" s="176"/>
      <c r="M169" s="181"/>
      <c r="N169" s="182"/>
      <c r="O169" s="182"/>
      <c r="P169" s="183">
        <f>SUM(P170:P173)</f>
        <v>0</v>
      </c>
      <c r="Q169" s="182"/>
      <c r="R169" s="183">
        <f>SUM(R170:R173)</f>
        <v>0</v>
      </c>
      <c r="S169" s="182"/>
      <c r="T169" s="184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7" t="s">
        <v>90</v>
      </c>
      <c r="AT169" s="185" t="s">
        <v>77</v>
      </c>
      <c r="AU169" s="185" t="s">
        <v>85</v>
      </c>
      <c r="AY169" s="177" t="s">
        <v>168</v>
      </c>
      <c r="BK169" s="186">
        <f>SUM(BK170:BK173)</f>
        <v>0</v>
      </c>
    </row>
    <row r="170" s="2" customFormat="1" ht="16.5" customHeight="1">
      <c r="A170" s="38"/>
      <c r="B170" s="189"/>
      <c r="C170" s="190" t="s">
        <v>343</v>
      </c>
      <c r="D170" s="190" t="s">
        <v>171</v>
      </c>
      <c r="E170" s="191" t="s">
        <v>1446</v>
      </c>
      <c r="F170" s="192" t="s">
        <v>1447</v>
      </c>
      <c r="G170" s="193" t="s">
        <v>324</v>
      </c>
      <c r="H170" s="194">
        <v>33</v>
      </c>
      <c r="I170" s="195"/>
      <c r="J170" s="194">
        <f>ROUND(I170*H170,3)</f>
        <v>0</v>
      </c>
      <c r="K170" s="196"/>
      <c r="L170" s="39"/>
      <c r="M170" s="197" t="s">
        <v>1</v>
      </c>
      <c r="N170" s="198" t="s">
        <v>44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1" t="s">
        <v>212</v>
      </c>
      <c r="AT170" s="201" t="s">
        <v>171</v>
      </c>
      <c r="AU170" s="201" t="s">
        <v>90</v>
      </c>
      <c r="AY170" s="19" t="s">
        <v>168</v>
      </c>
      <c r="BE170" s="202">
        <f>IF(N170="základná",J170,0)</f>
        <v>0</v>
      </c>
      <c r="BF170" s="202">
        <f>IF(N170="znížená",J170,0)</f>
        <v>0</v>
      </c>
      <c r="BG170" s="202">
        <f>IF(N170="zákl. prenesená",J170,0)</f>
        <v>0</v>
      </c>
      <c r="BH170" s="202">
        <f>IF(N170="zníž. prenesená",J170,0)</f>
        <v>0</v>
      </c>
      <c r="BI170" s="202">
        <f>IF(N170="nulová",J170,0)</f>
        <v>0</v>
      </c>
      <c r="BJ170" s="19" t="s">
        <v>90</v>
      </c>
      <c r="BK170" s="203">
        <f>ROUND(I170*H170,3)</f>
        <v>0</v>
      </c>
      <c r="BL170" s="19" t="s">
        <v>212</v>
      </c>
      <c r="BM170" s="201" t="s">
        <v>346</v>
      </c>
    </row>
    <row r="171" s="2" customFormat="1" ht="33" customHeight="1">
      <c r="A171" s="38"/>
      <c r="B171" s="189"/>
      <c r="C171" s="236" t="s">
        <v>252</v>
      </c>
      <c r="D171" s="236" t="s">
        <v>357</v>
      </c>
      <c r="E171" s="237" t="s">
        <v>1448</v>
      </c>
      <c r="F171" s="238" t="s">
        <v>1449</v>
      </c>
      <c r="G171" s="239" t="s">
        <v>324</v>
      </c>
      <c r="H171" s="240">
        <v>7</v>
      </c>
      <c r="I171" s="241"/>
      <c r="J171" s="240">
        <f>ROUND(I171*H171,3)</f>
        <v>0</v>
      </c>
      <c r="K171" s="242"/>
      <c r="L171" s="243"/>
      <c r="M171" s="244" t="s">
        <v>1</v>
      </c>
      <c r="N171" s="245" t="s">
        <v>44</v>
      </c>
      <c r="O171" s="82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1" t="s">
        <v>259</v>
      </c>
      <c r="AT171" s="201" t="s">
        <v>357</v>
      </c>
      <c r="AU171" s="201" t="s">
        <v>90</v>
      </c>
      <c r="AY171" s="19" t="s">
        <v>168</v>
      </c>
      <c r="BE171" s="202">
        <f>IF(N171="základná",J171,0)</f>
        <v>0</v>
      </c>
      <c r="BF171" s="202">
        <f>IF(N171="znížená",J171,0)</f>
        <v>0</v>
      </c>
      <c r="BG171" s="202">
        <f>IF(N171="zákl. prenesená",J171,0)</f>
        <v>0</v>
      </c>
      <c r="BH171" s="202">
        <f>IF(N171="zníž. prenesená",J171,0)</f>
        <v>0</v>
      </c>
      <c r="BI171" s="202">
        <f>IF(N171="nulová",J171,0)</f>
        <v>0</v>
      </c>
      <c r="BJ171" s="19" t="s">
        <v>90</v>
      </c>
      <c r="BK171" s="203">
        <f>ROUND(I171*H171,3)</f>
        <v>0</v>
      </c>
      <c r="BL171" s="19" t="s">
        <v>212</v>
      </c>
      <c r="BM171" s="201" t="s">
        <v>349</v>
      </c>
    </row>
    <row r="172" s="2" customFormat="1" ht="33" customHeight="1">
      <c r="A172" s="38"/>
      <c r="B172" s="189"/>
      <c r="C172" s="236" t="s">
        <v>350</v>
      </c>
      <c r="D172" s="236" t="s">
        <v>357</v>
      </c>
      <c r="E172" s="237" t="s">
        <v>1450</v>
      </c>
      <c r="F172" s="238" t="s">
        <v>1451</v>
      </c>
      <c r="G172" s="239" t="s">
        <v>324</v>
      </c>
      <c r="H172" s="240">
        <v>7</v>
      </c>
      <c r="I172" s="241"/>
      <c r="J172" s="240">
        <f>ROUND(I172*H172,3)</f>
        <v>0</v>
      </c>
      <c r="K172" s="242"/>
      <c r="L172" s="243"/>
      <c r="M172" s="244" t="s">
        <v>1</v>
      </c>
      <c r="N172" s="245" t="s">
        <v>44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1" t="s">
        <v>259</v>
      </c>
      <c r="AT172" s="201" t="s">
        <v>357</v>
      </c>
      <c r="AU172" s="201" t="s">
        <v>90</v>
      </c>
      <c r="AY172" s="19" t="s">
        <v>168</v>
      </c>
      <c r="BE172" s="202">
        <f>IF(N172="základná",J172,0)</f>
        <v>0</v>
      </c>
      <c r="BF172" s="202">
        <f>IF(N172="znížená",J172,0)</f>
        <v>0</v>
      </c>
      <c r="BG172" s="202">
        <f>IF(N172="zákl. prenesená",J172,0)</f>
        <v>0</v>
      </c>
      <c r="BH172" s="202">
        <f>IF(N172="zníž. prenesená",J172,0)</f>
        <v>0</v>
      </c>
      <c r="BI172" s="202">
        <f>IF(N172="nulová",J172,0)</f>
        <v>0</v>
      </c>
      <c r="BJ172" s="19" t="s">
        <v>90</v>
      </c>
      <c r="BK172" s="203">
        <f>ROUND(I172*H172,3)</f>
        <v>0</v>
      </c>
      <c r="BL172" s="19" t="s">
        <v>212</v>
      </c>
      <c r="BM172" s="201" t="s">
        <v>354</v>
      </c>
    </row>
    <row r="173" s="2" customFormat="1" ht="33" customHeight="1">
      <c r="A173" s="38"/>
      <c r="B173" s="189"/>
      <c r="C173" s="236" t="s">
        <v>259</v>
      </c>
      <c r="D173" s="236" t="s">
        <v>357</v>
      </c>
      <c r="E173" s="237" t="s">
        <v>1452</v>
      </c>
      <c r="F173" s="238" t="s">
        <v>1453</v>
      </c>
      <c r="G173" s="239" t="s">
        <v>324</v>
      </c>
      <c r="H173" s="240">
        <v>19</v>
      </c>
      <c r="I173" s="241"/>
      <c r="J173" s="240">
        <f>ROUND(I173*H173,3)</f>
        <v>0</v>
      </c>
      <c r="K173" s="242"/>
      <c r="L173" s="243"/>
      <c r="M173" s="244" t="s">
        <v>1</v>
      </c>
      <c r="N173" s="245" t="s">
        <v>44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1" t="s">
        <v>259</v>
      </c>
      <c r="AT173" s="201" t="s">
        <v>357</v>
      </c>
      <c r="AU173" s="201" t="s">
        <v>90</v>
      </c>
      <c r="AY173" s="19" t="s">
        <v>168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9" t="s">
        <v>90</v>
      </c>
      <c r="BK173" s="203">
        <f>ROUND(I173*H173,3)</f>
        <v>0</v>
      </c>
      <c r="BL173" s="19" t="s">
        <v>212</v>
      </c>
      <c r="BM173" s="201" t="s">
        <v>360</v>
      </c>
    </row>
    <row r="174" s="12" customFormat="1" ht="22.8" customHeight="1">
      <c r="A174" s="12"/>
      <c r="B174" s="176"/>
      <c r="C174" s="12"/>
      <c r="D174" s="177" t="s">
        <v>77</v>
      </c>
      <c r="E174" s="187" t="s">
        <v>1454</v>
      </c>
      <c r="F174" s="187" t="s">
        <v>1455</v>
      </c>
      <c r="G174" s="12"/>
      <c r="H174" s="12"/>
      <c r="I174" s="179"/>
      <c r="J174" s="188">
        <f>BK174</f>
        <v>0</v>
      </c>
      <c r="K174" s="12"/>
      <c r="L174" s="176"/>
      <c r="M174" s="181"/>
      <c r="N174" s="182"/>
      <c r="O174" s="182"/>
      <c r="P174" s="183">
        <f>SUM(P175:P197)</f>
        <v>0</v>
      </c>
      <c r="Q174" s="182"/>
      <c r="R174" s="183">
        <f>SUM(R175:R197)</f>
        <v>0</v>
      </c>
      <c r="S174" s="182"/>
      <c r="T174" s="184">
        <f>SUM(T175:T197)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77" t="s">
        <v>90</v>
      </c>
      <c r="AT174" s="185" t="s">
        <v>77</v>
      </c>
      <c r="AU174" s="185" t="s">
        <v>85</v>
      </c>
      <c r="AY174" s="177" t="s">
        <v>168</v>
      </c>
      <c r="BK174" s="186">
        <f>SUM(BK175:BK197)</f>
        <v>0</v>
      </c>
    </row>
    <row r="175" s="2" customFormat="1" ht="33" customHeight="1">
      <c r="A175" s="38"/>
      <c r="B175" s="189"/>
      <c r="C175" s="190" t="s">
        <v>361</v>
      </c>
      <c r="D175" s="190" t="s">
        <v>171</v>
      </c>
      <c r="E175" s="191" t="s">
        <v>1456</v>
      </c>
      <c r="F175" s="192" t="s">
        <v>1457</v>
      </c>
      <c r="G175" s="193" t="s">
        <v>324</v>
      </c>
      <c r="H175" s="194">
        <v>6</v>
      </c>
      <c r="I175" s="195"/>
      <c r="J175" s="194">
        <f>ROUND(I175*H175,3)</f>
        <v>0</v>
      </c>
      <c r="K175" s="196"/>
      <c r="L175" s="39"/>
      <c r="M175" s="197" t="s">
        <v>1</v>
      </c>
      <c r="N175" s="198" t="s">
        <v>44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1" t="s">
        <v>212</v>
      </c>
      <c r="AT175" s="201" t="s">
        <v>171</v>
      </c>
      <c r="AU175" s="201" t="s">
        <v>90</v>
      </c>
      <c r="AY175" s="19" t="s">
        <v>168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9" t="s">
        <v>90</v>
      </c>
      <c r="BK175" s="203">
        <f>ROUND(I175*H175,3)</f>
        <v>0</v>
      </c>
      <c r="BL175" s="19" t="s">
        <v>212</v>
      </c>
      <c r="BM175" s="201" t="s">
        <v>364</v>
      </c>
    </row>
    <row r="176" s="2" customFormat="1" ht="33" customHeight="1">
      <c r="A176" s="38"/>
      <c r="B176" s="189"/>
      <c r="C176" s="190" t="s">
        <v>268</v>
      </c>
      <c r="D176" s="190" t="s">
        <v>171</v>
      </c>
      <c r="E176" s="191" t="s">
        <v>1458</v>
      </c>
      <c r="F176" s="192" t="s">
        <v>1459</v>
      </c>
      <c r="G176" s="193" t="s">
        <v>353</v>
      </c>
      <c r="H176" s="194">
        <v>2</v>
      </c>
      <c r="I176" s="195"/>
      <c r="J176" s="194">
        <f>ROUND(I176*H176,3)</f>
        <v>0</v>
      </c>
      <c r="K176" s="196"/>
      <c r="L176" s="39"/>
      <c r="M176" s="197" t="s">
        <v>1</v>
      </c>
      <c r="N176" s="198" t="s">
        <v>44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1" t="s">
        <v>212</v>
      </c>
      <c r="AT176" s="201" t="s">
        <v>171</v>
      </c>
      <c r="AU176" s="201" t="s">
        <v>90</v>
      </c>
      <c r="AY176" s="19" t="s">
        <v>168</v>
      </c>
      <c r="BE176" s="202">
        <f>IF(N176="základná",J176,0)</f>
        <v>0</v>
      </c>
      <c r="BF176" s="202">
        <f>IF(N176="znížená",J176,0)</f>
        <v>0</v>
      </c>
      <c r="BG176" s="202">
        <f>IF(N176="zákl. prenesená",J176,0)</f>
        <v>0</v>
      </c>
      <c r="BH176" s="202">
        <f>IF(N176="zníž. prenesená",J176,0)</f>
        <v>0</v>
      </c>
      <c r="BI176" s="202">
        <f>IF(N176="nulová",J176,0)</f>
        <v>0</v>
      </c>
      <c r="BJ176" s="19" t="s">
        <v>90</v>
      </c>
      <c r="BK176" s="203">
        <f>ROUND(I176*H176,3)</f>
        <v>0</v>
      </c>
      <c r="BL176" s="19" t="s">
        <v>212</v>
      </c>
      <c r="BM176" s="201" t="s">
        <v>367</v>
      </c>
    </row>
    <row r="177" s="2" customFormat="1" ht="33" customHeight="1">
      <c r="A177" s="38"/>
      <c r="B177" s="189"/>
      <c r="C177" s="190" t="s">
        <v>368</v>
      </c>
      <c r="D177" s="190" t="s">
        <v>171</v>
      </c>
      <c r="E177" s="191" t="s">
        <v>1460</v>
      </c>
      <c r="F177" s="192" t="s">
        <v>1461</v>
      </c>
      <c r="G177" s="193" t="s">
        <v>324</v>
      </c>
      <c r="H177" s="194">
        <v>15</v>
      </c>
      <c r="I177" s="195"/>
      <c r="J177" s="194">
        <f>ROUND(I177*H177,3)</f>
        <v>0</v>
      </c>
      <c r="K177" s="196"/>
      <c r="L177" s="39"/>
      <c r="M177" s="197" t="s">
        <v>1</v>
      </c>
      <c r="N177" s="198" t="s">
        <v>44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1" t="s">
        <v>212</v>
      </c>
      <c r="AT177" s="201" t="s">
        <v>171</v>
      </c>
      <c r="AU177" s="201" t="s">
        <v>90</v>
      </c>
      <c r="AY177" s="19" t="s">
        <v>168</v>
      </c>
      <c r="BE177" s="202">
        <f>IF(N177="základná",J177,0)</f>
        <v>0</v>
      </c>
      <c r="BF177" s="202">
        <f>IF(N177="znížená",J177,0)</f>
        <v>0</v>
      </c>
      <c r="BG177" s="202">
        <f>IF(N177="zákl. prenesená",J177,0)</f>
        <v>0</v>
      </c>
      <c r="BH177" s="202">
        <f>IF(N177="zníž. prenesená",J177,0)</f>
        <v>0</v>
      </c>
      <c r="BI177" s="202">
        <f>IF(N177="nulová",J177,0)</f>
        <v>0</v>
      </c>
      <c r="BJ177" s="19" t="s">
        <v>90</v>
      </c>
      <c r="BK177" s="203">
        <f>ROUND(I177*H177,3)</f>
        <v>0</v>
      </c>
      <c r="BL177" s="19" t="s">
        <v>212</v>
      </c>
      <c r="BM177" s="201" t="s">
        <v>371</v>
      </c>
    </row>
    <row r="178" s="2" customFormat="1" ht="16.5" customHeight="1">
      <c r="A178" s="38"/>
      <c r="B178" s="189"/>
      <c r="C178" s="190" t="s">
        <v>276</v>
      </c>
      <c r="D178" s="190" t="s">
        <v>171</v>
      </c>
      <c r="E178" s="191" t="s">
        <v>1462</v>
      </c>
      <c r="F178" s="192" t="s">
        <v>1463</v>
      </c>
      <c r="G178" s="193" t="s">
        <v>324</v>
      </c>
      <c r="H178" s="194">
        <v>7</v>
      </c>
      <c r="I178" s="195"/>
      <c r="J178" s="194">
        <f>ROUND(I178*H178,3)</f>
        <v>0</v>
      </c>
      <c r="K178" s="196"/>
      <c r="L178" s="39"/>
      <c r="M178" s="197" t="s">
        <v>1</v>
      </c>
      <c r="N178" s="198" t="s">
        <v>44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1" t="s">
        <v>212</v>
      </c>
      <c r="AT178" s="201" t="s">
        <v>171</v>
      </c>
      <c r="AU178" s="201" t="s">
        <v>90</v>
      </c>
      <c r="AY178" s="19" t="s">
        <v>168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9" t="s">
        <v>90</v>
      </c>
      <c r="BK178" s="203">
        <f>ROUND(I178*H178,3)</f>
        <v>0</v>
      </c>
      <c r="BL178" s="19" t="s">
        <v>212</v>
      </c>
      <c r="BM178" s="201" t="s">
        <v>374</v>
      </c>
    </row>
    <row r="179" s="2" customFormat="1" ht="16.5" customHeight="1">
      <c r="A179" s="38"/>
      <c r="B179" s="189"/>
      <c r="C179" s="190" t="s">
        <v>375</v>
      </c>
      <c r="D179" s="190" t="s">
        <v>171</v>
      </c>
      <c r="E179" s="191" t="s">
        <v>1464</v>
      </c>
      <c r="F179" s="192" t="s">
        <v>1465</v>
      </c>
      <c r="G179" s="193" t="s">
        <v>324</v>
      </c>
      <c r="H179" s="194">
        <v>6</v>
      </c>
      <c r="I179" s="195"/>
      <c r="J179" s="194">
        <f>ROUND(I179*H179,3)</f>
        <v>0</v>
      </c>
      <c r="K179" s="196"/>
      <c r="L179" s="39"/>
      <c r="M179" s="197" t="s">
        <v>1</v>
      </c>
      <c r="N179" s="198" t="s">
        <v>44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1" t="s">
        <v>212</v>
      </c>
      <c r="AT179" s="201" t="s">
        <v>171</v>
      </c>
      <c r="AU179" s="201" t="s">
        <v>90</v>
      </c>
      <c r="AY179" s="19" t="s">
        <v>168</v>
      </c>
      <c r="BE179" s="202">
        <f>IF(N179="základná",J179,0)</f>
        <v>0</v>
      </c>
      <c r="BF179" s="202">
        <f>IF(N179="znížená",J179,0)</f>
        <v>0</v>
      </c>
      <c r="BG179" s="202">
        <f>IF(N179="zákl. prenesená",J179,0)</f>
        <v>0</v>
      </c>
      <c r="BH179" s="202">
        <f>IF(N179="zníž. prenesená",J179,0)</f>
        <v>0</v>
      </c>
      <c r="BI179" s="202">
        <f>IF(N179="nulová",J179,0)</f>
        <v>0</v>
      </c>
      <c r="BJ179" s="19" t="s">
        <v>90</v>
      </c>
      <c r="BK179" s="203">
        <f>ROUND(I179*H179,3)</f>
        <v>0</v>
      </c>
      <c r="BL179" s="19" t="s">
        <v>212</v>
      </c>
      <c r="BM179" s="201" t="s">
        <v>378</v>
      </c>
    </row>
    <row r="180" s="2" customFormat="1" ht="16.5" customHeight="1">
      <c r="A180" s="38"/>
      <c r="B180" s="189"/>
      <c r="C180" s="190" t="s">
        <v>285</v>
      </c>
      <c r="D180" s="190" t="s">
        <v>171</v>
      </c>
      <c r="E180" s="191" t="s">
        <v>1466</v>
      </c>
      <c r="F180" s="192" t="s">
        <v>1467</v>
      </c>
      <c r="G180" s="193" t="s">
        <v>324</v>
      </c>
      <c r="H180" s="194">
        <v>2</v>
      </c>
      <c r="I180" s="195"/>
      <c r="J180" s="194">
        <f>ROUND(I180*H180,3)</f>
        <v>0</v>
      </c>
      <c r="K180" s="196"/>
      <c r="L180" s="39"/>
      <c r="M180" s="197" t="s">
        <v>1</v>
      </c>
      <c r="N180" s="198" t="s">
        <v>44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1" t="s">
        <v>212</v>
      </c>
      <c r="AT180" s="201" t="s">
        <v>171</v>
      </c>
      <c r="AU180" s="201" t="s">
        <v>90</v>
      </c>
      <c r="AY180" s="19" t="s">
        <v>168</v>
      </c>
      <c r="BE180" s="202">
        <f>IF(N180="základná",J180,0)</f>
        <v>0</v>
      </c>
      <c r="BF180" s="202">
        <f>IF(N180="znížená",J180,0)</f>
        <v>0</v>
      </c>
      <c r="BG180" s="202">
        <f>IF(N180="zákl. prenesená",J180,0)</f>
        <v>0</v>
      </c>
      <c r="BH180" s="202">
        <f>IF(N180="zníž. prenesená",J180,0)</f>
        <v>0</v>
      </c>
      <c r="BI180" s="202">
        <f>IF(N180="nulová",J180,0)</f>
        <v>0</v>
      </c>
      <c r="BJ180" s="19" t="s">
        <v>90</v>
      </c>
      <c r="BK180" s="203">
        <f>ROUND(I180*H180,3)</f>
        <v>0</v>
      </c>
      <c r="BL180" s="19" t="s">
        <v>212</v>
      </c>
      <c r="BM180" s="201" t="s">
        <v>381</v>
      </c>
    </row>
    <row r="181" s="2" customFormat="1" ht="16.5" customHeight="1">
      <c r="A181" s="38"/>
      <c r="B181" s="189"/>
      <c r="C181" s="190" t="s">
        <v>382</v>
      </c>
      <c r="D181" s="190" t="s">
        <v>171</v>
      </c>
      <c r="E181" s="191" t="s">
        <v>1468</v>
      </c>
      <c r="F181" s="192" t="s">
        <v>1469</v>
      </c>
      <c r="G181" s="193" t="s">
        <v>324</v>
      </c>
      <c r="H181" s="194">
        <v>28</v>
      </c>
      <c r="I181" s="195"/>
      <c r="J181" s="194">
        <f>ROUND(I181*H181,3)</f>
        <v>0</v>
      </c>
      <c r="K181" s="196"/>
      <c r="L181" s="39"/>
      <c r="M181" s="197" t="s">
        <v>1</v>
      </c>
      <c r="N181" s="198" t="s">
        <v>44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1" t="s">
        <v>212</v>
      </c>
      <c r="AT181" s="201" t="s">
        <v>171</v>
      </c>
      <c r="AU181" s="201" t="s">
        <v>90</v>
      </c>
      <c r="AY181" s="19" t="s">
        <v>168</v>
      </c>
      <c r="BE181" s="202">
        <f>IF(N181="základná",J181,0)</f>
        <v>0</v>
      </c>
      <c r="BF181" s="202">
        <f>IF(N181="znížená",J181,0)</f>
        <v>0</v>
      </c>
      <c r="BG181" s="202">
        <f>IF(N181="zákl. prenesená",J181,0)</f>
        <v>0</v>
      </c>
      <c r="BH181" s="202">
        <f>IF(N181="zníž. prenesená",J181,0)</f>
        <v>0</v>
      </c>
      <c r="BI181" s="202">
        <f>IF(N181="nulová",J181,0)</f>
        <v>0</v>
      </c>
      <c r="BJ181" s="19" t="s">
        <v>90</v>
      </c>
      <c r="BK181" s="203">
        <f>ROUND(I181*H181,3)</f>
        <v>0</v>
      </c>
      <c r="BL181" s="19" t="s">
        <v>212</v>
      </c>
      <c r="BM181" s="201" t="s">
        <v>385</v>
      </c>
    </row>
    <row r="182" s="2" customFormat="1" ht="16.5" customHeight="1">
      <c r="A182" s="38"/>
      <c r="B182" s="189"/>
      <c r="C182" s="190" t="s">
        <v>292</v>
      </c>
      <c r="D182" s="190" t="s">
        <v>171</v>
      </c>
      <c r="E182" s="191" t="s">
        <v>1470</v>
      </c>
      <c r="F182" s="192" t="s">
        <v>1471</v>
      </c>
      <c r="G182" s="193" t="s">
        <v>324</v>
      </c>
      <c r="H182" s="194">
        <v>7.2000000000000002</v>
      </c>
      <c r="I182" s="195"/>
      <c r="J182" s="194">
        <f>ROUND(I182*H182,3)</f>
        <v>0</v>
      </c>
      <c r="K182" s="196"/>
      <c r="L182" s="39"/>
      <c r="M182" s="197" t="s">
        <v>1</v>
      </c>
      <c r="N182" s="198" t="s">
        <v>44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1" t="s">
        <v>212</v>
      </c>
      <c r="AT182" s="201" t="s">
        <v>171</v>
      </c>
      <c r="AU182" s="201" t="s">
        <v>90</v>
      </c>
      <c r="AY182" s="19" t="s">
        <v>168</v>
      </c>
      <c r="BE182" s="202">
        <f>IF(N182="základná",J182,0)</f>
        <v>0</v>
      </c>
      <c r="BF182" s="202">
        <f>IF(N182="znížená",J182,0)</f>
        <v>0</v>
      </c>
      <c r="BG182" s="202">
        <f>IF(N182="zákl. prenesená",J182,0)</f>
        <v>0</v>
      </c>
      <c r="BH182" s="202">
        <f>IF(N182="zníž. prenesená",J182,0)</f>
        <v>0</v>
      </c>
      <c r="BI182" s="202">
        <f>IF(N182="nulová",J182,0)</f>
        <v>0</v>
      </c>
      <c r="BJ182" s="19" t="s">
        <v>90</v>
      </c>
      <c r="BK182" s="203">
        <f>ROUND(I182*H182,3)</f>
        <v>0</v>
      </c>
      <c r="BL182" s="19" t="s">
        <v>212</v>
      </c>
      <c r="BM182" s="201" t="s">
        <v>388</v>
      </c>
    </row>
    <row r="183" s="2" customFormat="1" ht="24.15" customHeight="1">
      <c r="A183" s="38"/>
      <c r="B183" s="189"/>
      <c r="C183" s="190" t="s">
        <v>391</v>
      </c>
      <c r="D183" s="190" t="s">
        <v>171</v>
      </c>
      <c r="E183" s="191" t="s">
        <v>1472</v>
      </c>
      <c r="F183" s="192" t="s">
        <v>1473</v>
      </c>
      <c r="G183" s="193" t="s">
        <v>353</v>
      </c>
      <c r="H183" s="194">
        <v>10</v>
      </c>
      <c r="I183" s="195"/>
      <c r="J183" s="194">
        <f>ROUND(I183*H183,3)</f>
        <v>0</v>
      </c>
      <c r="K183" s="196"/>
      <c r="L183" s="39"/>
      <c r="M183" s="197" t="s">
        <v>1</v>
      </c>
      <c r="N183" s="198" t="s">
        <v>44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1" t="s">
        <v>212</v>
      </c>
      <c r="AT183" s="201" t="s">
        <v>171</v>
      </c>
      <c r="AU183" s="201" t="s">
        <v>90</v>
      </c>
      <c r="AY183" s="19" t="s">
        <v>168</v>
      </c>
      <c r="BE183" s="202">
        <f>IF(N183="základná",J183,0)</f>
        <v>0</v>
      </c>
      <c r="BF183" s="202">
        <f>IF(N183="znížená",J183,0)</f>
        <v>0</v>
      </c>
      <c r="BG183" s="202">
        <f>IF(N183="zákl. prenesená",J183,0)</f>
        <v>0</v>
      </c>
      <c r="BH183" s="202">
        <f>IF(N183="zníž. prenesená",J183,0)</f>
        <v>0</v>
      </c>
      <c r="BI183" s="202">
        <f>IF(N183="nulová",J183,0)</f>
        <v>0</v>
      </c>
      <c r="BJ183" s="19" t="s">
        <v>90</v>
      </c>
      <c r="BK183" s="203">
        <f>ROUND(I183*H183,3)</f>
        <v>0</v>
      </c>
      <c r="BL183" s="19" t="s">
        <v>212</v>
      </c>
      <c r="BM183" s="201" t="s">
        <v>394</v>
      </c>
    </row>
    <row r="184" s="2" customFormat="1" ht="24.15" customHeight="1">
      <c r="A184" s="38"/>
      <c r="B184" s="189"/>
      <c r="C184" s="190" t="s">
        <v>300</v>
      </c>
      <c r="D184" s="190" t="s">
        <v>171</v>
      </c>
      <c r="E184" s="191" t="s">
        <v>1474</v>
      </c>
      <c r="F184" s="192" t="s">
        <v>1475</v>
      </c>
      <c r="G184" s="193" t="s">
        <v>353</v>
      </c>
      <c r="H184" s="194">
        <v>4</v>
      </c>
      <c r="I184" s="195"/>
      <c r="J184" s="194">
        <f>ROUND(I184*H184,3)</f>
        <v>0</v>
      </c>
      <c r="K184" s="196"/>
      <c r="L184" s="39"/>
      <c r="M184" s="197" t="s">
        <v>1</v>
      </c>
      <c r="N184" s="198" t="s">
        <v>44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1" t="s">
        <v>212</v>
      </c>
      <c r="AT184" s="201" t="s">
        <v>171</v>
      </c>
      <c r="AU184" s="201" t="s">
        <v>90</v>
      </c>
      <c r="AY184" s="19" t="s">
        <v>168</v>
      </c>
      <c r="BE184" s="202">
        <f>IF(N184="základná",J184,0)</f>
        <v>0</v>
      </c>
      <c r="BF184" s="202">
        <f>IF(N184="znížená",J184,0)</f>
        <v>0</v>
      </c>
      <c r="BG184" s="202">
        <f>IF(N184="zákl. prenesená",J184,0)</f>
        <v>0</v>
      </c>
      <c r="BH184" s="202">
        <f>IF(N184="zníž. prenesená",J184,0)</f>
        <v>0</v>
      </c>
      <c r="BI184" s="202">
        <f>IF(N184="nulová",J184,0)</f>
        <v>0</v>
      </c>
      <c r="BJ184" s="19" t="s">
        <v>90</v>
      </c>
      <c r="BK184" s="203">
        <f>ROUND(I184*H184,3)</f>
        <v>0</v>
      </c>
      <c r="BL184" s="19" t="s">
        <v>212</v>
      </c>
      <c r="BM184" s="201" t="s">
        <v>398</v>
      </c>
    </row>
    <row r="185" s="2" customFormat="1" ht="24.15" customHeight="1">
      <c r="A185" s="38"/>
      <c r="B185" s="189"/>
      <c r="C185" s="190" t="s">
        <v>399</v>
      </c>
      <c r="D185" s="190" t="s">
        <v>171</v>
      </c>
      <c r="E185" s="191" t="s">
        <v>1476</v>
      </c>
      <c r="F185" s="192" t="s">
        <v>1477</v>
      </c>
      <c r="G185" s="193" t="s">
        <v>353</v>
      </c>
      <c r="H185" s="194">
        <v>8</v>
      </c>
      <c r="I185" s="195"/>
      <c r="J185" s="194">
        <f>ROUND(I185*H185,3)</f>
        <v>0</v>
      </c>
      <c r="K185" s="196"/>
      <c r="L185" s="39"/>
      <c r="M185" s="197" t="s">
        <v>1</v>
      </c>
      <c r="N185" s="198" t="s">
        <v>44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1" t="s">
        <v>212</v>
      </c>
      <c r="AT185" s="201" t="s">
        <v>171</v>
      </c>
      <c r="AU185" s="201" t="s">
        <v>90</v>
      </c>
      <c r="AY185" s="19" t="s">
        <v>168</v>
      </c>
      <c r="BE185" s="202">
        <f>IF(N185="základná",J185,0)</f>
        <v>0</v>
      </c>
      <c r="BF185" s="202">
        <f>IF(N185="znížená",J185,0)</f>
        <v>0</v>
      </c>
      <c r="BG185" s="202">
        <f>IF(N185="zákl. prenesená",J185,0)</f>
        <v>0</v>
      </c>
      <c r="BH185" s="202">
        <f>IF(N185="zníž. prenesená",J185,0)</f>
        <v>0</v>
      </c>
      <c r="BI185" s="202">
        <f>IF(N185="nulová",J185,0)</f>
        <v>0</v>
      </c>
      <c r="BJ185" s="19" t="s">
        <v>90</v>
      </c>
      <c r="BK185" s="203">
        <f>ROUND(I185*H185,3)</f>
        <v>0</v>
      </c>
      <c r="BL185" s="19" t="s">
        <v>212</v>
      </c>
      <c r="BM185" s="201" t="s">
        <v>402</v>
      </c>
    </row>
    <row r="186" s="2" customFormat="1" ht="24.15" customHeight="1">
      <c r="A186" s="38"/>
      <c r="B186" s="189"/>
      <c r="C186" s="190" t="s">
        <v>307</v>
      </c>
      <c r="D186" s="190" t="s">
        <v>171</v>
      </c>
      <c r="E186" s="191" t="s">
        <v>1478</v>
      </c>
      <c r="F186" s="192" t="s">
        <v>1479</v>
      </c>
      <c r="G186" s="193" t="s">
        <v>353</v>
      </c>
      <c r="H186" s="194">
        <v>4</v>
      </c>
      <c r="I186" s="195"/>
      <c r="J186" s="194">
        <f>ROUND(I186*H186,3)</f>
        <v>0</v>
      </c>
      <c r="K186" s="196"/>
      <c r="L186" s="39"/>
      <c r="M186" s="197" t="s">
        <v>1</v>
      </c>
      <c r="N186" s="198" t="s">
        <v>44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1" t="s">
        <v>212</v>
      </c>
      <c r="AT186" s="201" t="s">
        <v>171</v>
      </c>
      <c r="AU186" s="201" t="s">
        <v>90</v>
      </c>
      <c r="AY186" s="19" t="s">
        <v>168</v>
      </c>
      <c r="BE186" s="202">
        <f>IF(N186="základná",J186,0)</f>
        <v>0</v>
      </c>
      <c r="BF186" s="202">
        <f>IF(N186="znížená",J186,0)</f>
        <v>0</v>
      </c>
      <c r="BG186" s="202">
        <f>IF(N186="zákl. prenesená",J186,0)</f>
        <v>0</v>
      </c>
      <c r="BH186" s="202">
        <f>IF(N186="zníž. prenesená",J186,0)</f>
        <v>0</v>
      </c>
      <c r="BI186" s="202">
        <f>IF(N186="nulová",J186,0)</f>
        <v>0</v>
      </c>
      <c r="BJ186" s="19" t="s">
        <v>90</v>
      </c>
      <c r="BK186" s="203">
        <f>ROUND(I186*H186,3)</f>
        <v>0</v>
      </c>
      <c r="BL186" s="19" t="s">
        <v>212</v>
      </c>
      <c r="BM186" s="201" t="s">
        <v>406</v>
      </c>
    </row>
    <row r="187" s="2" customFormat="1" ht="24.15" customHeight="1">
      <c r="A187" s="38"/>
      <c r="B187" s="189"/>
      <c r="C187" s="190" t="s">
        <v>409</v>
      </c>
      <c r="D187" s="190" t="s">
        <v>171</v>
      </c>
      <c r="E187" s="191" t="s">
        <v>1480</v>
      </c>
      <c r="F187" s="192" t="s">
        <v>1481</v>
      </c>
      <c r="G187" s="193" t="s">
        <v>353</v>
      </c>
      <c r="H187" s="194">
        <v>4</v>
      </c>
      <c r="I187" s="195"/>
      <c r="J187" s="194">
        <f>ROUND(I187*H187,3)</f>
        <v>0</v>
      </c>
      <c r="K187" s="196"/>
      <c r="L187" s="39"/>
      <c r="M187" s="197" t="s">
        <v>1</v>
      </c>
      <c r="N187" s="198" t="s">
        <v>44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1" t="s">
        <v>212</v>
      </c>
      <c r="AT187" s="201" t="s">
        <v>171</v>
      </c>
      <c r="AU187" s="201" t="s">
        <v>90</v>
      </c>
      <c r="AY187" s="19" t="s">
        <v>168</v>
      </c>
      <c r="BE187" s="202">
        <f>IF(N187="základná",J187,0)</f>
        <v>0</v>
      </c>
      <c r="BF187" s="202">
        <f>IF(N187="znížená",J187,0)</f>
        <v>0</v>
      </c>
      <c r="BG187" s="202">
        <f>IF(N187="zákl. prenesená",J187,0)</f>
        <v>0</v>
      </c>
      <c r="BH187" s="202">
        <f>IF(N187="zníž. prenesená",J187,0)</f>
        <v>0</v>
      </c>
      <c r="BI187" s="202">
        <f>IF(N187="nulová",J187,0)</f>
        <v>0</v>
      </c>
      <c r="BJ187" s="19" t="s">
        <v>90</v>
      </c>
      <c r="BK187" s="203">
        <f>ROUND(I187*H187,3)</f>
        <v>0</v>
      </c>
      <c r="BL187" s="19" t="s">
        <v>212</v>
      </c>
      <c r="BM187" s="201" t="s">
        <v>412</v>
      </c>
    </row>
    <row r="188" s="2" customFormat="1" ht="16.5" customHeight="1">
      <c r="A188" s="38"/>
      <c r="B188" s="189"/>
      <c r="C188" s="190" t="s">
        <v>316</v>
      </c>
      <c r="D188" s="190" t="s">
        <v>171</v>
      </c>
      <c r="E188" s="191" t="s">
        <v>1482</v>
      </c>
      <c r="F188" s="192" t="s">
        <v>1483</v>
      </c>
      <c r="G188" s="193" t="s">
        <v>353</v>
      </c>
      <c r="H188" s="194">
        <v>2</v>
      </c>
      <c r="I188" s="195"/>
      <c r="J188" s="194">
        <f>ROUND(I188*H188,3)</f>
        <v>0</v>
      </c>
      <c r="K188" s="196"/>
      <c r="L188" s="39"/>
      <c r="M188" s="197" t="s">
        <v>1</v>
      </c>
      <c r="N188" s="198" t="s">
        <v>44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1" t="s">
        <v>212</v>
      </c>
      <c r="AT188" s="201" t="s">
        <v>171</v>
      </c>
      <c r="AU188" s="201" t="s">
        <v>90</v>
      </c>
      <c r="AY188" s="19" t="s">
        <v>168</v>
      </c>
      <c r="BE188" s="202">
        <f>IF(N188="základná",J188,0)</f>
        <v>0</v>
      </c>
      <c r="BF188" s="202">
        <f>IF(N188="znížená",J188,0)</f>
        <v>0</v>
      </c>
      <c r="BG188" s="202">
        <f>IF(N188="zákl. prenesená",J188,0)</f>
        <v>0</v>
      </c>
      <c r="BH188" s="202">
        <f>IF(N188="zníž. prenesená",J188,0)</f>
        <v>0</v>
      </c>
      <c r="BI188" s="202">
        <f>IF(N188="nulová",J188,0)</f>
        <v>0</v>
      </c>
      <c r="BJ188" s="19" t="s">
        <v>90</v>
      </c>
      <c r="BK188" s="203">
        <f>ROUND(I188*H188,3)</f>
        <v>0</v>
      </c>
      <c r="BL188" s="19" t="s">
        <v>212</v>
      </c>
      <c r="BM188" s="201" t="s">
        <v>417</v>
      </c>
    </row>
    <row r="189" s="2" customFormat="1" ht="24.15" customHeight="1">
      <c r="A189" s="38"/>
      <c r="B189" s="189"/>
      <c r="C189" s="190" t="s">
        <v>419</v>
      </c>
      <c r="D189" s="190" t="s">
        <v>171</v>
      </c>
      <c r="E189" s="191" t="s">
        <v>1484</v>
      </c>
      <c r="F189" s="192" t="s">
        <v>1485</v>
      </c>
      <c r="G189" s="193" t="s">
        <v>353</v>
      </c>
      <c r="H189" s="194">
        <v>10</v>
      </c>
      <c r="I189" s="195"/>
      <c r="J189" s="194">
        <f>ROUND(I189*H189,3)</f>
        <v>0</v>
      </c>
      <c r="K189" s="196"/>
      <c r="L189" s="39"/>
      <c r="M189" s="197" t="s">
        <v>1</v>
      </c>
      <c r="N189" s="198" t="s">
        <v>44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1" t="s">
        <v>212</v>
      </c>
      <c r="AT189" s="201" t="s">
        <v>171</v>
      </c>
      <c r="AU189" s="201" t="s">
        <v>90</v>
      </c>
      <c r="AY189" s="19" t="s">
        <v>168</v>
      </c>
      <c r="BE189" s="202">
        <f>IF(N189="základná",J189,0)</f>
        <v>0</v>
      </c>
      <c r="BF189" s="202">
        <f>IF(N189="znížená",J189,0)</f>
        <v>0</v>
      </c>
      <c r="BG189" s="202">
        <f>IF(N189="zákl. prenesená",J189,0)</f>
        <v>0</v>
      </c>
      <c r="BH189" s="202">
        <f>IF(N189="zníž. prenesená",J189,0)</f>
        <v>0</v>
      </c>
      <c r="BI189" s="202">
        <f>IF(N189="nulová",J189,0)</f>
        <v>0</v>
      </c>
      <c r="BJ189" s="19" t="s">
        <v>90</v>
      </c>
      <c r="BK189" s="203">
        <f>ROUND(I189*H189,3)</f>
        <v>0</v>
      </c>
      <c r="BL189" s="19" t="s">
        <v>212</v>
      </c>
      <c r="BM189" s="201" t="s">
        <v>422</v>
      </c>
    </row>
    <row r="190" s="2" customFormat="1" ht="24.15" customHeight="1">
      <c r="A190" s="38"/>
      <c r="B190" s="189"/>
      <c r="C190" s="236" t="s">
        <v>325</v>
      </c>
      <c r="D190" s="236" t="s">
        <v>357</v>
      </c>
      <c r="E190" s="237" t="s">
        <v>1486</v>
      </c>
      <c r="F190" s="238" t="s">
        <v>1487</v>
      </c>
      <c r="G190" s="239" t="s">
        <v>353</v>
      </c>
      <c r="H190" s="240">
        <v>10</v>
      </c>
      <c r="I190" s="241"/>
      <c r="J190" s="240">
        <f>ROUND(I190*H190,3)</f>
        <v>0</v>
      </c>
      <c r="K190" s="242"/>
      <c r="L190" s="243"/>
      <c r="M190" s="244" t="s">
        <v>1</v>
      </c>
      <c r="N190" s="245" t="s">
        <v>44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1" t="s">
        <v>259</v>
      </c>
      <c r="AT190" s="201" t="s">
        <v>357</v>
      </c>
      <c r="AU190" s="201" t="s">
        <v>90</v>
      </c>
      <c r="AY190" s="19" t="s">
        <v>168</v>
      </c>
      <c r="BE190" s="202">
        <f>IF(N190="základná",J190,0)</f>
        <v>0</v>
      </c>
      <c r="BF190" s="202">
        <f>IF(N190="znížená",J190,0)</f>
        <v>0</v>
      </c>
      <c r="BG190" s="202">
        <f>IF(N190="zákl. prenesená",J190,0)</f>
        <v>0</v>
      </c>
      <c r="BH190" s="202">
        <f>IF(N190="zníž. prenesená",J190,0)</f>
        <v>0</v>
      </c>
      <c r="BI190" s="202">
        <f>IF(N190="nulová",J190,0)</f>
        <v>0</v>
      </c>
      <c r="BJ190" s="19" t="s">
        <v>90</v>
      </c>
      <c r="BK190" s="203">
        <f>ROUND(I190*H190,3)</f>
        <v>0</v>
      </c>
      <c r="BL190" s="19" t="s">
        <v>212</v>
      </c>
      <c r="BM190" s="201" t="s">
        <v>426</v>
      </c>
    </row>
    <row r="191" s="2" customFormat="1" ht="24.15" customHeight="1">
      <c r="A191" s="38"/>
      <c r="B191" s="189"/>
      <c r="C191" s="190" t="s">
        <v>428</v>
      </c>
      <c r="D191" s="190" t="s">
        <v>171</v>
      </c>
      <c r="E191" s="191" t="s">
        <v>1488</v>
      </c>
      <c r="F191" s="192" t="s">
        <v>1489</v>
      </c>
      <c r="G191" s="193" t="s">
        <v>353</v>
      </c>
      <c r="H191" s="194">
        <v>2</v>
      </c>
      <c r="I191" s="195"/>
      <c r="J191" s="194">
        <f>ROUND(I191*H191,3)</f>
        <v>0</v>
      </c>
      <c r="K191" s="196"/>
      <c r="L191" s="39"/>
      <c r="M191" s="197" t="s">
        <v>1</v>
      </c>
      <c r="N191" s="198" t="s">
        <v>44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1" t="s">
        <v>212</v>
      </c>
      <c r="AT191" s="201" t="s">
        <v>171</v>
      </c>
      <c r="AU191" s="201" t="s">
        <v>90</v>
      </c>
      <c r="AY191" s="19" t="s">
        <v>168</v>
      </c>
      <c r="BE191" s="202">
        <f>IF(N191="základná",J191,0)</f>
        <v>0</v>
      </c>
      <c r="BF191" s="202">
        <f>IF(N191="znížená",J191,0)</f>
        <v>0</v>
      </c>
      <c r="BG191" s="202">
        <f>IF(N191="zákl. prenesená",J191,0)</f>
        <v>0</v>
      </c>
      <c r="BH191" s="202">
        <f>IF(N191="zníž. prenesená",J191,0)</f>
        <v>0</v>
      </c>
      <c r="BI191" s="202">
        <f>IF(N191="nulová",J191,0)</f>
        <v>0</v>
      </c>
      <c r="BJ191" s="19" t="s">
        <v>90</v>
      </c>
      <c r="BK191" s="203">
        <f>ROUND(I191*H191,3)</f>
        <v>0</v>
      </c>
      <c r="BL191" s="19" t="s">
        <v>212</v>
      </c>
      <c r="BM191" s="201" t="s">
        <v>431</v>
      </c>
    </row>
    <row r="192" s="2" customFormat="1" ht="16.5" customHeight="1">
      <c r="A192" s="38"/>
      <c r="B192" s="189"/>
      <c r="C192" s="236" t="s">
        <v>330</v>
      </c>
      <c r="D192" s="236" t="s">
        <v>357</v>
      </c>
      <c r="E192" s="237" t="s">
        <v>1490</v>
      </c>
      <c r="F192" s="238" t="s">
        <v>1491</v>
      </c>
      <c r="G192" s="239" t="s">
        <v>353</v>
      </c>
      <c r="H192" s="240">
        <v>2</v>
      </c>
      <c r="I192" s="241"/>
      <c r="J192" s="240">
        <f>ROUND(I192*H192,3)</f>
        <v>0</v>
      </c>
      <c r="K192" s="242"/>
      <c r="L192" s="243"/>
      <c r="M192" s="244" t="s">
        <v>1</v>
      </c>
      <c r="N192" s="245" t="s">
        <v>44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1" t="s">
        <v>259</v>
      </c>
      <c r="AT192" s="201" t="s">
        <v>357</v>
      </c>
      <c r="AU192" s="201" t="s">
        <v>90</v>
      </c>
      <c r="AY192" s="19" t="s">
        <v>168</v>
      </c>
      <c r="BE192" s="202">
        <f>IF(N192="základná",J192,0)</f>
        <v>0</v>
      </c>
      <c r="BF192" s="202">
        <f>IF(N192="znížená",J192,0)</f>
        <v>0</v>
      </c>
      <c r="BG192" s="202">
        <f>IF(N192="zákl. prenesená",J192,0)</f>
        <v>0</v>
      </c>
      <c r="BH192" s="202">
        <f>IF(N192="zníž. prenesená",J192,0)</f>
        <v>0</v>
      </c>
      <c r="BI192" s="202">
        <f>IF(N192="nulová",J192,0)</f>
        <v>0</v>
      </c>
      <c r="BJ192" s="19" t="s">
        <v>90</v>
      </c>
      <c r="BK192" s="203">
        <f>ROUND(I192*H192,3)</f>
        <v>0</v>
      </c>
      <c r="BL192" s="19" t="s">
        <v>212</v>
      </c>
      <c r="BM192" s="201" t="s">
        <v>435</v>
      </c>
    </row>
    <row r="193" s="2" customFormat="1" ht="24.15" customHeight="1">
      <c r="A193" s="38"/>
      <c r="B193" s="189"/>
      <c r="C193" s="190" t="s">
        <v>436</v>
      </c>
      <c r="D193" s="190" t="s">
        <v>171</v>
      </c>
      <c r="E193" s="191" t="s">
        <v>1492</v>
      </c>
      <c r="F193" s="192" t="s">
        <v>1493</v>
      </c>
      <c r="G193" s="193" t="s">
        <v>353</v>
      </c>
      <c r="H193" s="194">
        <v>2</v>
      </c>
      <c r="I193" s="195"/>
      <c r="J193" s="194">
        <f>ROUND(I193*H193,3)</f>
        <v>0</v>
      </c>
      <c r="K193" s="196"/>
      <c r="L193" s="39"/>
      <c r="M193" s="197" t="s">
        <v>1</v>
      </c>
      <c r="N193" s="198" t="s">
        <v>44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1" t="s">
        <v>212</v>
      </c>
      <c r="AT193" s="201" t="s">
        <v>171</v>
      </c>
      <c r="AU193" s="201" t="s">
        <v>90</v>
      </c>
      <c r="AY193" s="19" t="s">
        <v>168</v>
      </c>
      <c r="BE193" s="202">
        <f>IF(N193="základná",J193,0)</f>
        <v>0</v>
      </c>
      <c r="BF193" s="202">
        <f>IF(N193="znížená",J193,0)</f>
        <v>0</v>
      </c>
      <c r="BG193" s="202">
        <f>IF(N193="zákl. prenesená",J193,0)</f>
        <v>0</v>
      </c>
      <c r="BH193" s="202">
        <f>IF(N193="zníž. prenesená",J193,0)</f>
        <v>0</v>
      </c>
      <c r="BI193" s="202">
        <f>IF(N193="nulová",J193,0)</f>
        <v>0</v>
      </c>
      <c r="BJ193" s="19" t="s">
        <v>90</v>
      </c>
      <c r="BK193" s="203">
        <f>ROUND(I193*H193,3)</f>
        <v>0</v>
      </c>
      <c r="BL193" s="19" t="s">
        <v>212</v>
      </c>
      <c r="BM193" s="201" t="s">
        <v>439</v>
      </c>
    </row>
    <row r="194" s="2" customFormat="1" ht="21.75" customHeight="1">
      <c r="A194" s="38"/>
      <c r="B194" s="189"/>
      <c r="C194" s="236" t="s">
        <v>334</v>
      </c>
      <c r="D194" s="236" t="s">
        <v>357</v>
      </c>
      <c r="E194" s="237" t="s">
        <v>1494</v>
      </c>
      <c r="F194" s="238" t="s">
        <v>1495</v>
      </c>
      <c r="G194" s="239" t="s">
        <v>353</v>
      </c>
      <c r="H194" s="240">
        <v>2</v>
      </c>
      <c r="I194" s="241"/>
      <c r="J194" s="240">
        <f>ROUND(I194*H194,3)</f>
        <v>0</v>
      </c>
      <c r="K194" s="242"/>
      <c r="L194" s="243"/>
      <c r="M194" s="244" t="s">
        <v>1</v>
      </c>
      <c r="N194" s="245" t="s">
        <v>44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1" t="s">
        <v>259</v>
      </c>
      <c r="AT194" s="201" t="s">
        <v>357</v>
      </c>
      <c r="AU194" s="201" t="s">
        <v>90</v>
      </c>
      <c r="AY194" s="19" t="s">
        <v>168</v>
      </c>
      <c r="BE194" s="202">
        <f>IF(N194="základná",J194,0)</f>
        <v>0</v>
      </c>
      <c r="BF194" s="202">
        <f>IF(N194="znížená",J194,0)</f>
        <v>0</v>
      </c>
      <c r="BG194" s="202">
        <f>IF(N194="zákl. prenesená",J194,0)</f>
        <v>0</v>
      </c>
      <c r="BH194" s="202">
        <f>IF(N194="zníž. prenesená",J194,0)</f>
        <v>0</v>
      </c>
      <c r="BI194" s="202">
        <f>IF(N194="nulová",J194,0)</f>
        <v>0</v>
      </c>
      <c r="BJ194" s="19" t="s">
        <v>90</v>
      </c>
      <c r="BK194" s="203">
        <f>ROUND(I194*H194,3)</f>
        <v>0</v>
      </c>
      <c r="BL194" s="19" t="s">
        <v>212</v>
      </c>
      <c r="BM194" s="201" t="s">
        <v>442</v>
      </c>
    </row>
    <row r="195" s="2" customFormat="1" ht="16.5" customHeight="1">
      <c r="A195" s="38"/>
      <c r="B195" s="189"/>
      <c r="C195" s="190" t="s">
        <v>448</v>
      </c>
      <c r="D195" s="190" t="s">
        <v>171</v>
      </c>
      <c r="E195" s="191" t="s">
        <v>1496</v>
      </c>
      <c r="F195" s="192" t="s">
        <v>1497</v>
      </c>
      <c r="G195" s="193" t="s">
        <v>353</v>
      </c>
      <c r="H195" s="194">
        <v>2</v>
      </c>
      <c r="I195" s="195"/>
      <c r="J195" s="194">
        <f>ROUND(I195*H195,3)</f>
        <v>0</v>
      </c>
      <c r="K195" s="196"/>
      <c r="L195" s="39"/>
      <c r="M195" s="197" t="s">
        <v>1</v>
      </c>
      <c r="N195" s="198" t="s">
        <v>44</v>
      </c>
      <c r="O195" s="82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1" t="s">
        <v>212</v>
      </c>
      <c r="AT195" s="201" t="s">
        <v>171</v>
      </c>
      <c r="AU195" s="201" t="s">
        <v>90</v>
      </c>
      <c r="AY195" s="19" t="s">
        <v>168</v>
      </c>
      <c r="BE195" s="202">
        <f>IF(N195="základná",J195,0)</f>
        <v>0</v>
      </c>
      <c r="BF195" s="202">
        <f>IF(N195="znížená",J195,0)</f>
        <v>0</v>
      </c>
      <c r="BG195" s="202">
        <f>IF(N195="zákl. prenesená",J195,0)</f>
        <v>0</v>
      </c>
      <c r="BH195" s="202">
        <f>IF(N195="zníž. prenesená",J195,0)</f>
        <v>0</v>
      </c>
      <c r="BI195" s="202">
        <f>IF(N195="nulová",J195,0)</f>
        <v>0</v>
      </c>
      <c r="BJ195" s="19" t="s">
        <v>90</v>
      </c>
      <c r="BK195" s="203">
        <f>ROUND(I195*H195,3)</f>
        <v>0</v>
      </c>
      <c r="BL195" s="19" t="s">
        <v>212</v>
      </c>
      <c r="BM195" s="201" t="s">
        <v>451</v>
      </c>
    </row>
    <row r="196" s="2" customFormat="1" ht="24.15" customHeight="1">
      <c r="A196" s="38"/>
      <c r="B196" s="189"/>
      <c r="C196" s="190" t="s">
        <v>339</v>
      </c>
      <c r="D196" s="190" t="s">
        <v>171</v>
      </c>
      <c r="E196" s="191" t="s">
        <v>1498</v>
      </c>
      <c r="F196" s="192" t="s">
        <v>1499</v>
      </c>
      <c r="G196" s="193" t="s">
        <v>324</v>
      </c>
      <c r="H196" s="194">
        <v>50.200000000000003</v>
      </c>
      <c r="I196" s="195"/>
      <c r="J196" s="194">
        <f>ROUND(I196*H196,3)</f>
        <v>0</v>
      </c>
      <c r="K196" s="196"/>
      <c r="L196" s="39"/>
      <c r="M196" s="197" t="s">
        <v>1</v>
      </c>
      <c r="N196" s="198" t="s">
        <v>44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1" t="s">
        <v>212</v>
      </c>
      <c r="AT196" s="201" t="s">
        <v>171</v>
      </c>
      <c r="AU196" s="201" t="s">
        <v>90</v>
      </c>
      <c r="AY196" s="19" t="s">
        <v>168</v>
      </c>
      <c r="BE196" s="202">
        <f>IF(N196="základná",J196,0)</f>
        <v>0</v>
      </c>
      <c r="BF196" s="202">
        <f>IF(N196="znížená",J196,0)</f>
        <v>0</v>
      </c>
      <c r="BG196" s="202">
        <f>IF(N196="zákl. prenesená",J196,0)</f>
        <v>0</v>
      </c>
      <c r="BH196" s="202">
        <f>IF(N196="zníž. prenesená",J196,0)</f>
        <v>0</v>
      </c>
      <c r="BI196" s="202">
        <f>IF(N196="nulová",J196,0)</f>
        <v>0</v>
      </c>
      <c r="BJ196" s="19" t="s">
        <v>90</v>
      </c>
      <c r="BK196" s="203">
        <f>ROUND(I196*H196,3)</f>
        <v>0</v>
      </c>
      <c r="BL196" s="19" t="s">
        <v>212</v>
      </c>
      <c r="BM196" s="201" t="s">
        <v>459</v>
      </c>
    </row>
    <row r="197" s="2" customFormat="1" ht="24.15" customHeight="1">
      <c r="A197" s="38"/>
      <c r="B197" s="189"/>
      <c r="C197" s="190" t="s">
        <v>460</v>
      </c>
      <c r="D197" s="190" t="s">
        <v>171</v>
      </c>
      <c r="E197" s="191" t="s">
        <v>1500</v>
      </c>
      <c r="F197" s="192" t="s">
        <v>1501</v>
      </c>
      <c r="G197" s="193" t="s">
        <v>458</v>
      </c>
      <c r="H197" s="194">
        <v>0.10000000000000001</v>
      </c>
      <c r="I197" s="195"/>
      <c r="J197" s="194">
        <f>ROUND(I197*H197,3)</f>
        <v>0</v>
      </c>
      <c r="K197" s="196"/>
      <c r="L197" s="39"/>
      <c r="M197" s="197" t="s">
        <v>1</v>
      </c>
      <c r="N197" s="198" t="s">
        <v>44</v>
      </c>
      <c r="O197" s="8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1" t="s">
        <v>212</v>
      </c>
      <c r="AT197" s="201" t="s">
        <v>171</v>
      </c>
      <c r="AU197" s="201" t="s">
        <v>90</v>
      </c>
      <c r="AY197" s="19" t="s">
        <v>168</v>
      </c>
      <c r="BE197" s="202">
        <f>IF(N197="základná",J197,0)</f>
        <v>0</v>
      </c>
      <c r="BF197" s="202">
        <f>IF(N197="znížená",J197,0)</f>
        <v>0</v>
      </c>
      <c r="BG197" s="202">
        <f>IF(N197="zákl. prenesená",J197,0)</f>
        <v>0</v>
      </c>
      <c r="BH197" s="202">
        <f>IF(N197="zníž. prenesená",J197,0)</f>
        <v>0</v>
      </c>
      <c r="BI197" s="202">
        <f>IF(N197="nulová",J197,0)</f>
        <v>0</v>
      </c>
      <c r="BJ197" s="19" t="s">
        <v>90</v>
      </c>
      <c r="BK197" s="203">
        <f>ROUND(I197*H197,3)</f>
        <v>0</v>
      </c>
      <c r="BL197" s="19" t="s">
        <v>212</v>
      </c>
      <c r="BM197" s="201" t="s">
        <v>463</v>
      </c>
    </row>
    <row r="198" s="12" customFormat="1" ht="22.8" customHeight="1">
      <c r="A198" s="12"/>
      <c r="B198" s="176"/>
      <c r="C198" s="12"/>
      <c r="D198" s="177" t="s">
        <v>77</v>
      </c>
      <c r="E198" s="187" t="s">
        <v>1502</v>
      </c>
      <c r="F198" s="187" t="s">
        <v>1503</v>
      </c>
      <c r="G198" s="12"/>
      <c r="H198" s="12"/>
      <c r="I198" s="179"/>
      <c r="J198" s="188">
        <f>BK198</f>
        <v>0</v>
      </c>
      <c r="K198" s="12"/>
      <c r="L198" s="176"/>
      <c r="M198" s="181"/>
      <c r="N198" s="182"/>
      <c r="O198" s="182"/>
      <c r="P198" s="183">
        <f>SUM(P199:P221)</f>
        <v>0</v>
      </c>
      <c r="Q198" s="182"/>
      <c r="R198" s="183">
        <f>SUM(R199:R221)</f>
        <v>0</v>
      </c>
      <c r="S198" s="182"/>
      <c r="T198" s="184">
        <f>SUM(T199:T221)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77" t="s">
        <v>90</v>
      </c>
      <c r="AT198" s="185" t="s">
        <v>77</v>
      </c>
      <c r="AU198" s="185" t="s">
        <v>85</v>
      </c>
      <c r="AY198" s="177" t="s">
        <v>168</v>
      </c>
      <c r="BK198" s="186">
        <f>SUM(BK199:BK221)</f>
        <v>0</v>
      </c>
    </row>
    <row r="199" s="2" customFormat="1" ht="24.15" customHeight="1">
      <c r="A199" s="38"/>
      <c r="B199" s="189"/>
      <c r="C199" s="190" t="s">
        <v>342</v>
      </c>
      <c r="D199" s="190" t="s">
        <v>171</v>
      </c>
      <c r="E199" s="191" t="s">
        <v>1504</v>
      </c>
      <c r="F199" s="192" t="s">
        <v>1505</v>
      </c>
      <c r="G199" s="193" t="s">
        <v>324</v>
      </c>
      <c r="H199" s="194">
        <v>7</v>
      </c>
      <c r="I199" s="195"/>
      <c r="J199" s="194">
        <f>ROUND(I199*H199,3)</f>
        <v>0</v>
      </c>
      <c r="K199" s="196"/>
      <c r="L199" s="39"/>
      <c r="M199" s="197" t="s">
        <v>1</v>
      </c>
      <c r="N199" s="198" t="s">
        <v>44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1" t="s">
        <v>212</v>
      </c>
      <c r="AT199" s="201" t="s">
        <v>171</v>
      </c>
      <c r="AU199" s="201" t="s">
        <v>90</v>
      </c>
      <c r="AY199" s="19" t="s">
        <v>168</v>
      </c>
      <c r="BE199" s="202">
        <f>IF(N199="základná",J199,0)</f>
        <v>0</v>
      </c>
      <c r="BF199" s="202">
        <f>IF(N199="znížená",J199,0)</f>
        <v>0</v>
      </c>
      <c r="BG199" s="202">
        <f>IF(N199="zákl. prenesená",J199,0)</f>
        <v>0</v>
      </c>
      <c r="BH199" s="202">
        <f>IF(N199="zníž. prenesená",J199,0)</f>
        <v>0</v>
      </c>
      <c r="BI199" s="202">
        <f>IF(N199="nulová",J199,0)</f>
        <v>0</v>
      </c>
      <c r="BJ199" s="19" t="s">
        <v>90</v>
      </c>
      <c r="BK199" s="203">
        <f>ROUND(I199*H199,3)</f>
        <v>0</v>
      </c>
      <c r="BL199" s="19" t="s">
        <v>212</v>
      </c>
      <c r="BM199" s="201" t="s">
        <v>466</v>
      </c>
    </row>
    <row r="200" s="2" customFormat="1" ht="24.15" customHeight="1">
      <c r="A200" s="38"/>
      <c r="B200" s="189"/>
      <c r="C200" s="190" t="s">
        <v>468</v>
      </c>
      <c r="D200" s="190" t="s">
        <v>171</v>
      </c>
      <c r="E200" s="191" t="s">
        <v>1506</v>
      </c>
      <c r="F200" s="192" t="s">
        <v>1507</v>
      </c>
      <c r="G200" s="193" t="s">
        <v>324</v>
      </c>
      <c r="H200" s="194">
        <v>7</v>
      </c>
      <c r="I200" s="195"/>
      <c r="J200" s="194">
        <f>ROUND(I200*H200,3)</f>
        <v>0</v>
      </c>
      <c r="K200" s="196"/>
      <c r="L200" s="39"/>
      <c r="M200" s="197" t="s">
        <v>1</v>
      </c>
      <c r="N200" s="198" t="s">
        <v>44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1" t="s">
        <v>212</v>
      </c>
      <c r="AT200" s="201" t="s">
        <v>171</v>
      </c>
      <c r="AU200" s="201" t="s">
        <v>90</v>
      </c>
      <c r="AY200" s="19" t="s">
        <v>168</v>
      </c>
      <c r="BE200" s="202">
        <f>IF(N200="základná",J200,0)</f>
        <v>0</v>
      </c>
      <c r="BF200" s="202">
        <f>IF(N200="znížená",J200,0)</f>
        <v>0</v>
      </c>
      <c r="BG200" s="202">
        <f>IF(N200="zákl. prenesená",J200,0)</f>
        <v>0</v>
      </c>
      <c r="BH200" s="202">
        <f>IF(N200="zníž. prenesená",J200,0)</f>
        <v>0</v>
      </c>
      <c r="BI200" s="202">
        <f>IF(N200="nulová",J200,0)</f>
        <v>0</v>
      </c>
      <c r="BJ200" s="19" t="s">
        <v>90</v>
      </c>
      <c r="BK200" s="203">
        <f>ROUND(I200*H200,3)</f>
        <v>0</v>
      </c>
      <c r="BL200" s="19" t="s">
        <v>212</v>
      </c>
      <c r="BM200" s="201" t="s">
        <v>471</v>
      </c>
    </row>
    <row r="201" s="2" customFormat="1" ht="24.15" customHeight="1">
      <c r="A201" s="38"/>
      <c r="B201" s="189"/>
      <c r="C201" s="190" t="s">
        <v>346</v>
      </c>
      <c r="D201" s="190" t="s">
        <v>171</v>
      </c>
      <c r="E201" s="191" t="s">
        <v>1508</v>
      </c>
      <c r="F201" s="192" t="s">
        <v>1509</v>
      </c>
      <c r="G201" s="193" t="s">
        <v>324</v>
      </c>
      <c r="H201" s="194">
        <v>19</v>
      </c>
      <c r="I201" s="195"/>
      <c r="J201" s="194">
        <f>ROUND(I201*H201,3)</f>
        <v>0</v>
      </c>
      <c r="K201" s="196"/>
      <c r="L201" s="39"/>
      <c r="M201" s="197" t="s">
        <v>1</v>
      </c>
      <c r="N201" s="198" t="s">
        <v>44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1" t="s">
        <v>212</v>
      </c>
      <c r="AT201" s="201" t="s">
        <v>171</v>
      </c>
      <c r="AU201" s="201" t="s">
        <v>90</v>
      </c>
      <c r="AY201" s="19" t="s">
        <v>168</v>
      </c>
      <c r="BE201" s="202">
        <f>IF(N201="základná",J201,0)</f>
        <v>0</v>
      </c>
      <c r="BF201" s="202">
        <f>IF(N201="znížená",J201,0)</f>
        <v>0</v>
      </c>
      <c r="BG201" s="202">
        <f>IF(N201="zákl. prenesená",J201,0)</f>
        <v>0</v>
      </c>
      <c r="BH201" s="202">
        <f>IF(N201="zníž. prenesená",J201,0)</f>
        <v>0</v>
      </c>
      <c r="BI201" s="202">
        <f>IF(N201="nulová",J201,0)</f>
        <v>0</v>
      </c>
      <c r="BJ201" s="19" t="s">
        <v>90</v>
      </c>
      <c r="BK201" s="203">
        <f>ROUND(I201*H201,3)</f>
        <v>0</v>
      </c>
      <c r="BL201" s="19" t="s">
        <v>212</v>
      </c>
      <c r="BM201" s="201" t="s">
        <v>475</v>
      </c>
    </row>
    <row r="202" s="2" customFormat="1" ht="16.5" customHeight="1">
      <c r="A202" s="38"/>
      <c r="B202" s="189"/>
      <c r="C202" s="190" t="s">
        <v>478</v>
      </c>
      <c r="D202" s="190" t="s">
        <v>171</v>
      </c>
      <c r="E202" s="191" t="s">
        <v>1510</v>
      </c>
      <c r="F202" s="192" t="s">
        <v>1511</v>
      </c>
      <c r="G202" s="193" t="s">
        <v>353</v>
      </c>
      <c r="H202" s="194">
        <v>38</v>
      </c>
      <c r="I202" s="195"/>
      <c r="J202" s="194">
        <f>ROUND(I202*H202,3)</f>
        <v>0</v>
      </c>
      <c r="K202" s="196"/>
      <c r="L202" s="39"/>
      <c r="M202" s="197" t="s">
        <v>1</v>
      </c>
      <c r="N202" s="198" t="s">
        <v>44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1" t="s">
        <v>212</v>
      </c>
      <c r="AT202" s="201" t="s">
        <v>171</v>
      </c>
      <c r="AU202" s="201" t="s">
        <v>90</v>
      </c>
      <c r="AY202" s="19" t="s">
        <v>168</v>
      </c>
      <c r="BE202" s="202">
        <f>IF(N202="základná",J202,0)</f>
        <v>0</v>
      </c>
      <c r="BF202" s="202">
        <f>IF(N202="znížená",J202,0)</f>
        <v>0</v>
      </c>
      <c r="BG202" s="202">
        <f>IF(N202="zákl. prenesená",J202,0)</f>
        <v>0</v>
      </c>
      <c r="BH202" s="202">
        <f>IF(N202="zníž. prenesená",J202,0)</f>
        <v>0</v>
      </c>
      <c r="BI202" s="202">
        <f>IF(N202="nulová",J202,0)</f>
        <v>0</v>
      </c>
      <c r="BJ202" s="19" t="s">
        <v>90</v>
      </c>
      <c r="BK202" s="203">
        <f>ROUND(I202*H202,3)</f>
        <v>0</v>
      </c>
      <c r="BL202" s="19" t="s">
        <v>212</v>
      </c>
      <c r="BM202" s="201" t="s">
        <v>481</v>
      </c>
    </row>
    <row r="203" s="2" customFormat="1" ht="24.15" customHeight="1">
      <c r="A203" s="38"/>
      <c r="B203" s="189"/>
      <c r="C203" s="190" t="s">
        <v>349</v>
      </c>
      <c r="D203" s="190" t="s">
        <v>171</v>
      </c>
      <c r="E203" s="191" t="s">
        <v>1512</v>
      </c>
      <c r="F203" s="192" t="s">
        <v>1513</v>
      </c>
      <c r="G203" s="193" t="s">
        <v>353</v>
      </c>
      <c r="H203" s="194">
        <v>34</v>
      </c>
      <c r="I203" s="195"/>
      <c r="J203" s="194">
        <f>ROUND(I203*H203,3)</f>
        <v>0</v>
      </c>
      <c r="K203" s="196"/>
      <c r="L203" s="39"/>
      <c r="M203" s="197" t="s">
        <v>1</v>
      </c>
      <c r="N203" s="198" t="s">
        <v>44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1" t="s">
        <v>212</v>
      </c>
      <c r="AT203" s="201" t="s">
        <v>171</v>
      </c>
      <c r="AU203" s="201" t="s">
        <v>90</v>
      </c>
      <c r="AY203" s="19" t="s">
        <v>168</v>
      </c>
      <c r="BE203" s="202">
        <f>IF(N203="základná",J203,0)</f>
        <v>0</v>
      </c>
      <c r="BF203" s="202">
        <f>IF(N203="znížená",J203,0)</f>
        <v>0</v>
      </c>
      <c r="BG203" s="202">
        <f>IF(N203="zákl. prenesená",J203,0)</f>
        <v>0</v>
      </c>
      <c r="BH203" s="202">
        <f>IF(N203="zníž. prenesená",J203,0)</f>
        <v>0</v>
      </c>
      <c r="BI203" s="202">
        <f>IF(N203="nulová",J203,0)</f>
        <v>0</v>
      </c>
      <c r="BJ203" s="19" t="s">
        <v>90</v>
      </c>
      <c r="BK203" s="203">
        <f>ROUND(I203*H203,3)</f>
        <v>0</v>
      </c>
      <c r="BL203" s="19" t="s">
        <v>212</v>
      </c>
      <c r="BM203" s="201" t="s">
        <v>488</v>
      </c>
    </row>
    <row r="204" s="2" customFormat="1" ht="16.5" customHeight="1">
      <c r="A204" s="38"/>
      <c r="B204" s="189"/>
      <c r="C204" s="236" t="s">
        <v>489</v>
      </c>
      <c r="D204" s="236" t="s">
        <v>357</v>
      </c>
      <c r="E204" s="237" t="s">
        <v>1514</v>
      </c>
      <c r="F204" s="238" t="s">
        <v>1515</v>
      </c>
      <c r="G204" s="239" t="s">
        <v>353</v>
      </c>
      <c r="H204" s="240">
        <v>34</v>
      </c>
      <c r="I204" s="241"/>
      <c r="J204" s="240">
        <f>ROUND(I204*H204,3)</f>
        <v>0</v>
      </c>
      <c r="K204" s="242"/>
      <c r="L204" s="243"/>
      <c r="M204" s="244" t="s">
        <v>1</v>
      </c>
      <c r="N204" s="245" t="s">
        <v>44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1" t="s">
        <v>259</v>
      </c>
      <c r="AT204" s="201" t="s">
        <v>357</v>
      </c>
      <c r="AU204" s="201" t="s">
        <v>90</v>
      </c>
      <c r="AY204" s="19" t="s">
        <v>168</v>
      </c>
      <c r="BE204" s="202">
        <f>IF(N204="základná",J204,0)</f>
        <v>0</v>
      </c>
      <c r="BF204" s="202">
        <f>IF(N204="znížená",J204,0)</f>
        <v>0</v>
      </c>
      <c r="BG204" s="202">
        <f>IF(N204="zákl. prenesená",J204,0)</f>
        <v>0</v>
      </c>
      <c r="BH204" s="202">
        <f>IF(N204="zníž. prenesená",J204,0)</f>
        <v>0</v>
      </c>
      <c r="BI204" s="202">
        <f>IF(N204="nulová",J204,0)</f>
        <v>0</v>
      </c>
      <c r="BJ204" s="19" t="s">
        <v>90</v>
      </c>
      <c r="BK204" s="203">
        <f>ROUND(I204*H204,3)</f>
        <v>0</v>
      </c>
      <c r="BL204" s="19" t="s">
        <v>212</v>
      </c>
      <c r="BM204" s="201" t="s">
        <v>492</v>
      </c>
    </row>
    <row r="205" s="2" customFormat="1" ht="24.15" customHeight="1">
      <c r="A205" s="38"/>
      <c r="B205" s="189"/>
      <c r="C205" s="190" t="s">
        <v>354</v>
      </c>
      <c r="D205" s="190" t="s">
        <v>171</v>
      </c>
      <c r="E205" s="191" t="s">
        <v>1516</v>
      </c>
      <c r="F205" s="192" t="s">
        <v>1517</v>
      </c>
      <c r="G205" s="193" t="s">
        <v>1518</v>
      </c>
      <c r="H205" s="194">
        <v>2</v>
      </c>
      <c r="I205" s="195"/>
      <c r="J205" s="194">
        <f>ROUND(I205*H205,3)</f>
        <v>0</v>
      </c>
      <c r="K205" s="196"/>
      <c r="L205" s="39"/>
      <c r="M205" s="197" t="s">
        <v>1</v>
      </c>
      <c r="N205" s="198" t="s">
        <v>44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1" t="s">
        <v>212</v>
      </c>
      <c r="AT205" s="201" t="s">
        <v>171</v>
      </c>
      <c r="AU205" s="201" t="s">
        <v>90</v>
      </c>
      <c r="AY205" s="19" t="s">
        <v>168</v>
      </c>
      <c r="BE205" s="202">
        <f>IF(N205="základná",J205,0)</f>
        <v>0</v>
      </c>
      <c r="BF205" s="202">
        <f>IF(N205="znížená",J205,0)</f>
        <v>0</v>
      </c>
      <c r="BG205" s="202">
        <f>IF(N205="zákl. prenesená",J205,0)</f>
        <v>0</v>
      </c>
      <c r="BH205" s="202">
        <f>IF(N205="zníž. prenesená",J205,0)</f>
        <v>0</v>
      </c>
      <c r="BI205" s="202">
        <f>IF(N205="nulová",J205,0)</f>
        <v>0</v>
      </c>
      <c r="BJ205" s="19" t="s">
        <v>90</v>
      </c>
      <c r="BK205" s="203">
        <f>ROUND(I205*H205,3)</f>
        <v>0</v>
      </c>
      <c r="BL205" s="19" t="s">
        <v>212</v>
      </c>
      <c r="BM205" s="201" t="s">
        <v>499</v>
      </c>
    </row>
    <row r="206" s="2" customFormat="1" ht="16.5" customHeight="1">
      <c r="A206" s="38"/>
      <c r="B206" s="189"/>
      <c r="C206" s="236" t="s">
        <v>501</v>
      </c>
      <c r="D206" s="236" t="s">
        <v>357</v>
      </c>
      <c r="E206" s="237" t="s">
        <v>1519</v>
      </c>
      <c r="F206" s="238" t="s">
        <v>1520</v>
      </c>
      <c r="G206" s="239" t="s">
        <v>353</v>
      </c>
      <c r="H206" s="240">
        <v>2</v>
      </c>
      <c r="I206" s="241"/>
      <c r="J206" s="240">
        <f>ROUND(I206*H206,3)</f>
        <v>0</v>
      </c>
      <c r="K206" s="242"/>
      <c r="L206" s="243"/>
      <c r="M206" s="244" t="s">
        <v>1</v>
      </c>
      <c r="N206" s="245" t="s">
        <v>44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1" t="s">
        <v>259</v>
      </c>
      <c r="AT206" s="201" t="s">
        <v>357</v>
      </c>
      <c r="AU206" s="201" t="s">
        <v>90</v>
      </c>
      <c r="AY206" s="19" t="s">
        <v>168</v>
      </c>
      <c r="BE206" s="202">
        <f>IF(N206="základná",J206,0)</f>
        <v>0</v>
      </c>
      <c r="BF206" s="202">
        <f>IF(N206="znížená",J206,0)</f>
        <v>0</v>
      </c>
      <c r="BG206" s="202">
        <f>IF(N206="zákl. prenesená",J206,0)</f>
        <v>0</v>
      </c>
      <c r="BH206" s="202">
        <f>IF(N206="zníž. prenesená",J206,0)</f>
        <v>0</v>
      </c>
      <c r="BI206" s="202">
        <f>IF(N206="nulová",J206,0)</f>
        <v>0</v>
      </c>
      <c r="BJ206" s="19" t="s">
        <v>90</v>
      </c>
      <c r="BK206" s="203">
        <f>ROUND(I206*H206,3)</f>
        <v>0</v>
      </c>
      <c r="BL206" s="19" t="s">
        <v>212</v>
      </c>
      <c r="BM206" s="201" t="s">
        <v>504</v>
      </c>
    </row>
    <row r="207" s="2" customFormat="1" ht="16.5" customHeight="1">
      <c r="A207" s="38"/>
      <c r="B207" s="189"/>
      <c r="C207" s="190" t="s">
        <v>360</v>
      </c>
      <c r="D207" s="190" t="s">
        <v>171</v>
      </c>
      <c r="E207" s="191" t="s">
        <v>1521</v>
      </c>
      <c r="F207" s="192" t="s">
        <v>1522</v>
      </c>
      <c r="G207" s="193" t="s">
        <v>353</v>
      </c>
      <c r="H207" s="194">
        <v>6</v>
      </c>
      <c r="I207" s="195"/>
      <c r="J207" s="194">
        <f>ROUND(I207*H207,3)</f>
        <v>0</v>
      </c>
      <c r="K207" s="196"/>
      <c r="L207" s="39"/>
      <c r="M207" s="197" t="s">
        <v>1</v>
      </c>
      <c r="N207" s="198" t="s">
        <v>44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1" t="s">
        <v>212</v>
      </c>
      <c r="AT207" s="201" t="s">
        <v>171</v>
      </c>
      <c r="AU207" s="201" t="s">
        <v>90</v>
      </c>
      <c r="AY207" s="19" t="s">
        <v>168</v>
      </c>
      <c r="BE207" s="202">
        <f>IF(N207="základná",J207,0)</f>
        <v>0</v>
      </c>
      <c r="BF207" s="202">
        <f>IF(N207="znížená",J207,0)</f>
        <v>0</v>
      </c>
      <c r="BG207" s="202">
        <f>IF(N207="zákl. prenesená",J207,0)</f>
        <v>0</v>
      </c>
      <c r="BH207" s="202">
        <f>IF(N207="zníž. prenesená",J207,0)</f>
        <v>0</v>
      </c>
      <c r="BI207" s="202">
        <f>IF(N207="nulová",J207,0)</f>
        <v>0</v>
      </c>
      <c r="BJ207" s="19" t="s">
        <v>90</v>
      </c>
      <c r="BK207" s="203">
        <f>ROUND(I207*H207,3)</f>
        <v>0</v>
      </c>
      <c r="BL207" s="19" t="s">
        <v>212</v>
      </c>
      <c r="BM207" s="201" t="s">
        <v>507</v>
      </c>
    </row>
    <row r="208" s="2" customFormat="1" ht="24.15" customHeight="1">
      <c r="A208" s="38"/>
      <c r="B208" s="189"/>
      <c r="C208" s="236" t="s">
        <v>510</v>
      </c>
      <c r="D208" s="236" t="s">
        <v>357</v>
      </c>
      <c r="E208" s="237" t="s">
        <v>1523</v>
      </c>
      <c r="F208" s="238" t="s">
        <v>1524</v>
      </c>
      <c r="G208" s="239" t="s">
        <v>353</v>
      </c>
      <c r="H208" s="240">
        <v>6</v>
      </c>
      <c r="I208" s="241"/>
      <c r="J208" s="240">
        <f>ROUND(I208*H208,3)</f>
        <v>0</v>
      </c>
      <c r="K208" s="242"/>
      <c r="L208" s="243"/>
      <c r="M208" s="244" t="s">
        <v>1</v>
      </c>
      <c r="N208" s="245" t="s">
        <v>44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1" t="s">
        <v>259</v>
      </c>
      <c r="AT208" s="201" t="s">
        <v>357</v>
      </c>
      <c r="AU208" s="201" t="s">
        <v>90</v>
      </c>
      <c r="AY208" s="19" t="s">
        <v>168</v>
      </c>
      <c r="BE208" s="202">
        <f>IF(N208="základná",J208,0)</f>
        <v>0</v>
      </c>
      <c r="BF208" s="202">
        <f>IF(N208="znížená",J208,0)</f>
        <v>0</v>
      </c>
      <c r="BG208" s="202">
        <f>IF(N208="zákl. prenesená",J208,0)</f>
        <v>0</v>
      </c>
      <c r="BH208" s="202">
        <f>IF(N208="zníž. prenesená",J208,0)</f>
        <v>0</v>
      </c>
      <c r="BI208" s="202">
        <f>IF(N208="nulová",J208,0)</f>
        <v>0</v>
      </c>
      <c r="BJ208" s="19" t="s">
        <v>90</v>
      </c>
      <c r="BK208" s="203">
        <f>ROUND(I208*H208,3)</f>
        <v>0</v>
      </c>
      <c r="BL208" s="19" t="s">
        <v>212</v>
      </c>
      <c r="BM208" s="201" t="s">
        <v>513</v>
      </c>
    </row>
    <row r="209" s="2" customFormat="1" ht="37.8" customHeight="1">
      <c r="A209" s="38"/>
      <c r="B209" s="189"/>
      <c r="C209" s="190" t="s">
        <v>364</v>
      </c>
      <c r="D209" s="190" t="s">
        <v>171</v>
      </c>
      <c r="E209" s="191" t="s">
        <v>1525</v>
      </c>
      <c r="F209" s="192" t="s">
        <v>1526</v>
      </c>
      <c r="G209" s="193" t="s">
        <v>353</v>
      </c>
      <c r="H209" s="194">
        <v>2</v>
      </c>
      <c r="I209" s="195"/>
      <c r="J209" s="194">
        <f>ROUND(I209*H209,3)</f>
        <v>0</v>
      </c>
      <c r="K209" s="196"/>
      <c r="L209" s="39"/>
      <c r="M209" s="197" t="s">
        <v>1</v>
      </c>
      <c r="N209" s="198" t="s">
        <v>44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1" t="s">
        <v>212</v>
      </c>
      <c r="AT209" s="201" t="s">
        <v>171</v>
      </c>
      <c r="AU209" s="201" t="s">
        <v>90</v>
      </c>
      <c r="AY209" s="19" t="s">
        <v>168</v>
      </c>
      <c r="BE209" s="202">
        <f>IF(N209="základná",J209,0)</f>
        <v>0</v>
      </c>
      <c r="BF209" s="202">
        <f>IF(N209="znížená",J209,0)</f>
        <v>0</v>
      </c>
      <c r="BG209" s="202">
        <f>IF(N209="zákl. prenesená",J209,0)</f>
        <v>0</v>
      </c>
      <c r="BH209" s="202">
        <f>IF(N209="zníž. prenesená",J209,0)</f>
        <v>0</v>
      </c>
      <c r="BI209" s="202">
        <f>IF(N209="nulová",J209,0)</f>
        <v>0</v>
      </c>
      <c r="BJ209" s="19" t="s">
        <v>90</v>
      </c>
      <c r="BK209" s="203">
        <f>ROUND(I209*H209,3)</f>
        <v>0</v>
      </c>
      <c r="BL209" s="19" t="s">
        <v>212</v>
      </c>
      <c r="BM209" s="201" t="s">
        <v>516</v>
      </c>
    </row>
    <row r="210" s="2" customFormat="1" ht="24.15" customHeight="1">
      <c r="A210" s="38"/>
      <c r="B210" s="189"/>
      <c r="C210" s="236" t="s">
        <v>519</v>
      </c>
      <c r="D210" s="236" t="s">
        <v>357</v>
      </c>
      <c r="E210" s="237" t="s">
        <v>1527</v>
      </c>
      <c r="F210" s="238" t="s">
        <v>1528</v>
      </c>
      <c r="G210" s="239" t="s">
        <v>353</v>
      </c>
      <c r="H210" s="240">
        <v>2</v>
      </c>
      <c r="I210" s="241"/>
      <c r="J210" s="240">
        <f>ROUND(I210*H210,3)</f>
        <v>0</v>
      </c>
      <c r="K210" s="242"/>
      <c r="L210" s="243"/>
      <c r="M210" s="244" t="s">
        <v>1</v>
      </c>
      <c r="N210" s="245" t="s">
        <v>44</v>
      </c>
      <c r="O210" s="82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1" t="s">
        <v>259</v>
      </c>
      <c r="AT210" s="201" t="s">
        <v>357</v>
      </c>
      <c r="AU210" s="201" t="s">
        <v>90</v>
      </c>
      <c r="AY210" s="19" t="s">
        <v>168</v>
      </c>
      <c r="BE210" s="202">
        <f>IF(N210="základná",J210,0)</f>
        <v>0</v>
      </c>
      <c r="BF210" s="202">
        <f>IF(N210="znížená",J210,0)</f>
        <v>0</v>
      </c>
      <c r="BG210" s="202">
        <f>IF(N210="zákl. prenesená",J210,0)</f>
        <v>0</v>
      </c>
      <c r="BH210" s="202">
        <f>IF(N210="zníž. prenesená",J210,0)</f>
        <v>0</v>
      </c>
      <c r="BI210" s="202">
        <f>IF(N210="nulová",J210,0)</f>
        <v>0</v>
      </c>
      <c r="BJ210" s="19" t="s">
        <v>90</v>
      </c>
      <c r="BK210" s="203">
        <f>ROUND(I210*H210,3)</f>
        <v>0</v>
      </c>
      <c r="BL210" s="19" t="s">
        <v>212</v>
      </c>
      <c r="BM210" s="201" t="s">
        <v>522</v>
      </c>
    </row>
    <row r="211" s="2" customFormat="1" ht="37.8" customHeight="1">
      <c r="A211" s="38"/>
      <c r="B211" s="189"/>
      <c r="C211" s="190" t="s">
        <v>367</v>
      </c>
      <c r="D211" s="190" t="s">
        <v>171</v>
      </c>
      <c r="E211" s="191" t="s">
        <v>1529</v>
      </c>
      <c r="F211" s="192" t="s">
        <v>1530</v>
      </c>
      <c r="G211" s="193" t="s">
        <v>353</v>
      </c>
      <c r="H211" s="194">
        <v>3</v>
      </c>
      <c r="I211" s="195"/>
      <c r="J211" s="194">
        <f>ROUND(I211*H211,3)</f>
        <v>0</v>
      </c>
      <c r="K211" s="196"/>
      <c r="L211" s="39"/>
      <c r="M211" s="197" t="s">
        <v>1</v>
      </c>
      <c r="N211" s="198" t="s">
        <v>44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1" t="s">
        <v>212</v>
      </c>
      <c r="AT211" s="201" t="s">
        <v>171</v>
      </c>
      <c r="AU211" s="201" t="s">
        <v>90</v>
      </c>
      <c r="AY211" s="19" t="s">
        <v>168</v>
      </c>
      <c r="BE211" s="202">
        <f>IF(N211="základná",J211,0)</f>
        <v>0</v>
      </c>
      <c r="BF211" s="202">
        <f>IF(N211="znížená",J211,0)</f>
        <v>0</v>
      </c>
      <c r="BG211" s="202">
        <f>IF(N211="zákl. prenesená",J211,0)</f>
        <v>0</v>
      </c>
      <c r="BH211" s="202">
        <f>IF(N211="zníž. prenesená",J211,0)</f>
        <v>0</v>
      </c>
      <c r="BI211" s="202">
        <f>IF(N211="nulová",J211,0)</f>
        <v>0</v>
      </c>
      <c r="BJ211" s="19" t="s">
        <v>90</v>
      </c>
      <c r="BK211" s="203">
        <f>ROUND(I211*H211,3)</f>
        <v>0</v>
      </c>
      <c r="BL211" s="19" t="s">
        <v>212</v>
      </c>
      <c r="BM211" s="201" t="s">
        <v>529</v>
      </c>
    </row>
    <row r="212" s="2" customFormat="1" ht="16.5" customHeight="1">
      <c r="A212" s="38"/>
      <c r="B212" s="189"/>
      <c r="C212" s="236" t="s">
        <v>531</v>
      </c>
      <c r="D212" s="236" t="s">
        <v>357</v>
      </c>
      <c r="E212" s="237" t="s">
        <v>1531</v>
      </c>
      <c r="F212" s="238" t="s">
        <v>1532</v>
      </c>
      <c r="G212" s="239" t="s">
        <v>353</v>
      </c>
      <c r="H212" s="240">
        <v>3</v>
      </c>
      <c r="I212" s="241"/>
      <c r="J212" s="240">
        <f>ROUND(I212*H212,3)</f>
        <v>0</v>
      </c>
      <c r="K212" s="242"/>
      <c r="L212" s="243"/>
      <c r="M212" s="244" t="s">
        <v>1</v>
      </c>
      <c r="N212" s="245" t="s">
        <v>44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1" t="s">
        <v>259</v>
      </c>
      <c r="AT212" s="201" t="s">
        <v>357</v>
      </c>
      <c r="AU212" s="201" t="s">
        <v>90</v>
      </c>
      <c r="AY212" s="19" t="s">
        <v>168</v>
      </c>
      <c r="BE212" s="202">
        <f>IF(N212="základná",J212,0)</f>
        <v>0</v>
      </c>
      <c r="BF212" s="202">
        <f>IF(N212="znížená",J212,0)</f>
        <v>0</v>
      </c>
      <c r="BG212" s="202">
        <f>IF(N212="zákl. prenesená",J212,0)</f>
        <v>0</v>
      </c>
      <c r="BH212" s="202">
        <f>IF(N212="zníž. prenesená",J212,0)</f>
        <v>0</v>
      </c>
      <c r="BI212" s="202">
        <f>IF(N212="nulová",J212,0)</f>
        <v>0</v>
      </c>
      <c r="BJ212" s="19" t="s">
        <v>90</v>
      </c>
      <c r="BK212" s="203">
        <f>ROUND(I212*H212,3)</f>
        <v>0</v>
      </c>
      <c r="BL212" s="19" t="s">
        <v>212</v>
      </c>
      <c r="BM212" s="201" t="s">
        <v>534</v>
      </c>
    </row>
    <row r="213" s="2" customFormat="1" ht="37.8" customHeight="1">
      <c r="A213" s="38"/>
      <c r="B213" s="189"/>
      <c r="C213" s="190" t="s">
        <v>371</v>
      </c>
      <c r="D213" s="190" t="s">
        <v>171</v>
      </c>
      <c r="E213" s="191" t="s">
        <v>1533</v>
      </c>
      <c r="F213" s="192" t="s">
        <v>1534</v>
      </c>
      <c r="G213" s="193" t="s">
        <v>353</v>
      </c>
      <c r="H213" s="194">
        <v>2</v>
      </c>
      <c r="I213" s="195"/>
      <c r="J213" s="194">
        <f>ROUND(I213*H213,3)</f>
        <v>0</v>
      </c>
      <c r="K213" s="196"/>
      <c r="L213" s="39"/>
      <c r="M213" s="197" t="s">
        <v>1</v>
      </c>
      <c r="N213" s="198" t="s">
        <v>44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1" t="s">
        <v>212</v>
      </c>
      <c r="AT213" s="201" t="s">
        <v>171</v>
      </c>
      <c r="AU213" s="201" t="s">
        <v>90</v>
      </c>
      <c r="AY213" s="19" t="s">
        <v>168</v>
      </c>
      <c r="BE213" s="202">
        <f>IF(N213="základná",J213,0)</f>
        <v>0</v>
      </c>
      <c r="BF213" s="202">
        <f>IF(N213="znížená",J213,0)</f>
        <v>0</v>
      </c>
      <c r="BG213" s="202">
        <f>IF(N213="zákl. prenesená",J213,0)</f>
        <v>0</v>
      </c>
      <c r="BH213" s="202">
        <f>IF(N213="zníž. prenesená",J213,0)</f>
        <v>0</v>
      </c>
      <c r="BI213" s="202">
        <f>IF(N213="nulová",J213,0)</f>
        <v>0</v>
      </c>
      <c r="BJ213" s="19" t="s">
        <v>90</v>
      </c>
      <c r="BK213" s="203">
        <f>ROUND(I213*H213,3)</f>
        <v>0</v>
      </c>
      <c r="BL213" s="19" t="s">
        <v>212</v>
      </c>
      <c r="BM213" s="201" t="s">
        <v>539</v>
      </c>
    </row>
    <row r="214" s="2" customFormat="1" ht="33" customHeight="1">
      <c r="A214" s="38"/>
      <c r="B214" s="189"/>
      <c r="C214" s="236" t="s">
        <v>542</v>
      </c>
      <c r="D214" s="236" t="s">
        <v>357</v>
      </c>
      <c r="E214" s="237" t="s">
        <v>1535</v>
      </c>
      <c r="F214" s="238" t="s">
        <v>1536</v>
      </c>
      <c r="G214" s="239" t="s">
        <v>353</v>
      </c>
      <c r="H214" s="240">
        <v>1</v>
      </c>
      <c r="I214" s="241"/>
      <c r="J214" s="240">
        <f>ROUND(I214*H214,3)</f>
        <v>0</v>
      </c>
      <c r="K214" s="242"/>
      <c r="L214" s="243"/>
      <c r="M214" s="244" t="s">
        <v>1</v>
      </c>
      <c r="N214" s="245" t="s">
        <v>44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1" t="s">
        <v>259</v>
      </c>
      <c r="AT214" s="201" t="s">
        <v>357</v>
      </c>
      <c r="AU214" s="201" t="s">
        <v>90</v>
      </c>
      <c r="AY214" s="19" t="s">
        <v>168</v>
      </c>
      <c r="BE214" s="202">
        <f>IF(N214="základná",J214,0)</f>
        <v>0</v>
      </c>
      <c r="BF214" s="202">
        <f>IF(N214="znížená",J214,0)</f>
        <v>0</v>
      </c>
      <c r="BG214" s="202">
        <f>IF(N214="zákl. prenesená",J214,0)</f>
        <v>0</v>
      </c>
      <c r="BH214" s="202">
        <f>IF(N214="zníž. prenesená",J214,0)</f>
        <v>0</v>
      </c>
      <c r="BI214" s="202">
        <f>IF(N214="nulová",J214,0)</f>
        <v>0</v>
      </c>
      <c r="BJ214" s="19" t="s">
        <v>90</v>
      </c>
      <c r="BK214" s="203">
        <f>ROUND(I214*H214,3)</f>
        <v>0</v>
      </c>
      <c r="BL214" s="19" t="s">
        <v>212</v>
      </c>
      <c r="BM214" s="201" t="s">
        <v>545</v>
      </c>
    </row>
    <row r="215" s="2" customFormat="1" ht="16.5" customHeight="1">
      <c r="A215" s="38"/>
      <c r="B215" s="189"/>
      <c r="C215" s="236" t="s">
        <v>374</v>
      </c>
      <c r="D215" s="236" t="s">
        <v>357</v>
      </c>
      <c r="E215" s="237" t="s">
        <v>1537</v>
      </c>
      <c r="F215" s="238" t="s">
        <v>1538</v>
      </c>
      <c r="G215" s="239" t="s">
        <v>353</v>
      </c>
      <c r="H215" s="240">
        <v>1</v>
      </c>
      <c r="I215" s="241"/>
      <c r="J215" s="240">
        <f>ROUND(I215*H215,3)</f>
        <v>0</v>
      </c>
      <c r="K215" s="242"/>
      <c r="L215" s="243"/>
      <c r="M215" s="244" t="s">
        <v>1</v>
      </c>
      <c r="N215" s="245" t="s">
        <v>44</v>
      </c>
      <c r="O215" s="82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1" t="s">
        <v>259</v>
      </c>
      <c r="AT215" s="201" t="s">
        <v>357</v>
      </c>
      <c r="AU215" s="201" t="s">
        <v>90</v>
      </c>
      <c r="AY215" s="19" t="s">
        <v>168</v>
      </c>
      <c r="BE215" s="202">
        <f>IF(N215="základná",J215,0)</f>
        <v>0</v>
      </c>
      <c r="BF215" s="202">
        <f>IF(N215="znížená",J215,0)</f>
        <v>0</v>
      </c>
      <c r="BG215" s="202">
        <f>IF(N215="zákl. prenesená",J215,0)</f>
        <v>0</v>
      </c>
      <c r="BH215" s="202">
        <f>IF(N215="zníž. prenesená",J215,0)</f>
        <v>0</v>
      </c>
      <c r="BI215" s="202">
        <f>IF(N215="nulová",J215,0)</f>
        <v>0</v>
      </c>
      <c r="BJ215" s="19" t="s">
        <v>90</v>
      </c>
      <c r="BK215" s="203">
        <f>ROUND(I215*H215,3)</f>
        <v>0</v>
      </c>
      <c r="BL215" s="19" t="s">
        <v>212</v>
      </c>
      <c r="BM215" s="201" t="s">
        <v>552</v>
      </c>
    </row>
    <row r="216" s="2" customFormat="1" ht="24.15" customHeight="1">
      <c r="A216" s="38"/>
      <c r="B216" s="189"/>
      <c r="C216" s="190" t="s">
        <v>554</v>
      </c>
      <c r="D216" s="190" t="s">
        <v>171</v>
      </c>
      <c r="E216" s="191" t="s">
        <v>1539</v>
      </c>
      <c r="F216" s="192" t="s">
        <v>1540</v>
      </c>
      <c r="G216" s="193" t="s">
        <v>353</v>
      </c>
      <c r="H216" s="194">
        <v>3</v>
      </c>
      <c r="I216" s="195"/>
      <c r="J216" s="194">
        <f>ROUND(I216*H216,3)</f>
        <v>0</v>
      </c>
      <c r="K216" s="196"/>
      <c r="L216" s="39"/>
      <c r="M216" s="197" t="s">
        <v>1</v>
      </c>
      <c r="N216" s="198" t="s">
        <v>44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1" t="s">
        <v>212</v>
      </c>
      <c r="AT216" s="201" t="s">
        <v>171</v>
      </c>
      <c r="AU216" s="201" t="s">
        <v>90</v>
      </c>
      <c r="AY216" s="19" t="s">
        <v>168</v>
      </c>
      <c r="BE216" s="202">
        <f>IF(N216="základná",J216,0)</f>
        <v>0</v>
      </c>
      <c r="BF216" s="202">
        <f>IF(N216="znížená",J216,0)</f>
        <v>0</v>
      </c>
      <c r="BG216" s="202">
        <f>IF(N216="zákl. prenesená",J216,0)</f>
        <v>0</v>
      </c>
      <c r="BH216" s="202">
        <f>IF(N216="zníž. prenesená",J216,0)</f>
        <v>0</v>
      </c>
      <c r="BI216" s="202">
        <f>IF(N216="nulová",J216,0)</f>
        <v>0</v>
      </c>
      <c r="BJ216" s="19" t="s">
        <v>90</v>
      </c>
      <c r="BK216" s="203">
        <f>ROUND(I216*H216,3)</f>
        <v>0</v>
      </c>
      <c r="BL216" s="19" t="s">
        <v>212</v>
      </c>
      <c r="BM216" s="201" t="s">
        <v>557</v>
      </c>
    </row>
    <row r="217" s="2" customFormat="1" ht="33" customHeight="1">
      <c r="A217" s="38"/>
      <c r="B217" s="189"/>
      <c r="C217" s="236" t="s">
        <v>378</v>
      </c>
      <c r="D217" s="236" t="s">
        <v>357</v>
      </c>
      <c r="E217" s="237" t="s">
        <v>1541</v>
      </c>
      <c r="F217" s="238" t="s">
        <v>1542</v>
      </c>
      <c r="G217" s="239" t="s">
        <v>353</v>
      </c>
      <c r="H217" s="240">
        <v>2</v>
      </c>
      <c r="I217" s="241"/>
      <c r="J217" s="240">
        <f>ROUND(I217*H217,3)</f>
        <v>0</v>
      </c>
      <c r="K217" s="242"/>
      <c r="L217" s="243"/>
      <c r="M217" s="244" t="s">
        <v>1</v>
      </c>
      <c r="N217" s="245" t="s">
        <v>44</v>
      </c>
      <c r="O217" s="8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1" t="s">
        <v>259</v>
      </c>
      <c r="AT217" s="201" t="s">
        <v>357</v>
      </c>
      <c r="AU217" s="201" t="s">
        <v>90</v>
      </c>
      <c r="AY217" s="19" t="s">
        <v>168</v>
      </c>
      <c r="BE217" s="202">
        <f>IF(N217="základná",J217,0)</f>
        <v>0</v>
      </c>
      <c r="BF217" s="202">
        <f>IF(N217="znížená",J217,0)</f>
        <v>0</v>
      </c>
      <c r="BG217" s="202">
        <f>IF(N217="zákl. prenesená",J217,0)</f>
        <v>0</v>
      </c>
      <c r="BH217" s="202">
        <f>IF(N217="zníž. prenesená",J217,0)</f>
        <v>0</v>
      </c>
      <c r="BI217" s="202">
        <f>IF(N217="nulová",J217,0)</f>
        <v>0</v>
      </c>
      <c r="BJ217" s="19" t="s">
        <v>90</v>
      </c>
      <c r="BK217" s="203">
        <f>ROUND(I217*H217,3)</f>
        <v>0</v>
      </c>
      <c r="BL217" s="19" t="s">
        <v>212</v>
      </c>
      <c r="BM217" s="201" t="s">
        <v>563</v>
      </c>
    </row>
    <row r="218" s="2" customFormat="1" ht="33" customHeight="1">
      <c r="A218" s="38"/>
      <c r="B218" s="189"/>
      <c r="C218" s="236" t="s">
        <v>565</v>
      </c>
      <c r="D218" s="236" t="s">
        <v>357</v>
      </c>
      <c r="E218" s="237" t="s">
        <v>1543</v>
      </c>
      <c r="F218" s="238" t="s">
        <v>1544</v>
      </c>
      <c r="G218" s="239" t="s">
        <v>353</v>
      </c>
      <c r="H218" s="240">
        <v>1</v>
      </c>
      <c r="I218" s="241"/>
      <c r="J218" s="240">
        <f>ROUND(I218*H218,3)</f>
        <v>0</v>
      </c>
      <c r="K218" s="242"/>
      <c r="L218" s="243"/>
      <c r="M218" s="244" t="s">
        <v>1</v>
      </c>
      <c r="N218" s="245" t="s">
        <v>44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1" t="s">
        <v>259</v>
      </c>
      <c r="AT218" s="201" t="s">
        <v>357</v>
      </c>
      <c r="AU218" s="201" t="s">
        <v>90</v>
      </c>
      <c r="AY218" s="19" t="s">
        <v>168</v>
      </c>
      <c r="BE218" s="202">
        <f>IF(N218="základná",J218,0)</f>
        <v>0</v>
      </c>
      <c r="BF218" s="202">
        <f>IF(N218="znížená",J218,0)</f>
        <v>0</v>
      </c>
      <c r="BG218" s="202">
        <f>IF(N218="zákl. prenesená",J218,0)</f>
        <v>0</v>
      </c>
      <c r="BH218" s="202">
        <f>IF(N218="zníž. prenesená",J218,0)</f>
        <v>0</v>
      </c>
      <c r="BI218" s="202">
        <f>IF(N218="nulová",J218,0)</f>
        <v>0</v>
      </c>
      <c r="BJ218" s="19" t="s">
        <v>90</v>
      </c>
      <c r="BK218" s="203">
        <f>ROUND(I218*H218,3)</f>
        <v>0</v>
      </c>
      <c r="BL218" s="19" t="s">
        <v>212</v>
      </c>
      <c r="BM218" s="201" t="s">
        <v>569</v>
      </c>
    </row>
    <row r="219" s="2" customFormat="1" ht="24.15" customHeight="1">
      <c r="A219" s="38"/>
      <c r="B219" s="189"/>
      <c r="C219" s="190" t="s">
        <v>381</v>
      </c>
      <c r="D219" s="190" t="s">
        <v>171</v>
      </c>
      <c r="E219" s="191" t="s">
        <v>1545</v>
      </c>
      <c r="F219" s="192" t="s">
        <v>1546</v>
      </c>
      <c r="G219" s="193" t="s">
        <v>324</v>
      </c>
      <c r="H219" s="194">
        <v>33</v>
      </c>
      <c r="I219" s="195"/>
      <c r="J219" s="194">
        <f>ROUND(I219*H219,3)</f>
        <v>0</v>
      </c>
      <c r="K219" s="196"/>
      <c r="L219" s="39"/>
      <c r="M219" s="197" t="s">
        <v>1</v>
      </c>
      <c r="N219" s="198" t="s">
        <v>44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1" t="s">
        <v>212</v>
      </c>
      <c r="AT219" s="201" t="s">
        <v>171</v>
      </c>
      <c r="AU219" s="201" t="s">
        <v>90</v>
      </c>
      <c r="AY219" s="19" t="s">
        <v>168</v>
      </c>
      <c r="BE219" s="202">
        <f>IF(N219="základná",J219,0)</f>
        <v>0</v>
      </c>
      <c r="BF219" s="202">
        <f>IF(N219="znížená",J219,0)</f>
        <v>0</v>
      </c>
      <c r="BG219" s="202">
        <f>IF(N219="zákl. prenesená",J219,0)</f>
        <v>0</v>
      </c>
      <c r="BH219" s="202">
        <f>IF(N219="zníž. prenesená",J219,0)</f>
        <v>0</v>
      </c>
      <c r="BI219" s="202">
        <f>IF(N219="nulová",J219,0)</f>
        <v>0</v>
      </c>
      <c r="BJ219" s="19" t="s">
        <v>90</v>
      </c>
      <c r="BK219" s="203">
        <f>ROUND(I219*H219,3)</f>
        <v>0</v>
      </c>
      <c r="BL219" s="19" t="s">
        <v>212</v>
      </c>
      <c r="BM219" s="201" t="s">
        <v>574</v>
      </c>
    </row>
    <row r="220" s="2" customFormat="1" ht="24.15" customHeight="1">
      <c r="A220" s="38"/>
      <c r="B220" s="189"/>
      <c r="C220" s="190" t="s">
        <v>575</v>
      </c>
      <c r="D220" s="190" t="s">
        <v>171</v>
      </c>
      <c r="E220" s="191" t="s">
        <v>1547</v>
      </c>
      <c r="F220" s="192" t="s">
        <v>1548</v>
      </c>
      <c r="G220" s="193" t="s">
        <v>324</v>
      </c>
      <c r="H220" s="194">
        <v>33</v>
      </c>
      <c r="I220" s="195"/>
      <c r="J220" s="194">
        <f>ROUND(I220*H220,3)</f>
        <v>0</v>
      </c>
      <c r="K220" s="196"/>
      <c r="L220" s="39"/>
      <c r="M220" s="197" t="s">
        <v>1</v>
      </c>
      <c r="N220" s="198" t="s">
        <v>44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1" t="s">
        <v>212</v>
      </c>
      <c r="AT220" s="201" t="s">
        <v>171</v>
      </c>
      <c r="AU220" s="201" t="s">
        <v>90</v>
      </c>
      <c r="AY220" s="19" t="s">
        <v>168</v>
      </c>
      <c r="BE220" s="202">
        <f>IF(N220="základná",J220,0)</f>
        <v>0</v>
      </c>
      <c r="BF220" s="202">
        <f>IF(N220="znížená",J220,0)</f>
        <v>0</v>
      </c>
      <c r="BG220" s="202">
        <f>IF(N220="zákl. prenesená",J220,0)</f>
        <v>0</v>
      </c>
      <c r="BH220" s="202">
        <f>IF(N220="zníž. prenesená",J220,0)</f>
        <v>0</v>
      </c>
      <c r="BI220" s="202">
        <f>IF(N220="nulová",J220,0)</f>
        <v>0</v>
      </c>
      <c r="BJ220" s="19" t="s">
        <v>90</v>
      </c>
      <c r="BK220" s="203">
        <f>ROUND(I220*H220,3)</f>
        <v>0</v>
      </c>
      <c r="BL220" s="19" t="s">
        <v>212</v>
      </c>
      <c r="BM220" s="201" t="s">
        <v>578</v>
      </c>
    </row>
    <row r="221" s="2" customFormat="1" ht="24.15" customHeight="1">
      <c r="A221" s="38"/>
      <c r="B221" s="189"/>
      <c r="C221" s="190" t="s">
        <v>385</v>
      </c>
      <c r="D221" s="190" t="s">
        <v>171</v>
      </c>
      <c r="E221" s="191" t="s">
        <v>1549</v>
      </c>
      <c r="F221" s="192" t="s">
        <v>1550</v>
      </c>
      <c r="G221" s="193" t="s">
        <v>458</v>
      </c>
      <c r="H221" s="194">
        <v>0.099000000000000005</v>
      </c>
      <c r="I221" s="195"/>
      <c r="J221" s="194">
        <f>ROUND(I221*H221,3)</f>
        <v>0</v>
      </c>
      <c r="K221" s="196"/>
      <c r="L221" s="39"/>
      <c r="M221" s="197" t="s">
        <v>1</v>
      </c>
      <c r="N221" s="198" t="s">
        <v>44</v>
      </c>
      <c r="O221" s="8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1" t="s">
        <v>212</v>
      </c>
      <c r="AT221" s="201" t="s">
        <v>171</v>
      </c>
      <c r="AU221" s="201" t="s">
        <v>90</v>
      </c>
      <c r="AY221" s="19" t="s">
        <v>168</v>
      </c>
      <c r="BE221" s="202">
        <f>IF(N221="základná",J221,0)</f>
        <v>0</v>
      </c>
      <c r="BF221" s="202">
        <f>IF(N221="znížená",J221,0)</f>
        <v>0</v>
      </c>
      <c r="BG221" s="202">
        <f>IF(N221="zákl. prenesená",J221,0)</f>
        <v>0</v>
      </c>
      <c r="BH221" s="202">
        <f>IF(N221="zníž. prenesená",J221,0)</f>
        <v>0</v>
      </c>
      <c r="BI221" s="202">
        <f>IF(N221="nulová",J221,0)</f>
        <v>0</v>
      </c>
      <c r="BJ221" s="19" t="s">
        <v>90</v>
      </c>
      <c r="BK221" s="203">
        <f>ROUND(I221*H221,3)</f>
        <v>0</v>
      </c>
      <c r="BL221" s="19" t="s">
        <v>212</v>
      </c>
      <c r="BM221" s="201" t="s">
        <v>581</v>
      </c>
    </row>
    <row r="222" s="12" customFormat="1" ht="22.8" customHeight="1">
      <c r="A222" s="12"/>
      <c r="B222" s="176"/>
      <c r="C222" s="12"/>
      <c r="D222" s="177" t="s">
        <v>77</v>
      </c>
      <c r="E222" s="187" t="s">
        <v>1551</v>
      </c>
      <c r="F222" s="187" t="s">
        <v>1552</v>
      </c>
      <c r="G222" s="12"/>
      <c r="H222" s="12"/>
      <c r="I222" s="179"/>
      <c r="J222" s="188">
        <f>BK222</f>
        <v>0</v>
      </c>
      <c r="K222" s="12"/>
      <c r="L222" s="176"/>
      <c r="M222" s="181"/>
      <c r="N222" s="182"/>
      <c r="O222" s="182"/>
      <c r="P222" s="183">
        <f>SUM(P223:P258)</f>
        <v>0</v>
      </c>
      <c r="Q222" s="182"/>
      <c r="R222" s="183">
        <f>SUM(R223:R258)</f>
        <v>0</v>
      </c>
      <c r="S222" s="182"/>
      <c r="T222" s="184">
        <f>SUM(T223:T258)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77" t="s">
        <v>90</v>
      </c>
      <c r="AT222" s="185" t="s">
        <v>77</v>
      </c>
      <c r="AU222" s="185" t="s">
        <v>85</v>
      </c>
      <c r="AY222" s="177" t="s">
        <v>168</v>
      </c>
      <c r="BK222" s="186">
        <f>SUM(BK223:BK258)</f>
        <v>0</v>
      </c>
    </row>
    <row r="223" s="2" customFormat="1" ht="24.15" customHeight="1">
      <c r="A223" s="38"/>
      <c r="B223" s="189"/>
      <c r="C223" s="190" t="s">
        <v>1032</v>
      </c>
      <c r="D223" s="190" t="s">
        <v>171</v>
      </c>
      <c r="E223" s="191" t="s">
        <v>1553</v>
      </c>
      <c r="F223" s="192" t="s">
        <v>1554</v>
      </c>
      <c r="G223" s="193" t="s">
        <v>1555</v>
      </c>
      <c r="H223" s="194">
        <v>6</v>
      </c>
      <c r="I223" s="195"/>
      <c r="J223" s="194">
        <f>ROUND(I223*H223,3)</f>
        <v>0</v>
      </c>
      <c r="K223" s="196"/>
      <c r="L223" s="39"/>
      <c r="M223" s="197" t="s">
        <v>1</v>
      </c>
      <c r="N223" s="198" t="s">
        <v>44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1" t="s">
        <v>212</v>
      </c>
      <c r="AT223" s="201" t="s">
        <v>171</v>
      </c>
      <c r="AU223" s="201" t="s">
        <v>90</v>
      </c>
      <c r="AY223" s="19" t="s">
        <v>168</v>
      </c>
      <c r="BE223" s="202">
        <f>IF(N223="základná",J223,0)</f>
        <v>0</v>
      </c>
      <c r="BF223" s="202">
        <f>IF(N223="znížená",J223,0)</f>
        <v>0</v>
      </c>
      <c r="BG223" s="202">
        <f>IF(N223="zákl. prenesená",J223,0)</f>
        <v>0</v>
      </c>
      <c r="BH223" s="202">
        <f>IF(N223="zníž. prenesená",J223,0)</f>
        <v>0</v>
      </c>
      <c r="BI223" s="202">
        <f>IF(N223="nulová",J223,0)</f>
        <v>0</v>
      </c>
      <c r="BJ223" s="19" t="s">
        <v>90</v>
      </c>
      <c r="BK223" s="203">
        <f>ROUND(I223*H223,3)</f>
        <v>0</v>
      </c>
      <c r="BL223" s="19" t="s">
        <v>212</v>
      </c>
      <c r="BM223" s="201" t="s">
        <v>1035</v>
      </c>
    </row>
    <row r="224" s="2" customFormat="1" ht="24.15" customHeight="1">
      <c r="A224" s="38"/>
      <c r="B224" s="189"/>
      <c r="C224" s="190" t="s">
        <v>388</v>
      </c>
      <c r="D224" s="190" t="s">
        <v>171</v>
      </c>
      <c r="E224" s="191" t="s">
        <v>1556</v>
      </c>
      <c r="F224" s="192" t="s">
        <v>1557</v>
      </c>
      <c r="G224" s="193" t="s">
        <v>1558</v>
      </c>
      <c r="H224" s="194">
        <v>10</v>
      </c>
      <c r="I224" s="195"/>
      <c r="J224" s="194">
        <f>ROUND(I224*H224,3)</f>
        <v>0</v>
      </c>
      <c r="K224" s="196"/>
      <c r="L224" s="39"/>
      <c r="M224" s="197" t="s">
        <v>1</v>
      </c>
      <c r="N224" s="198" t="s">
        <v>44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1" t="s">
        <v>212</v>
      </c>
      <c r="AT224" s="201" t="s">
        <v>171</v>
      </c>
      <c r="AU224" s="201" t="s">
        <v>90</v>
      </c>
      <c r="AY224" s="19" t="s">
        <v>168</v>
      </c>
      <c r="BE224" s="202">
        <f>IF(N224="základná",J224,0)</f>
        <v>0</v>
      </c>
      <c r="BF224" s="202">
        <f>IF(N224="znížená",J224,0)</f>
        <v>0</v>
      </c>
      <c r="BG224" s="202">
        <f>IF(N224="zákl. prenesená",J224,0)</f>
        <v>0</v>
      </c>
      <c r="BH224" s="202">
        <f>IF(N224="zníž. prenesená",J224,0)</f>
        <v>0</v>
      </c>
      <c r="BI224" s="202">
        <f>IF(N224="nulová",J224,0)</f>
        <v>0</v>
      </c>
      <c r="BJ224" s="19" t="s">
        <v>90</v>
      </c>
      <c r="BK224" s="203">
        <f>ROUND(I224*H224,3)</f>
        <v>0</v>
      </c>
      <c r="BL224" s="19" t="s">
        <v>212</v>
      </c>
      <c r="BM224" s="201" t="s">
        <v>1040</v>
      </c>
    </row>
    <row r="225" s="2" customFormat="1" ht="24.15" customHeight="1">
      <c r="A225" s="38"/>
      <c r="B225" s="189"/>
      <c r="C225" s="190" t="s">
        <v>1042</v>
      </c>
      <c r="D225" s="190" t="s">
        <v>171</v>
      </c>
      <c r="E225" s="191" t="s">
        <v>1559</v>
      </c>
      <c r="F225" s="192" t="s">
        <v>1560</v>
      </c>
      <c r="G225" s="193" t="s">
        <v>1558</v>
      </c>
      <c r="H225" s="194">
        <v>2</v>
      </c>
      <c r="I225" s="195"/>
      <c r="J225" s="194">
        <f>ROUND(I225*H225,3)</f>
        <v>0</v>
      </c>
      <c r="K225" s="196"/>
      <c r="L225" s="39"/>
      <c r="M225" s="197" t="s">
        <v>1</v>
      </c>
      <c r="N225" s="198" t="s">
        <v>44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1" t="s">
        <v>212</v>
      </c>
      <c r="AT225" s="201" t="s">
        <v>171</v>
      </c>
      <c r="AU225" s="201" t="s">
        <v>90</v>
      </c>
      <c r="AY225" s="19" t="s">
        <v>168</v>
      </c>
      <c r="BE225" s="202">
        <f>IF(N225="základná",J225,0)</f>
        <v>0</v>
      </c>
      <c r="BF225" s="202">
        <f>IF(N225="znížená",J225,0)</f>
        <v>0</v>
      </c>
      <c r="BG225" s="202">
        <f>IF(N225="zákl. prenesená",J225,0)</f>
        <v>0</v>
      </c>
      <c r="BH225" s="202">
        <f>IF(N225="zníž. prenesená",J225,0)</f>
        <v>0</v>
      </c>
      <c r="BI225" s="202">
        <f>IF(N225="nulová",J225,0)</f>
        <v>0</v>
      </c>
      <c r="BJ225" s="19" t="s">
        <v>90</v>
      </c>
      <c r="BK225" s="203">
        <f>ROUND(I225*H225,3)</f>
        <v>0</v>
      </c>
      <c r="BL225" s="19" t="s">
        <v>212</v>
      </c>
      <c r="BM225" s="201" t="s">
        <v>1045</v>
      </c>
    </row>
    <row r="226" s="2" customFormat="1" ht="24.15" customHeight="1">
      <c r="A226" s="38"/>
      <c r="B226" s="189"/>
      <c r="C226" s="190" t="s">
        <v>394</v>
      </c>
      <c r="D226" s="190" t="s">
        <v>171</v>
      </c>
      <c r="E226" s="191" t="s">
        <v>1561</v>
      </c>
      <c r="F226" s="192" t="s">
        <v>1562</v>
      </c>
      <c r="G226" s="193" t="s">
        <v>353</v>
      </c>
      <c r="H226" s="194">
        <v>2</v>
      </c>
      <c r="I226" s="195"/>
      <c r="J226" s="194">
        <f>ROUND(I226*H226,3)</f>
        <v>0</v>
      </c>
      <c r="K226" s="196"/>
      <c r="L226" s="39"/>
      <c r="M226" s="197" t="s">
        <v>1</v>
      </c>
      <c r="N226" s="198" t="s">
        <v>44</v>
      </c>
      <c r="O226" s="82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1" t="s">
        <v>212</v>
      </c>
      <c r="AT226" s="201" t="s">
        <v>171</v>
      </c>
      <c r="AU226" s="201" t="s">
        <v>90</v>
      </c>
      <c r="AY226" s="19" t="s">
        <v>168</v>
      </c>
      <c r="BE226" s="202">
        <f>IF(N226="základná",J226,0)</f>
        <v>0</v>
      </c>
      <c r="BF226" s="202">
        <f>IF(N226="znížená",J226,0)</f>
        <v>0</v>
      </c>
      <c r="BG226" s="202">
        <f>IF(N226="zákl. prenesená",J226,0)</f>
        <v>0</v>
      </c>
      <c r="BH226" s="202">
        <f>IF(N226="zníž. prenesená",J226,0)</f>
        <v>0</v>
      </c>
      <c r="BI226" s="202">
        <f>IF(N226="nulová",J226,0)</f>
        <v>0</v>
      </c>
      <c r="BJ226" s="19" t="s">
        <v>90</v>
      </c>
      <c r="BK226" s="203">
        <f>ROUND(I226*H226,3)</f>
        <v>0</v>
      </c>
      <c r="BL226" s="19" t="s">
        <v>212</v>
      </c>
      <c r="BM226" s="201" t="s">
        <v>1051</v>
      </c>
    </row>
    <row r="227" s="2" customFormat="1" ht="66.75" customHeight="1">
      <c r="A227" s="38"/>
      <c r="B227" s="189"/>
      <c r="C227" s="236" t="s">
        <v>1053</v>
      </c>
      <c r="D227" s="236" t="s">
        <v>357</v>
      </c>
      <c r="E227" s="237" t="s">
        <v>1563</v>
      </c>
      <c r="F227" s="238" t="s">
        <v>1564</v>
      </c>
      <c r="G227" s="239" t="s">
        <v>353</v>
      </c>
      <c r="H227" s="240">
        <v>2</v>
      </c>
      <c r="I227" s="241"/>
      <c r="J227" s="240">
        <f>ROUND(I227*H227,3)</f>
        <v>0</v>
      </c>
      <c r="K227" s="242"/>
      <c r="L227" s="243"/>
      <c r="M227" s="244" t="s">
        <v>1</v>
      </c>
      <c r="N227" s="245" t="s">
        <v>44</v>
      </c>
      <c r="O227" s="8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1" t="s">
        <v>259</v>
      </c>
      <c r="AT227" s="201" t="s">
        <v>357</v>
      </c>
      <c r="AU227" s="201" t="s">
        <v>90</v>
      </c>
      <c r="AY227" s="19" t="s">
        <v>168</v>
      </c>
      <c r="BE227" s="202">
        <f>IF(N227="základná",J227,0)</f>
        <v>0</v>
      </c>
      <c r="BF227" s="202">
        <f>IF(N227="znížená",J227,0)</f>
        <v>0</v>
      </c>
      <c r="BG227" s="202">
        <f>IF(N227="zákl. prenesená",J227,0)</f>
        <v>0</v>
      </c>
      <c r="BH227" s="202">
        <f>IF(N227="zníž. prenesená",J227,0)</f>
        <v>0</v>
      </c>
      <c r="BI227" s="202">
        <f>IF(N227="nulová",J227,0)</f>
        <v>0</v>
      </c>
      <c r="BJ227" s="19" t="s">
        <v>90</v>
      </c>
      <c r="BK227" s="203">
        <f>ROUND(I227*H227,3)</f>
        <v>0</v>
      </c>
      <c r="BL227" s="19" t="s">
        <v>212</v>
      </c>
      <c r="BM227" s="201" t="s">
        <v>1056</v>
      </c>
    </row>
    <row r="228" s="2" customFormat="1" ht="24.15" customHeight="1">
      <c r="A228" s="38"/>
      <c r="B228" s="189"/>
      <c r="C228" s="190" t="s">
        <v>398</v>
      </c>
      <c r="D228" s="190" t="s">
        <v>171</v>
      </c>
      <c r="E228" s="191" t="s">
        <v>1565</v>
      </c>
      <c r="F228" s="192" t="s">
        <v>1566</v>
      </c>
      <c r="G228" s="193" t="s">
        <v>1555</v>
      </c>
      <c r="H228" s="194">
        <v>2</v>
      </c>
      <c r="I228" s="195"/>
      <c r="J228" s="194">
        <f>ROUND(I228*H228,3)</f>
        <v>0</v>
      </c>
      <c r="K228" s="196"/>
      <c r="L228" s="39"/>
      <c r="M228" s="197" t="s">
        <v>1</v>
      </c>
      <c r="N228" s="198" t="s">
        <v>44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1" t="s">
        <v>212</v>
      </c>
      <c r="AT228" s="201" t="s">
        <v>171</v>
      </c>
      <c r="AU228" s="201" t="s">
        <v>90</v>
      </c>
      <c r="AY228" s="19" t="s">
        <v>168</v>
      </c>
      <c r="BE228" s="202">
        <f>IF(N228="základná",J228,0)</f>
        <v>0</v>
      </c>
      <c r="BF228" s="202">
        <f>IF(N228="znížená",J228,0)</f>
        <v>0</v>
      </c>
      <c r="BG228" s="202">
        <f>IF(N228="zákl. prenesená",J228,0)</f>
        <v>0</v>
      </c>
      <c r="BH228" s="202">
        <f>IF(N228="zníž. prenesená",J228,0)</f>
        <v>0</v>
      </c>
      <c r="BI228" s="202">
        <f>IF(N228="nulová",J228,0)</f>
        <v>0</v>
      </c>
      <c r="BJ228" s="19" t="s">
        <v>90</v>
      </c>
      <c r="BK228" s="203">
        <f>ROUND(I228*H228,3)</f>
        <v>0</v>
      </c>
      <c r="BL228" s="19" t="s">
        <v>212</v>
      </c>
      <c r="BM228" s="201" t="s">
        <v>1061</v>
      </c>
    </row>
    <row r="229" s="2" customFormat="1" ht="33" customHeight="1">
      <c r="A229" s="38"/>
      <c r="B229" s="189"/>
      <c r="C229" s="190" t="s">
        <v>1064</v>
      </c>
      <c r="D229" s="190" t="s">
        <v>171</v>
      </c>
      <c r="E229" s="191" t="s">
        <v>1567</v>
      </c>
      <c r="F229" s="192" t="s">
        <v>1568</v>
      </c>
      <c r="G229" s="193" t="s">
        <v>353</v>
      </c>
      <c r="H229" s="194">
        <v>2</v>
      </c>
      <c r="I229" s="195"/>
      <c r="J229" s="194">
        <f>ROUND(I229*H229,3)</f>
        <v>0</v>
      </c>
      <c r="K229" s="196"/>
      <c r="L229" s="39"/>
      <c r="M229" s="197" t="s">
        <v>1</v>
      </c>
      <c r="N229" s="198" t="s">
        <v>44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1" t="s">
        <v>212</v>
      </c>
      <c r="AT229" s="201" t="s">
        <v>171</v>
      </c>
      <c r="AU229" s="201" t="s">
        <v>90</v>
      </c>
      <c r="AY229" s="19" t="s">
        <v>168</v>
      </c>
      <c r="BE229" s="202">
        <f>IF(N229="základná",J229,0)</f>
        <v>0</v>
      </c>
      <c r="BF229" s="202">
        <f>IF(N229="znížená",J229,0)</f>
        <v>0</v>
      </c>
      <c r="BG229" s="202">
        <f>IF(N229="zákl. prenesená",J229,0)</f>
        <v>0</v>
      </c>
      <c r="BH229" s="202">
        <f>IF(N229="zníž. prenesená",J229,0)</f>
        <v>0</v>
      </c>
      <c r="BI229" s="202">
        <f>IF(N229="nulová",J229,0)</f>
        <v>0</v>
      </c>
      <c r="BJ229" s="19" t="s">
        <v>90</v>
      </c>
      <c r="BK229" s="203">
        <f>ROUND(I229*H229,3)</f>
        <v>0</v>
      </c>
      <c r="BL229" s="19" t="s">
        <v>212</v>
      </c>
      <c r="BM229" s="201" t="s">
        <v>1067</v>
      </c>
    </row>
    <row r="230" s="2" customFormat="1" ht="24.15" customHeight="1">
      <c r="A230" s="38"/>
      <c r="B230" s="189"/>
      <c r="C230" s="236" t="s">
        <v>402</v>
      </c>
      <c r="D230" s="236" t="s">
        <v>357</v>
      </c>
      <c r="E230" s="237" t="s">
        <v>1569</v>
      </c>
      <c r="F230" s="238" t="s">
        <v>1570</v>
      </c>
      <c r="G230" s="239" t="s">
        <v>353</v>
      </c>
      <c r="H230" s="240">
        <v>2</v>
      </c>
      <c r="I230" s="241"/>
      <c r="J230" s="240">
        <f>ROUND(I230*H230,3)</f>
        <v>0</v>
      </c>
      <c r="K230" s="242"/>
      <c r="L230" s="243"/>
      <c r="M230" s="244" t="s">
        <v>1</v>
      </c>
      <c r="N230" s="245" t="s">
        <v>44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1" t="s">
        <v>259</v>
      </c>
      <c r="AT230" s="201" t="s">
        <v>357</v>
      </c>
      <c r="AU230" s="201" t="s">
        <v>90</v>
      </c>
      <c r="AY230" s="19" t="s">
        <v>168</v>
      </c>
      <c r="BE230" s="202">
        <f>IF(N230="základná",J230,0)</f>
        <v>0</v>
      </c>
      <c r="BF230" s="202">
        <f>IF(N230="znížená",J230,0)</f>
        <v>0</v>
      </c>
      <c r="BG230" s="202">
        <f>IF(N230="zákl. prenesená",J230,0)</f>
        <v>0</v>
      </c>
      <c r="BH230" s="202">
        <f>IF(N230="zníž. prenesená",J230,0)</f>
        <v>0</v>
      </c>
      <c r="BI230" s="202">
        <f>IF(N230="nulová",J230,0)</f>
        <v>0</v>
      </c>
      <c r="BJ230" s="19" t="s">
        <v>90</v>
      </c>
      <c r="BK230" s="203">
        <f>ROUND(I230*H230,3)</f>
        <v>0</v>
      </c>
      <c r="BL230" s="19" t="s">
        <v>212</v>
      </c>
      <c r="BM230" s="201" t="s">
        <v>1071</v>
      </c>
    </row>
    <row r="231" s="2" customFormat="1" ht="33" customHeight="1">
      <c r="A231" s="38"/>
      <c r="B231" s="189"/>
      <c r="C231" s="190" t="s">
        <v>1073</v>
      </c>
      <c r="D231" s="190" t="s">
        <v>171</v>
      </c>
      <c r="E231" s="191" t="s">
        <v>1571</v>
      </c>
      <c r="F231" s="192" t="s">
        <v>1572</v>
      </c>
      <c r="G231" s="193" t="s">
        <v>1555</v>
      </c>
      <c r="H231" s="194">
        <v>2</v>
      </c>
      <c r="I231" s="195"/>
      <c r="J231" s="194">
        <f>ROUND(I231*H231,3)</f>
        <v>0</v>
      </c>
      <c r="K231" s="196"/>
      <c r="L231" s="39"/>
      <c r="M231" s="197" t="s">
        <v>1</v>
      </c>
      <c r="N231" s="198" t="s">
        <v>44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1" t="s">
        <v>212</v>
      </c>
      <c r="AT231" s="201" t="s">
        <v>171</v>
      </c>
      <c r="AU231" s="201" t="s">
        <v>90</v>
      </c>
      <c r="AY231" s="19" t="s">
        <v>168</v>
      </c>
      <c r="BE231" s="202">
        <f>IF(N231="základná",J231,0)</f>
        <v>0</v>
      </c>
      <c r="BF231" s="202">
        <f>IF(N231="znížená",J231,0)</f>
        <v>0</v>
      </c>
      <c r="BG231" s="202">
        <f>IF(N231="zákl. prenesená",J231,0)</f>
        <v>0</v>
      </c>
      <c r="BH231" s="202">
        <f>IF(N231="zníž. prenesená",J231,0)</f>
        <v>0</v>
      </c>
      <c r="BI231" s="202">
        <f>IF(N231="nulová",J231,0)</f>
        <v>0</v>
      </c>
      <c r="BJ231" s="19" t="s">
        <v>90</v>
      </c>
      <c r="BK231" s="203">
        <f>ROUND(I231*H231,3)</f>
        <v>0</v>
      </c>
      <c r="BL231" s="19" t="s">
        <v>212</v>
      </c>
      <c r="BM231" s="201" t="s">
        <v>1076</v>
      </c>
    </row>
    <row r="232" s="2" customFormat="1" ht="16.5" customHeight="1">
      <c r="A232" s="38"/>
      <c r="B232" s="189"/>
      <c r="C232" s="190" t="s">
        <v>406</v>
      </c>
      <c r="D232" s="190" t="s">
        <v>171</v>
      </c>
      <c r="E232" s="191" t="s">
        <v>1573</v>
      </c>
      <c r="F232" s="192" t="s">
        <v>1574</v>
      </c>
      <c r="G232" s="193" t="s">
        <v>1555</v>
      </c>
      <c r="H232" s="194">
        <v>2</v>
      </c>
      <c r="I232" s="195"/>
      <c r="J232" s="194">
        <f>ROUND(I232*H232,3)</f>
        <v>0</v>
      </c>
      <c r="K232" s="196"/>
      <c r="L232" s="39"/>
      <c r="M232" s="197" t="s">
        <v>1</v>
      </c>
      <c r="N232" s="198" t="s">
        <v>44</v>
      </c>
      <c r="O232" s="82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1" t="s">
        <v>212</v>
      </c>
      <c r="AT232" s="201" t="s">
        <v>171</v>
      </c>
      <c r="AU232" s="201" t="s">
        <v>90</v>
      </c>
      <c r="AY232" s="19" t="s">
        <v>168</v>
      </c>
      <c r="BE232" s="202">
        <f>IF(N232="základná",J232,0)</f>
        <v>0</v>
      </c>
      <c r="BF232" s="202">
        <f>IF(N232="znížená",J232,0)</f>
        <v>0</v>
      </c>
      <c r="BG232" s="202">
        <f>IF(N232="zákl. prenesená",J232,0)</f>
        <v>0</v>
      </c>
      <c r="BH232" s="202">
        <f>IF(N232="zníž. prenesená",J232,0)</f>
        <v>0</v>
      </c>
      <c r="BI232" s="202">
        <f>IF(N232="nulová",J232,0)</f>
        <v>0</v>
      </c>
      <c r="BJ232" s="19" t="s">
        <v>90</v>
      </c>
      <c r="BK232" s="203">
        <f>ROUND(I232*H232,3)</f>
        <v>0</v>
      </c>
      <c r="BL232" s="19" t="s">
        <v>212</v>
      </c>
      <c r="BM232" s="201" t="s">
        <v>1080</v>
      </c>
    </row>
    <row r="233" s="2" customFormat="1" ht="16.5" customHeight="1">
      <c r="A233" s="38"/>
      <c r="B233" s="189"/>
      <c r="C233" s="190" t="s">
        <v>1082</v>
      </c>
      <c r="D233" s="190" t="s">
        <v>171</v>
      </c>
      <c r="E233" s="191" t="s">
        <v>1575</v>
      </c>
      <c r="F233" s="192" t="s">
        <v>1576</v>
      </c>
      <c r="G233" s="193" t="s">
        <v>1558</v>
      </c>
      <c r="H233" s="194">
        <v>6</v>
      </c>
      <c r="I233" s="195"/>
      <c r="J233" s="194">
        <f>ROUND(I233*H233,3)</f>
        <v>0</v>
      </c>
      <c r="K233" s="196"/>
      <c r="L233" s="39"/>
      <c r="M233" s="197" t="s">
        <v>1</v>
      </c>
      <c r="N233" s="198" t="s">
        <v>44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1" t="s">
        <v>212</v>
      </c>
      <c r="AT233" s="201" t="s">
        <v>171</v>
      </c>
      <c r="AU233" s="201" t="s">
        <v>90</v>
      </c>
      <c r="AY233" s="19" t="s">
        <v>168</v>
      </c>
      <c r="BE233" s="202">
        <f>IF(N233="základná",J233,0)</f>
        <v>0</v>
      </c>
      <c r="BF233" s="202">
        <f>IF(N233="znížená",J233,0)</f>
        <v>0</v>
      </c>
      <c r="BG233" s="202">
        <f>IF(N233="zákl. prenesená",J233,0)</f>
        <v>0</v>
      </c>
      <c r="BH233" s="202">
        <f>IF(N233="zníž. prenesená",J233,0)</f>
        <v>0</v>
      </c>
      <c r="BI233" s="202">
        <f>IF(N233="nulová",J233,0)</f>
        <v>0</v>
      </c>
      <c r="BJ233" s="19" t="s">
        <v>90</v>
      </c>
      <c r="BK233" s="203">
        <f>ROUND(I233*H233,3)</f>
        <v>0</v>
      </c>
      <c r="BL233" s="19" t="s">
        <v>212</v>
      </c>
      <c r="BM233" s="201" t="s">
        <v>1085</v>
      </c>
    </row>
    <row r="234" s="2" customFormat="1" ht="44.25" customHeight="1">
      <c r="A234" s="38"/>
      <c r="B234" s="189"/>
      <c r="C234" s="236" t="s">
        <v>412</v>
      </c>
      <c r="D234" s="236" t="s">
        <v>357</v>
      </c>
      <c r="E234" s="237" t="s">
        <v>1577</v>
      </c>
      <c r="F234" s="238" t="s">
        <v>1578</v>
      </c>
      <c r="G234" s="239" t="s">
        <v>353</v>
      </c>
      <c r="H234" s="240">
        <v>5</v>
      </c>
      <c r="I234" s="241"/>
      <c r="J234" s="240">
        <f>ROUND(I234*H234,3)</f>
        <v>0</v>
      </c>
      <c r="K234" s="242"/>
      <c r="L234" s="243"/>
      <c r="M234" s="244" t="s">
        <v>1</v>
      </c>
      <c r="N234" s="245" t="s">
        <v>44</v>
      </c>
      <c r="O234" s="82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1" t="s">
        <v>259</v>
      </c>
      <c r="AT234" s="201" t="s">
        <v>357</v>
      </c>
      <c r="AU234" s="201" t="s">
        <v>90</v>
      </c>
      <c r="AY234" s="19" t="s">
        <v>168</v>
      </c>
      <c r="BE234" s="202">
        <f>IF(N234="základná",J234,0)</f>
        <v>0</v>
      </c>
      <c r="BF234" s="202">
        <f>IF(N234="znížená",J234,0)</f>
        <v>0</v>
      </c>
      <c r="BG234" s="202">
        <f>IF(N234="zákl. prenesená",J234,0)</f>
        <v>0</v>
      </c>
      <c r="BH234" s="202">
        <f>IF(N234="zníž. prenesená",J234,0)</f>
        <v>0</v>
      </c>
      <c r="BI234" s="202">
        <f>IF(N234="nulová",J234,0)</f>
        <v>0</v>
      </c>
      <c r="BJ234" s="19" t="s">
        <v>90</v>
      </c>
      <c r="BK234" s="203">
        <f>ROUND(I234*H234,3)</f>
        <v>0</v>
      </c>
      <c r="BL234" s="19" t="s">
        <v>212</v>
      </c>
      <c r="BM234" s="201" t="s">
        <v>1089</v>
      </c>
    </row>
    <row r="235" s="2" customFormat="1" ht="49.05" customHeight="1">
      <c r="A235" s="38"/>
      <c r="B235" s="189"/>
      <c r="C235" s="236" t="s">
        <v>1091</v>
      </c>
      <c r="D235" s="236" t="s">
        <v>357</v>
      </c>
      <c r="E235" s="237" t="s">
        <v>1579</v>
      </c>
      <c r="F235" s="238" t="s">
        <v>1580</v>
      </c>
      <c r="G235" s="239" t="s">
        <v>353</v>
      </c>
      <c r="H235" s="240">
        <v>1</v>
      </c>
      <c r="I235" s="241"/>
      <c r="J235" s="240">
        <f>ROUND(I235*H235,3)</f>
        <v>0</v>
      </c>
      <c r="K235" s="242"/>
      <c r="L235" s="243"/>
      <c r="M235" s="244" t="s">
        <v>1</v>
      </c>
      <c r="N235" s="245" t="s">
        <v>44</v>
      </c>
      <c r="O235" s="8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1" t="s">
        <v>259</v>
      </c>
      <c r="AT235" s="201" t="s">
        <v>357</v>
      </c>
      <c r="AU235" s="201" t="s">
        <v>90</v>
      </c>
      <c r="AY235" s="19" t="s">
        <v>168</v>
      </c>
      <c r="BE235" s="202">
        <f>IF(N235="základná",J235,0)</f>
        <v>0</v>
      </c>
      <c r="BF235" s="202">
        <f>IF(N235="znížená",J235,0)</f>
        <v>0</v>
      </c>
      <c r="BG235" s="202">
        <f>IF(N235="zákl. prenesená",J235,0)</f>
        <v>0</v>
      </c>
      <c r="BH235" s="202">
        <f>IF(N235="zníž. prenesená",J235,0)</f>
        <v>0</v>
      </c>
      <c r="BI235" s="202">
        <f>IF(N235="nulová",J235,0)</f>
        <v>0</v>
      </c>
      <c r="BJ235" s="19" t="s">
        <v>90</v>
      </c>
      <c r="BK235" s="203">
        <f>ROUND(I235*H235,3)</f>
        <v>0</v>
      </c>
      <c r="BL235" s="19" t="s">
        <v>212</v>
      </c>
      <c r="BM235" s="201" t="s">
        <v>1094</v>
      </c>
    </row>
    <row r="236" s="2" customFormat="1" ht="24.15" customHeight="1">
      <c r="A236" s="38"/>
      <c r="B236" s="189"/>
      <c r="C236" s="190" t="s">
        <v>417</v>
      </c>
      <c r="D236" s="190" t="s">
        <v>171</v>
      </c>
      <c r="E236" s="191" t="s">
        <v>1581</v>
      </c>
      <c r="F236" s="192" t="s">
        <v>1582</v>
      </c>
      <c r="G236" s="193" t="s">
        <v>1555</v>
      </c>
      <c r="H236" s="194">
        <v>6</v>
      </c>
      <c r="I236" s="195"/>
      <c r="J236" s="194">
        <f>ROUND(I236*H236,3)</f>
        <v>0</v>
      </c>
      <c r="K236" s="196"/>
      <c r="L236" s="39"/>
      <c r="M236" s="197" t="s">
        <v>1</v>
      </c>
      <c r="N236" s="198" t="s">
        <v>44</v>
      </c>
      <c r="O236" s="82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1" t="s">
        <v>212</v>
      </c>
      <c r="AT236" s="201" t="s">
        <v>171</v>
      </c>
      <c r="AU236" s="201" t="s">
        <v>90</v>
      </c>
      <c r="AY236" s="19" t="s">
        <v>168</v>
      </c>
      <c r="BE236" s="202">
        <f>IF(N236="základná",J236,0)</f>
        <v>0</v>
      </c>
      <c r="BF236" s="202">
        <f>IF(N236="znížená",J236,0)</f>
        <v>0</v>
      </c>
      <c r="BG236" s="202">
        <f>IF(N236="zákl. prenesená",J236,0)</f>
        <v>0</v>
      </c>
      <c r="BH236" s="202">
        <f>IF(N236="zníž. prenesená",J236,0)</f>
        <v>0</v>
      </c>
      <c r="BI236" s="202">
        <f>IF(N236="nulová",J236,0)</f>
        <v>0</v>
      </c>
      <c r="BJ236" s="19" t="s">
        <v>90</v>
      </c>
      <c r="BK236" s="203">
        <f>ROUND(I236*H236,3)</f>
        <v>0</v>
      </c>
      <c r="BL236" s="19" t="s">
        <v>212</v>
      </c>
      <c r="BM236" s="201" t="s">
        <v>1098</v>
      </c>
    </row>
    <row r="237" s="2" customFormat="1" ht="24.15" customHeight="1">
      <c r="A237" s="38"/>
      <c r="B237" s="189"/>
      <c r="C237" s="236" t="s">
        <v>1100</v>
      </c>
      <c r="D237" s="236" t="s">
        <v>357</v>
      </c>
      <c r="E237" s="237" t="s">
        <v>1583</v>
      </c>
      <c r="F237" s="238" t="s">
        <v>1584</v>
      </c>
      <c r="G237" s="239" t="s">
        <v>353</v>
      </c>
      <c r="H237" s="240">
        <v>6</v>
      </c>
      <c r="I237" s="241"/>
      <c r="J237" s="240">
        <f>ROUND(I237*H237,3)</f>
        <v>0</v>
      </c>
      <c r="K237" s="242"/>
      <c r="L237" s="243"/>
      <c r="M237" s="244" t="s">
        <v>1</v>
      </c>
      <c r="N237" s="245" t="s">
        <v>44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1" t="s">
        <v>259</v>
      </c>
      <c r="AT237" s="201" t="s">
        <v>357</v>
      </c>
      <c r="AU237" s="201" t="s">
        <v>90</v>
      </c>
      <c r="AY237" s="19" t="s">
        <v>168</v>
      </c>
      <c r="BE237" s="202">
        <f>IF(N237="základná",J237,0)</f>
        <v>0</v>
      </c>
      <c r="BF237" s="202">
        <f>IF(N237="znížená",J237,0)</f>
        <v>0</v>
      </c>
      <c r="BG237" s="202">
        <f>IF(N237="zákl. prenesená",J237,0)</f>
        <v>0</v>
      </c>
      <c r="BH237" s="202">
        <f>IF(N237="zníž. prenesená",J237,0)</f>
        <v>0</v>
      </c>
      <c r="BI237" s="202">
        <f>IF(N237="nulová",J237,0)</f>
        <v>0</v>
      </c>
      <c r="BJ237" s="19" t="s">
        <v>90</v>
      </c>
      <c r="BK237" s="203">
        <f>ROUND(I237*H237,3)</f>
        <v>0</v>
      </c>
      <c r="BL237" s="19" t="s">
        <v>212</v>
      </c>
      <c r="BM237" s="201" t="s">
        <v>1103</v>
      </c>
    </row>
    <row r="238" s="2" customFormat="1" ht="24.15" customHeight="1">
      <c r="A238" s="38"/>
      <c r="B238" s="189"/>
      <c r="C238" s="190" t="s">
        <v>422</v>
      </c>
      <c r="D238" s="190" t="s">
        <v>171</v>
      </c>
      <c r="E238" s="191" t="s">
        <v>1585</v>
      </c>
      <c r="F238" s="192" t="s">
        <v>1586</v>
      </c>
      <c r="G238" s="193" t="s">
        <v>353</v>
      </c>
      <c r="H238" s="194">
        <v>9</v>
      </c>
      <c r="I238" s="195"/>
      <c r="J238" s="194">
        <f>ROUND(I238*H238,3)</f>
        <v>0</v>
      </c>
      <c r="K238" s="196"/>
      <c r="L238" s="39"/>
      <c r="M238" s="197" t="s">
        <v>1</v>
      </c>
      <c r="N238" s="198" t="s">
        <v>44</v>
      </c>
      <c r="O238" s="82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1" t="s">
        <v>212</v>
      </c>
      <c r="AT238" s="201" t="s">
        <v>171</v>
      </c>
      <c r="AU238" s="201" t="s">
        <v>90</v>
      </c>
      <c r="AY238" s="19" t="s">
        <v>168</v>
      </c>
      <c r="BE238" s="202">
        <f>IF(N238="základná",J238,0)</f>
        <v>0</v>
      </c>
      <c r="BF238" s="202">
        <f>IF(N238="znížená",J238,0)</f>
        <v>0</v>
      </c>
      <c r="BG238" s="202">
        <f>IF(N238="zákl. prenesená",J238,0)</f>
        <v>0</v>
      </c>
      <c r="BH238" s="202">
        <f>IF(N238="zníž. prenesená",J238,0)</f>
        <v>0</v>
      </c>
      <c r="BI238" s="202">
        <f>IF(N238="nulová",J238,0)</f>
        <v>0</v>
      </c>
      <c r="BJ238" s="19" t="s">
        <v>90</v>
      </c>
      <c r="BK238" s="203">
        <f>ROUND(I238*H238,3)</f>
        <v>0</v>
      </c>
      <c r="BL238" s="19" t="s">
        <v>212</v>
      </c>
      <c r="BM238" s="201" t="s">
        <v>1107</v>
      </c>
    </row>
    <row r="239" s="2" customFormat="1" ht="16.5" customHeight="1">
      <c r="A239" s="38"/>
      <c r="B239" s="189"/>
      <c r="C239" s="236" t="s">
        <v>1110</v>
      </c>
      <c r="D239" s="236" t="s">
        <v>357</v>
      </c>
      <c r="E239" s="237" t="s">
        <v>1587</v>
      </c>
      <c r="F239" s="238" t="s">
        <v>1588</v>
      </c>
      <c r="G239" s="239" t="s">
        <v>353</v>
      </c>
      <c r="H239" s="240">
        <v>9</v>
      </c>
      <c r="I239" s="241"/>
      <c r="J239" s="240">
        <f>ROUND(I239*H239,3)</f>
        <v>0</v>
      </c>
      <c r="K239" s="242"/>
      <c r="L239" s="243"/>
      <c r="M239" s="244" t="s">
        <v>1</v>
      </c>
      <c r="N239" s="245" t="s">
        <v>44</v>
      </c>
      <c r="O239" s="82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1" t="s">
        <v>259</v>
      </c>
      <c r="AT239" s="201" t="s">
        <v>357</v>
      </c>
      <c r="AU239" s="201" t="s">
        <v>90</v>
      </c>
      <c r="AY239" s="19" t="s">
        <v>168</v>
      </c>
      <c r="BE239" s="202">
        <f>IF(N239="základná",J239,0)</f>
        <v>0</v>
      </c>
      <c r="BF239" s="202">
        <f>IF(N239="znížená",J239,0)</f>
        <v>0</v>
      </c>
      <c r="BG239" s="202">
        <f>IF(N239="zákl. prenesená",J239,0)</f>
        <v>0</v>
      </c>
      <c r="BH239" s="202">
        <f>IF(N239="zníž. prenesená",J239,0)</f>
        <v>0</v>
      </c>
      <c r="BI239" s="202">
        <f>IF(N239="nulová",J239,0)</f>
        <v>0</v>
      </c>
      <c r="BJ239" s="19" t="s">
        <v>90</v>
      </c>
      <c r="BK239" s="203">
        <f>ROUND(I239*H239,3)</f>
        <v>0</v>
      </c>
      <c r="BL239" s="19" t="s">
        <v>212</v>
      </c>
      <c r="BM239" s="201" t="s">
        <v>1114</v>
      </c>
    </row>
    <row r="240" s="2" customFormat="1" ht="21.75" customHeight="1">
      <c r="A240" s="38"/>
      <c r="B240" s="189"/>
      <c r="C240" s="236" t="s">
        <v>426</v>
      </c>
      <c r="D240" s="236" t="s">
        <v>357</v>
      </c>
      <c r="E240" s="237" t="s">
        <v>1589</v>
      </c>
      <c r="F240" s="238" t="s">
        <v>1590</v>
      </c>
      <c r="G240" s="239" t="s">
        <v>353</v>
      </c>
      <c r="H240" s="240">
        <v>1</v>
      </c>
      <c r="I240" s="241"/>
      <c r="J240" s="240">
        <f>ROUND(I240*H240,3)</f>
        <v>0</v>
      </c>
      <c r="K240" s="242"/>
      <c r="L240" s="243"/>
      <c r="M240" s="244" t="s">
        <v>1</v>
      </c>
      <c r="N240" s="245" t="s">
        <v>44</v>
      </c>
      <c r="O240" s="8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1" t="s">
        <v>259</v>
      </c>
      <c r="AT240" s="201" t="s">
        <v>357</v>
      </c>
      <c r="AU240" s="201" t="s">
        <v>90</v>
      </c>
      <c r="AY240" s="19" t="s">
        <v>168</v>
      </c>
      <c r="BE240" s="202">
        <f>IF(N240="základná",J240,0)</f>
        <v>0</v>
      </c>
      <c r="BF240" s="202">
        <f>IF(N240="znížená",J240,0)</f>
        <v>0</v>
      </c>
      <c r="BG240" s="202">
        <f>IF(N240="zákl. prenesená",J240,0)</f>
        <v>0</v>
      </c>
      <c r="BH240" s="202">
        <f>IF(N240="zníž. prenesená",J240,0)</f>
        <v>0</v>
      </c>
      <c r="BI240" s="202">
        <f>IF(N240="nulová",J240,0)</f>
        <v>0</v>
      </c>
      <c r="BJ240" s="19" t="s">
        <v>90</v>
      </c>
      <c r="BK240" s="203">
        <f>ROUND(I240*H240,3)</f>
        <v>0</v>
      </c>
      <c r="BL240" s="19" t="s">
        <v>212</v>
      </c>
      <c r="BM240" s="201" t="s">
        <v>1119</v>
      </c>
    </row>
    <row r="241" s="2" customFormat="1" ht="24.15" customHeight="1">
      <c r="A241" s="38"/>
      <c r="B241" s="189"/>
      <c r="C241" s="190" t="s">
        <v>1121</v>
      </c>
      <c r="D241" s="190" t="s">
        <v>171</v>
      </c>
      <c r="E241" s="191" t="s">
        <v>1591</v>
      </c>
      <c r="F241" s="192" t="s">
        <v>1592</v>
      </c>
      <c r="G241" s="193" t="s">
        <v>353</v>
      </c>
      <c r="H241" s="194">
        <v>2</v>
      </c>
      <c r="I241" s="195"/>
      <c r="J241" s="194">
        <f>ROUND(I241*H241,3)</f>
        <v>0</v>
      </c>
      <c r="K241" s="196"/>
      <c r="L241" s="39"/>
      <c r="M241" s="197" t="s">
        <v>1</v>
      </c>
      <c r="N241" s="198" t="s">
        <v>44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1" t="s">
        <v>212</v>
      </c>
      <c r="AT241" s="201" t="s">
        <v>171</v>
      </c>
      <c r="AU241" s="201" t="s">
        <v>90</v>
      </c>
      <c r="AY241" s="19" t="s">
        <v>168</v>
      </c>
      <c r="BE241" s="202">
        <f>IF(N241="základná",J241,0)</f>
        <v>0</v>
      </c>
      <c r="BF241" s="202">
        <f>IF(N241="znížená",J241,0)</f>
        <v>0</v>
      </c>
      <c r="BG241" s="202">
        <f>IF(N241="zákl. prenesená",J241,0)</f>
        <v>0</v>
      </c>
      <c r="BH241" s="202">
        <f>IF(N241="zníž. prenesená",J241,0)</f>
        <v>0</v>
      </c>
      <c r="BI241" s="202">
        <f>IF(N241="nulová",J241,0)</f>
        <v>0</v>
      </c>
      <c r="BJ241" s="19" t="s">
        <v>90</v>
      </c>
      <c r="BK241" s="203">
        <f>ROUND(I241*H241,3)</f>
        <v>0</v>
      </c>
      <c r="BL241" s="19" t="s">
        <v>212</v>
      </c>
      <c r="BM241" s="201" t="s">
        <v>1124</v>
      </c>
    </row>
    <row r="242" s="2" customFormat="1" ht="16.5" customHeight="1">
      <c r="A242" s="38"/>
      <c r="B242" s="189"/>
      <c r="C242" s="236" t="s">
        <v>431</v>
      </c>
      <c r="D242" s="236" t="s">
        <v>357</v>
      </c>
      <c r="E242" s="237" t="s">
        <v>1593</v>
      </c>
      <c r="F242" s="238" t="s">
        <v>1594</v>
      </c>
      <c r="G242" s="239" t="s">
        <v>353</v>
      </c>
      <c r="H242" s="240">
        <v>2</v>
      </c>
      <c r="I242" s="241"/>
      <c r="J242" s="240">
        <f>ROUND(I242*H242,3)</f>
        <v>0</v>
      </c>
      <c r="K242" s="242"/>
      <c r="L242" s="243"/>
      <c r="M242" s="244" t="s">
        <v>1</v>
      </c>
      <c r="N242" s="245" t="s">
        <v>44</v>
      </c>
      <c r="O242" s="82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1" t="s">
        <v>259</v>
      </c>
      <c r="AT242" s="201" t="s">
        <v>357</v>
      </c>
      <c r="AU242" s="201" t="s">
        <v>90</v>
      </c>
      <c r="AY242" s="19" t="s">
        <v>168</v>
      </c>
      <c r="BE242" s="202">
        <f>IF(N242="základná",J242,0)</f>
        <v>0</v>
      </c>
      <c r="BF242" s="202">
        <f>IF(N242="znížená",J242,0)</f>
        <v>0</v>
      </c>
      <c r="BG242" s="202">
        <f>IF(N242="zákl. prenesená",J242,0)</f>
        <v>0</v>
      </c>
      <c r="BH242" s="202">
        <f>IF(N242="zníž. prenesená",J242,0)</f>
        <v>0</v>
      </c>
      <c r="BI242" s="202">
        <f>IF(N242="nulová",J242,0)</f>
        <v>0</v>
      </c>
      <c r="BJ242" s="19" t="s">
        <v>90</v>
      </c>
      <c r="BK242" s="203">
        <f>ROUND(I242*H242,3)</f>
        <v>0</v>
      </c>
      <c r="BL242" s="19" t="s">
        <v>212</v>
      </c>
      <c r="BM242" s="201" t="s">
        <v>1128</v>
      </c>
    </row>
    <row r="243" s="2" customFormat="1" ht="16.5" customHeight="1">
      <c r="A243" s="38"/>
      <c r="B243" s="189"/>
      <c r="C243" s="190" t="s">
        <v>476</v>
      </c>
      <c r="D243" s="190" t="s">
        <v>171</v>
      </c>
      <c r="E243" s="191" t="s">
        <v>1595</v>
      </c>
      <c r="F243" s="192" t="s">
        <v>1596</v>
      </c>
      <c r="G243" s="193" t="s">
        <v>1555</v>
      </c>
      <c r="H243" s="194">
        <v>34</v>
      </c>
      <c r="I243" s="195"/>
      <c r="J243" s="194">
        <f>ROUND(I243*H243,3)</f>
        <v>0</v>
      </c>
      <c r="K243" s="196"/>
      <c r="L243" s="39"/>
      <c r="M243" s="197" t="s">
        <v>1</v>
      </c>
      <c r="N243" s="198" t="s">
        <v>44</v>
      </c>
      <c r="O243" s="82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1" t="s">
        <v>212</v>
      </c>
      <c r="AT243" s="201" t="s">
        <v>171</v>
      </c>
      <c r="AU243" s="201" t="s">
        <v>90</v>
      </c>
      <c r="AY243" s="19" t="s">
        <v>168</v>
      </c>
      <c r="BE243" s="202">
        <f>IF(N243="základná",J243,0)</f>
        <v>0</v>
      </c>
      <c r="BF243" s="202">
        <f>IF(N243="znížená",J243,0)</f>
        <v>0</v>
      </c>
      <c r="BG243" s="202">
        <f>IF(N243="zákl. prenesená",J243,0)</f>
        <v>0</v>
      </c>
      <c r="BH243" s="202">
        <f>IF(N243="zníž. prenesená",J243,0)</f>
        <v>0</v>
      </c>
      <c r="BI243" s="202">
        <f>IF(N243="nulová",J243,0)</f>
        <v>0</v>
      </c>
      <c r="BJ243" s="19" t="s">
        <v>90</v>
      </c>
      <c r="BK243" s="203">
        <f>ROUND(I243*H243,3)</f>
        <v>0</v>
      </c>
      <c r="BL243" s="19" t="s">
        <v>212</v>
      </c>
      <c r="BM243" s="201" t="s">
        <v>1131</v>
      </c>
    </row>
    <row r="244" s="2" customFormat="1" ht="16.5" customHeight="1">
      <c r="A244" s="38"/>
      <c r="B244" s="189"/>
      <c r="C244" s="236" t="s">
        <v>435</v>
      </c>
      <c r="D244" s="236" t="s">
        <v>357</v>
      </c>
      <c r="E244" s="237" t="s">
        <v>1597</v>
      </c>
      <c r="F244" s="238" t="s">
        <v>1598</v>
      </c>
      <c r="G244" s="239" t="s">
        <v>353</v>
      </c>
      <c r="H244" s="240">
        <v>34</v>
      </c>
      <c r="I244" s="241"/>
      <c r="J244" s="240">
        <f>ROUND(I244*H244,3)</f>
        <v>0</v>
      </c>
      <c r="K244" s="242"/>
      <c r="L244" s="243"/>
      <c r="M244" s="244" t="s">
        <v>1</v>
      </c>
      <c r="N244" s="245" t="s">
        <v>44</v>
      </c>
      <c r="O244" s="8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1" t="s">
        <v>259</v>
      </c>
      <c r="AT244" s="201" t="s">
        <v>357</v>
      </c>
      <c r="AU244" s="201" t="s">
        <v>90</v>
      </c>
      <c r="AY244" s="19" t="s">
        <v>168</v>
      </c>
      <c r="BE244" s="202">
        <f>IF(N244="základná",J244,0)</f>
        <v>0</v>
      </c>
      <c r="BF244" s="202">
        <f>IF(N244="znížená",J244,0)</f>
        <v>0</v>
      </c>
      <c r="BG244" s="202">
        <f>IF(N244="zákl. prenesená",J244,0)</f>
        <v>0</v>
      </c>
      <c r="BH244" s="202">
        <f>IF(N244="zníž. prenesená",J244,0)</f>
        <v>0</v>
      </c>
      <c r="BI244" s="202">
        <f>IF(N244="nulová",J244,0)</f>
        <v>0</v>
      </c>
      <c r="BJ244" s="19" t="s">
        <v>90</v>
      </c>
      <c r="BK244" s="203">
        <f>ROUND(I244*H244,3)</f>
        <v>0</v>
      </c>
      <c r="BL244" s="19" t="s">
        <v>212</v>
      </c>
      <c r="BM244" s="201" t="s">
        <v>1135</v>
      </c>
    </row>
    <row r="245" s="2" customFormat="1" ht="33" customHeight="1">
      <c r="A245" s="38"/>
      <c r="B245" s="189"/>
      <c r="C245" s="190" t="s">
        <v>1138</v>
      </c>
      <c r="D245" s="190" t="s">
        <v>171</v>
      </c>
      <c r="E245" s="191" t="s">
        <v>1599</v>
      </c>
      <c r="F245" s="192" t="s">
        <v>1600</v>
      </c>
      <c r="G245" s="193" t="s">
        <v>353</v>
      </c>
      <c r="H245" s="194">
        <v>12</v>
      </c>
      <c r="I245" s="195"/>
      <c r="J245" s="194">
        <f>ROUND(I245*H245,3)</f>
        <v>0</v>
      </c>
      <c r="K245" s="196"/>
      <c r="L245" s="39"/>
      <c r="M245" s="197" t="s">
        <v>1</v>
      </c>
      <c r="N245" s="198" t="s">
        <v>44</v>
      </c>
      <c r="O245" s="82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1" t="s">
        <v>212</v>
      </c>
      <c r="AT245" s="201" t="s">
        <v>171</v>
      </c>
      <c r="AU245" s="201" t="s">
        <v>90</v>
      </c>
      <c r="AY245" s="19" t="s">
        <v>168</v>
      </c>
      <c r="BE245" s="202">
        <f>IF(N245="základná",J245,0)</f>
        <v>0</v>
      </c>
      <c r="BF245" s="202">
        <f>IF(N245="znížená",J245,0)</f>
        <v>0</v>
      </c>
      <c r="BG245" s="202">
        <f>IF(N245="zákl. prenesená",J245,0)</f>
        <v>0</v>
      </c>
      <c r="BH245" s="202">
        <f>IF(N245="zníž. prenesená",J245,0)</f>
        <v>0</v>
      </c>
      <c r="BI245" s="202">
        <f>IF(N245="nulová",J245,0)</f>
        <v>0</v>
      </c>
      <c r="BJ245" s="19" t="s">
        <v>90</v>
      </c>
      <c r="BK245" s="203">
        <f>ROUND(I245*H245,3)</f>
        <v>0</v>
      </c>
      <c r="BL245" s="19" t="s">
        <v>212</v>
      </c>
      <c r="BM245" s="201" t="s">
        <v>1141</v>
      </c>
    </row>
    <row r="246" s="2" customFormat="1" ht="55.5" customHeight="1">
      <c r="A246" s="38"/>
      <c r="B246" s="189"/>
      <c r="C246" s="236" t="s">
        <v>439</v>
      </c>
      <c r="D246" s="236" t="s">
        <v>357</v>
      </c>
      <c r="E246" s="237" t="s">
        <v>1601</v>
      </c>
      <c r="F246" s="238" t="s">
        <v>1602</v>
      </c>
      <c r="G246" s="239" t="s">
        <v>353</v>
      </c>
      <c r="H246" s="240">
        <v>10</v>
      </c>
      <c r="I246" s="241"/>
      <c r="J246" s="240">
        <f>ROUND(I246*H246,3)</f>
        <v>0</v>
      </c>
      <c r="K246" s="242"/>
      <c r="L246" s="243"/>
      <c r="M246" s="244" t="s">
        <v>1</v>
      </c>
      <c r="N246" s="245" t="s">
        <v>44</v>
      </c>
      <c r="O246" s="82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1" t="s">
        <v>259</v>
      </c>
      <c r="AT246" s="201" t="s">
        <v>357</v>
      </c>
      <c r="AU246" s="201" t="s">
        <v>90</v>
      </c>
      <c r="AY246" s="19" t="s">
        <v>168</v>
      </c>
      <c r="BE246" s="202">
        <f>IF(N246="základná",J246,0)</f>
        <v>0</v>
      </c>
      <c r="BF246" s="202">
        <f>IF(N246="znížená",J246,0)</f>
        <v>0</v>
      </c>
      <c r="BG246" s="202">
        <f>IF(N246="zákl. prenesená",J246,0)</f>
        <v>0</v>
      </c>
      <c r="BH246" s="202">
        <f>IF(N246="zníž. prenesená",J246,0)</f>
        <v>0</v>
      </c>
      <c r="BI246" s="202">
        <f>IF(N246="nulová",J246,0)</f>
        <v>0</v>
      </c>
      <c r="BJ246" s="19" t="s">
        <v>90</v>
      </c>
      <c r="BK246" s="203">
        <f>ROUND(I246*H246,3)</f>
        <v>0</v>
      </c>
      <c r="BL246" s="19" t="s">
        <v>212</v>
      </c>
      <c r="BM246" s="201" t="s">
        <v>1143</v>
      </c>
    </row>
    <row r="247" s="2" customFormat="1" ht="49.05" customHeight="1">
      <c r="A247" s="38"/>
      <c r="B247" s="189"/>
      <c r="C247" s="236" t="s">
        <v>1144</v>
      </c>
      <c r="D247" s="236" t="s">
        <v>357</v>
      </c>
      <c r="E247" s="237" t="s">
        <v>1603</v>
      </c>
      <c r="F247" s="238" t="s">
        <v>1604</v>
      </c>
      <c r="G247" s="239" t="s">
        <v>353</v>
      </c>
      <c r="H247" s="240">
        <v>2</v>
      </c>
      <c r="I247" s="241"/>
      <c r="J247" s="240">
        <f>ROUND(I247*H247,3)</f>
        <v>0</v>
      </c>
      <c r="K247" s="242"/>
      <c r="L247" s="243"/>
      <c r="M247" s="244" t="s">
        <v>1</v>
      </c>
      <c r="N247" s="245" t="s">
        <v>44</v>
      </c>
      <c r="O247" s="8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1" t="s">
        <v>259</v>
      </c>
      <c r="AT247" s="201" t="s">
        <v>357</v>
      </c>
      <c r="AU247" s="201" t="s">
        <v>90</v>
      </c>
      <c r="AY247" s="19" t="s">
        <v>168</v>
      </c>
      <c r="BE247" s="202">
        <f>IF(N247="základná",J247,0)</f>
        <v>0</v>
      </c>
      <c r="BF247" s="202">
        <f>IF(N247="znížená",J247,0)</f>
        <v>0</v>
      </c>
      <c r="BG247" s="202">
        <f>IF(N247="zákl. prenesená",J247,0)</f>
        <v>0</v>
      </c>
      <c r="BH247" s="202">
        <f>IF(N247="zníž. prenesená",J247,0)</f>
        <v>0</v>
      </c>
      <c r="BI247" s="202">
        <f>IF(N247="nulová",J247,0)</f>
        <v>0</v>
      </c>
      <c r="BJ247" s="19" t="s">
        <v>90</v>
      </c>
      <c r="BK247" s="203">
        <f>ROUND(I247*H247,3)</f>
        <v>0</v>
      </c>
      <c r="BL247" s="19" t="s">
        <v>212</v>
      </c>
      <c r="BM247" s="201" t="s">
        <v>1145</v>
      </c>
    </row>
    <row r="248" s="2" customFormat="1" ht="21.75" customHeight="1">
      <c r="A248" s="38"/>
      <c r="B248" s="189"/>
      <c r="C248" s="190" t="s">
        <v>442</v>
      </c>
      <c r="D248" s="190" t="s">
        <v>171</v>
      </c>
      <c r="E248" s="191" t="s">
        <v>1605</v>
      </c>
      <c r="F248" s="192" t="s">
        <v>1606</v>
      </c>
      <c r="G248" s="193" t="s">
        <v>353</v>
      </c>
      <c r="H248" s="194">
        <v>2</v>
      </c>
      <c r="I248" s="195"/>
      <c r="J248" s="194">
        <f>ROUND(I248*H248,3)</f>
        <v>0</v>
      </c>
      <c r="K248" s="196"/>
      <c r="L248" s="39"/>
      <c r="M248" s="197" t="s">
        <v>1</v>
      </c>
      <c r="N248" s="198" t="s">
        <v>44</v>
      </c>
      <c r="O248" s="82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1" t="s">
        <v>212</v>
      </c>
      <c r="AT248" s="201" t="s">
        <v>171</v>
      </c>
      <c r="AU248" s="201" t="s">
        <v>90</v>
      </c>
      <c r="AY248" s="19" t="s">
        <v>168</v>
      </c>
      <c r="BE248" s="202">
        <f>IF(N248="základná",J248,0)</f>
        <v>0</v>
      </c>
      <c r="BF248" s="202">
        <f>IF(N248="znížená",J248,0)</f>
        <v>0</v>
      </c>
      <c r="BG248" s="202">
        <f>IF(N248="zákl. prenesená",J248,0)</f>
        <v>0</v>
      </c>
      <c r="BH248" s="202">
        <f>IF(N248="zníž. prenesená",J248,0)</f>
        <v>0</v>
      </c>
      <c r="BI248" s="202">
        <f>IF(N248="nulová",J248,0)</f>
        <v>0</v>
      </c>
      <c r="BJ248" s="19" t="s">
        <v>90</v>
      </c>
      <c r="BK248" s="203">
        <f>ROUND(I248*H248,3)</f>
        <v>0</v>
      </c>
      <c r="BL248" s="19" t="s">
        <v>212</v>
      </c>
      <c r="BM248" s="201" t="s">
        <v>1146</v>
      </c>
    </row>
    <row r="249" s="2" customFormat="1" ht="49.05" customHeight="1">
      <c r="A249" s="38"/>
      <c r="B249" s="189"/>
      <c r="C249" s="236" t="s">
        <v>1148</v>
      </c>
      <c r="D249" s="236" t="s">
        <v>357</v>
      </c>
      <c r="E249" s="237" t="s">
        <v>1607</v>
      </c>
      <c r="F249" s="238" t="s">
        <v>1608</v>
      </c>
      <c r="G249" s="239" t="s">
        <v>353</v>
      </c>
      <c r="H249" s="240">
        <v>2</v>
      </c>
      <c r="I249" s="241"/>
      <c r="J249" s="240">
        <f>ROUND(I249*H249,3)</f>
        <v>0</v>
      </c>
      <c r="K249" s="242"/>
      <c r="L249" s="243"/>
      <c r="M249" s="244" t="s">
        <v>1</v>
      </c>
      <c r="N249" s="245" t="s">
        <v>44</v>
      </c>
      <c r="O249" s="82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1" t="s">
        <v>259</v>
      </c>
      <c r="AT249" s="201" t="s">
        <v>357</v>
      </c>
      <c r="AU249" s="201" t="s">
        <v>90</v>
      </c>
      <c r="AY249" s="19" t="s">
        <v>168</v>
      </c>
      <c r="BE249" s="202">
        <f>IF(N249="základná",J249,0)</f>
        <v>0</v>
      </c>
      <c r="BF249" s="202">
        <f>IF(N249="znížená",J249,0)</f>
        <v>0</v>
      </c>
      <c r="BG249" s="202">
        <f>IF(N249="zákl. prenesená",J249,0)</f>
        <v>0</v>
      </c>
      <c r="BH249" s="202">
        <f>IF(N249="zníž. prenesená",J249,0)</f>
        <v>0</v>
      </c>
      <c r="BI249" s="202">
        <f>IF(N249="nulová",J249,0)</f>
        <v>0</v>
      </c>
      <c r="BJ249" s="19" t="s">
        <v>90</v>
      </c>
      <c r="BK249" s="203">
        <f>ROUND(I249*H249,3)</f>
        <v>0</v>
      </c>
      <c r="BL249" s="19" t="s">
        <v>212</v>
      </c>
      <c r="BM249" s="201" t="s">
        <v>1149</v>
      </c>
    </row>
    <row r="250" s="2" customFormat="1" ht="24.15" customHeight="1">
      <c r="A250" s="38"/>
      <c r="B250" s="189"/>
      <c r="C250" s="190" t="s">
        <v>451</v>
      </c>
      <c r="D250" s="190" t="s">
        <v>171</v>
      </c>
      <c r="E250" s="191" t="s">
        <v>1609</v>
      </c>
      <c r="F250" s="192" t="s">
        <v>1610</v>
      </c>
      <c r="G250" s="193" t="s">
        <v>353</v>
      </c>
      <c r="H250" s="194">
        <v>2</v>
      </c>
      <c r="I250" s="195"/>
      <c r="J250" s="194">
        <f>ROUND(I250*H250,3)</f>
        <v>0</v>
      </c>
      <c r="K250" s="196"/>
      <c r="L250" s="39"/>
      <c r="M250" s="197" t="s">
        <v>1</v>
      </c>
      <c r="N250" s="198" t="s">
        <v>44</v>
      </c>
      <c r="O250" s="82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1" t="s">
        <v>212</v>
      </c>
      <c r="AT250" s="201" t="s">
        <v>171</v>
      </c>
      <c r="AU250" s="201" t="s">
        <v>90</v>
      </c>
      <c r="AY250" s="19" t="s">
        <v>168</v>
      </c>
      <c r="BE250" s="202">
        <f>IF(N250="základná",J250,0)</f>
        <v>0</v>
      </c>
      <c r="BF250" s="202">
        <f>IF(N250="znížená",J250,0)</f>
        <v>0</v>
      </c>
      <c r="BG250" s="202">
        <f>IF(N250="zákl. prenesená",J250,0)</f>
        <v>0</v>
      </c>
      <c r="BH250" s="202">
        <f>IF(N250="zníž. prenesená",J250,0)</f>
        <v>0</v>
      </c>
      <c r="BI250" s="202">
        <f>IF(N250="nulová",J250,0)</f>
        <v>0</v>
      </c>
      <c r="BJ250" s="19" t="s">
        <v>90</v>
      </c>
      <c r="BK250" s="203">
        <f>ROUND(I250*H250,3)</f>
        <v>0</v>
      </c>
      <c r="BL250" s="19" t="s">
        <v>212</v>
      </c>
      <c r="BM250" s="201" t="s">
        <v>1150</v>
      </c>
    </row>
    <row r="251" s="2" customFormat="1" ht="49.05" customHeight="1">
      <c r="A251" s="38"/>
      <c r="B251" s="189"/>
      <c r="C251" s="236" t="s">
        <v>1152</v>
      </c>
      <c r="D251" s="236" t="s">
        <v>357</v>
      </c>
      <c r="E251" s="237" t="s">
        <v>1611</v>
      </c>
      <c r="F251" s="238" t="s">
        <v>1612</v>
      </c>
      <c r="G251" s="239" t="s">
        <v>353</v>
      </c>
      <c r="H251" s="240">
        <v>2</v>
      </c>
      <c r="I251" s="241"/>
      <c r="J251" s="240">
        <f>ROUND(I251*H251,3)</f>
        <v>0</v>
      </c>
      <c r="K251" s="242"/>
      <c r="L251" s="243"/>
      <c r="M251" s="244" t="s">
        <v>1</v>
      </c>
      <c r="N251" s="245" t="s">
        <v>44</v>
      </c>
      <c r="O251" s="82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1" t="s">
        <v>259</v>
      </c>
      <c r="AT251" s="201" t="s">
        <v>357</v>
      </c>
      <c r="AU251" s="201" t="s">
        <v>90</v>
      </c>
      <c r="AY251" s="19" t="s">
        <v>168</v>
      </c>
      <c r="BE251" s="202">
        <f>IF(N251="základná",J251,0)</f>
        <v>0</v>
      </c>
      <c r="BF251" s="202">
        <f>IF(N251="znížená",J251,0)</f>
        <v>0</v>
      </c>
      <c r="BG251" s="202">
        <f>IF(N251="zákl. prenesená",J251,0)</f>
        <v>0</v>
      </c>
      <c r="BH251" s="202">
        <f>IF(N251="zníž. prenesená",J251,0)</f>
        <v>0</v>
      </c>
      <c r="BI251" s="202">
        <f>IF(N251="nulová",J251,0)</f>
        <v>0</v>
      </c>
      <c r="BJ251" s="19" t="s">
        <v>90</v>
      </c>
      <c r="BK251" s="203">
        <f>ROUND(I251*H251,3)</f>
        <v>0</v>
      </c>
      <c r="BL251" s="19" t="s">
        <v>212</v>
      </c>
      <c r="BM251" s="201" t="s">
        <v>1153</v>
      </c>
    </row>
    <row r="252" s="2" customFormat="1" ht="21.75" customHeight="1">
      <c r="A252" s="38"/>
      <c r="B252" s="189"/>
      <c r="C252" s="236" t="s">
        <v>459</v>
      </c>
      <c r="D252" s="236" t="s">
        <v>357</v>
      </c>
      <c r="E252" s="237" t="s">
        <v>1613</v>
      </c>
      <c r="F252" s="238" t="s">
        <v>1614</v>
      </c>
      <c r="G252" s="239" t="s">
        <v>353</v>
      </c>
      <c r="H252" s="240">
        <v>2</v>
      </c>
      <c r="I252" s="241"/>
      <c r="J252" s="240">
        <f>ROUND(I252*H252,3)</f>
        <v>0</v>
      </c>
      <c r="K252" s="242"/>
      <c r="L252" s="243"/>
      <c r="M252" s="244" t="s">
        <v>1</v>
      </c>
      <c r="N252" s="245" t="s">
        <v>44</v>
      </c>
      <c r="O252" s="82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1" t="s">
        <v>259</v>
      </c>
      <c r="AT252" s="201" t="s">
        <v>357</v>
      </c>
      <c r="AU252" s="201" t="s">
        <v>90</v>
      </c>
      <c r="AY252" s="19" t="s">
        <v>168</v>
      </c>
      <c r="BE252" s="202">
        <f>IF(N252="základná",J252,0)</f>
        <v>0</v>
      </c>
      <c r="BF252" s="202">
        <f>IF(N252="znížená",J252,0)</f>
        <v>0</v>
      </c>
      <c r="BG252" s="202">
        <f>IF(N252="zákl. prenesená",J252,0)</f>
        <v>0</v>
      </c>
      <c r="BH252" s="202">
        <f>IF(N252="zníž. prenesená",J252,0)</f>
        <v>0</v>
      </c>
      <c r="BI252" s="202">
        <f>IF(N252="nulová",J252,0)</f>
        <v>0</v>
      </c>
      <c r="BJ252" s="19" t="s">
        <v>90</v>
      </c>
      <c r="BK252" s="203">
        <f>ROUND(I252*H252,3)</f>
        <v>0</v>
      </c>
      <c r="BL252" s="19" t="s">
        <v>212</v>
      </c>
      <c r="BM252" s="201" t="s">
        <v>1154</v>
      </c>
    </row>
    <row r="253" s="2" customFormat="1" ht="24.15" customHeight="1">
      <c r="A253" s="38"/>
      <c r="B253" s="189"/>
      <c r="C253" s="190" t="s">
        <v>1155</v>
      </c>
      <c r="D253" s="190" t="s">
        <v>171</v>
      </c>
      <c r="E253" s="191" t="s">
        <v>1615</v>
      </c>
      <c r="F253" s="192" t="s">
        <v>1616</v>
      </c>
      <c r="G253" s="193" t="s">
        <v>1555</v>
      </c>
      <c r="H253" s="194">
        <v>2</v>
      </c>
      <c r="I253" s="195"/>
      <c r="J253" s="194">
        <f>ROUND(I253*H253,3)</f>
        <v>0</v>
      </c>
      <c r="K253" s="196"/>
      <c r="L253" s="39"/>
      <c r="M253" s="197" t="s">
        <v>1</v>
      </c>
      <c r="N253" s="198" t="s">
        <v>44</v>
      </c>
      <c r="O253" s="82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1" t="s">
        <v>212</v>
      </c>
      <c r="AT253" s="201" t="s">
        <v>171</v>
      </c>
      <c r="AU253" s="201" t="s">
        <v>90</v>
      </c>
      <c r="AY253" s="19" t="s">
        <v>168</v>
      </c>
      <c r="BE253" s="202">
        <f>IF(N253="základná",J253,0)</f>
        <v>0</v>
      </c>
      <c r="BF253" s="202">
        <f>IF(N253="znížená",J253,0)</f>
        <v>0</v>
      </c>
      <c r="BG253" s="202">
        <f>IF(N253="zákl. prenesená",J253,0)</f>
        <v>0</v>
      </c>
      <c r="BH253" s="202">
        <f>IF(N253="zníž. prenesená",J253,0)</f>
        <v>0</v>
      </c>
      <c r="BI253" s="202">
        <f>IF(N253="nulová",J253,0)</f>
        <v>0</v>
      </c>
      <c r="BJ253" s="19" t="s">
        <v>90</v>
      </c>
      <c r="BK253" s="203">
        <f>ROUND(I253*H253,3)</f>
        <v>0</v>
      </c>
      <c r="BL253" s="19" t="s">
        <v>212</v>
      </c>
      <c r="BM253" s="201" t="s">
        <v>1158</v>
      </c>
    </row>
    <row r="254" s="2" customFormat="1" ht="24.15" customHeight="1">
      <c r="A254" s="38"/>
      <c r="B254" s="189"/>
      <c r="C254" s="190" t="s">
        <v>463</v>
      </c>
      <c r="D254" s="190" t="s">
        <v>171</v>
      </c>
      <c r="E254" s="191" t="s">
        <v>1617</v>
      </c>
      <c r="F254" s="192" t="s">
        <v>1618</v>
      </c>
      <c r="G254" s="193" t="s">
        <v>353</v>
      </c>
      <c r="H254" s="194">
        <v>2</v>
      </c>
      <c r="I254" s="195"/>
      <c r="J254" s="194">
        <f>ROUND(I254*H254,3)</f>
        <v>0</v>
      </c>
      <c r="K254" s="196"/>
      <c r="L254" s="39"/>
      <c r="M254" s="197" t="s">
        <v>1</v>
      </c>
      <c r="N254" s="198" t="s">
        <v>44</v>
      </c>
      <c r="O254" s="82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1" t="s">
        <v>212</v>
      </c>
      <c r="AT254" s="201" t="s">
        <v>171</v>
      </c>
      <c r="AU254" s="201" t="s">
        <v>90</v>
      </c>
      <c r="AY254" s="19" t="s">
        <v>168</v>
      </c>
      <c r="BE254" s="202">
        <f>IF(N254="základná",J254,0)</f>
        <v>0</v>
      </c>
      <c r="BF254" s="202">
        <f>IF(N254="znížená",J254,0)</f>
        <v>0</v>
      </c>
      <c r="BG254" s="202">
        <f>IF(N254="zákl. prenesená",J254,0)</f>
        <v>0</v>
      </c>
      <c r="BH254" s="202">
        <f>IF(N254="zníž. prenesená",J254,0)</f>
        <v>0</v>
      </c>
      <c r="BI254" s="202">
        <f>IF(N254="nulová",J254,0)</f>
        <v>0</v>
      </c>
      <c r="BJ254" s="19" t="s">
        <v>90</v>
      </c>
      <c r="BK254" s="203">
        <f>ROUND(I254*H254,3)</f>
        <v>0</v>
      </c>
      <c r="BL254" s="19" t="s">
        <v>212</v>
      </c>
      <c r="BM254" s="201" t="s">
        <v>1159</v>
      </c>
    </row>
    <row r="255" s="2" customFormat="1" ht="24.15" customHeight="1">
      <c r="A255" s="38"/>
      <c r="B255" s="189"/>
      <c r="C255" s="190" t="s">
        <v>1160</v>
      </c>
      <c r="D255" s="190" t="s">
        <v>171</v>
      </c>
      <c r="E255" s="191" t="s">
        <v>1619</v>
      </c>
      <c r="F255" s="192" t="s">
        <v>1620</v>
      </c>
      <c r="G255" s="193" t="s">
        <v>353</v>
      </c>
      <c r="H255" s="194">
        <v>2</v>
      </c>
      <c r="I255" s="195"/>
      <c r="J255" s="194">
        <f>ROUND(I255*H255,3)</f>
        <v>0</v>
      </c>
      <c r="K255" s="196"/>
      <c r="L255" s="39"/>
      <c r="M255" s="197" t="s">
        <v>1</v>
      </c>
      <c r="N255" s="198" t="s">
        <v>44</v>
      </c>
      <c r="O255" s="82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1" t="s">
        <v>212</v>
      </c>
      <c r="AT255" s="201" t="s">
        <v>171</v>
      </c>
      <c r="AU255" s="201" t="s">
        <v>90</v>
      </c>
      <c r="AY255" s="19" t="s">
        <v>168</v>
      </c>
      <c r="BE255" s="202">
        <f>IF(N255="základná",J255,0)</f>
        <v>0</v>
      </c>
      <c r="BF255" s="202">
        <f>IF(N255="znížená",J255,0)</f>
        <v>0</v>
      </c>
      <c r="BG255" s="202">
        <f>IF(N255="zákl. prenesená",J255,0)</f>
        <v>0</v>
      </c>
      <c r="BH255" s="202">
        <f>IF(N255="zníž. prenesená",J255,0)</f>
        <v>0</v>
      </c>
      <c r="BI255" s="202">
        <f>IF(N255="nulová",J255,0)</f>
        <v>0</v>
      </c>
      <c r="BJ255" s="19" t="s">
        <v>90</v>
      </c>
      <c r="BK255" s="203">
        <f>ROUND(I255*H255,3)</f>
        <v>0</v>
      </c>
      <c r="BL255" s="19" t="s">
        <v>212</v>
      </c>
      <c r="BM255" s="201" t="s">
        <v>1163</v>
      </c>
    </row>
    <row r="256" s="2" customFormat="1" ht="37.8" customHeight="1">
      <c r="A256" s="38"/>
      <c r="B256" s="189"/>
      <c r="C256" s="190" t="s">
        <v>466</v>
      </c>
      <c r="D256" s="190" t="s">
        <v>171</v>
      </c>
      <c r="E256" s="191" t="s">
        <v>1621</v>
      </c>
      <c r="F256" s="192" t="s">
        <v>1622</v>
      </c>
      <c r="G256" s="193" t="s">
        <v>353</v>
      </c>
      <c r="H256" s="194">
        <v>12</v>
      </c>
      <c r="I256" s="195"/>
      <c r="J256" s="194">
        <f>ROUND(I256*H256,3)</f>
        <v>0</v>
      </c>
      <c r="K256" s="196"/>
      <c r="L256" s="39"/>
      <c r="M256" s="197" t="s">
        <v>1</v>
      </c>
      <c r="N256" s="198" t="s">
        <v>44</v>
      </c>
      <c r="O256" s="82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1" t="s">
        <v>212</v>
      </c>
      <c r="AT256" s="201" t="s">
        <v>171</v>
      </c>
      <c r="AU256" s="201" t="s">
        <v>90</v>
      </c>
      <c r="AY256" s="19" t="s">
        <v>168</v>
      </c>
      <c r="BE256" s="202">
        <f>IF(N256="základná",J256,0)</f>
        <v>0</v>
      </c>
      <c r="BF256" s="202">
        <f>IF(N256="znížená",J256,0)</f>
        <v>0</v>
      </c>
      <c r="BG256" s="202">
        <f>IF(N256="zákl. prenesená",J256,0)</f>
        <v>0</v>
      </c>
      <c r="BH256" s="202">
        <f>IF(N256="zníž. prenesená",J256,0)</f>
        <v>0</v>
      </c>
      <c r="BI256" s="202">
        <f>IF(N256="nulová",J256,0)</f>
        <v>0</v>
      </c>
      <c r="BJ256" s="19" t="s">
        <v>90</v>
      </c>
      <c r="BK256" s="203">
        <f>ROUND(I256*H256,3)</f>
        <v>0</v>
      </c>
      <c r="BL256" s="19" t="s">
        <v>212</v>
      </c>
      <c r="BM256" s="201" t="s">
        <v>1167</v>
      </c>
    </row>
    <row r="257" s="2" customFormat="1" ht="24.15" customHeight="1">
      <c r="A257" s="38"/>
      <c r="B257" s="189"/>
      <c r="C257" s="190" t="s">
        <v>1168</v>
      </c>
      <c r="D257" s="190" t="s">
        <v>171</v>
      </c>
      <c r="E257" s="191" t="s">
        <v>1623</v>
      </c>
      <c r="F257" s="192" t="s">
        <v>1624</v>
      </c>
      <c r="G257" s="193" t="s">
        <v>353</v>
      </c>
      <c r="H257" s="194">
        <v>2</v>
      </c>
      <c r="I257" s="195"/>
      <c r="J257" s="194">
        <f>ROUND(I257*H257,3)</f>
        <v>0</v>
      </c>
      <c r="K257" s="196"/>
      <c r="L257" s="39"/>
      <c r="M257" s="197" t="s">
        <v>1</v>
      </c>
      <c r="N257" s="198" t="s">
        <v>44</v>
      </c>
      <c r="O257" s="82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1" t="s">
        <v>212</v>
      </c>
      <c r="AT257" s="201" t="s">
        <v>171</v>
      </c>
      <c r="AU257" s="201" t="s">
        <v>90</v>
      </c>
      <c r="AY257" s="19" t="s">
        <v>168</v>
      </c>
      <c r="BE257" s="202">
        <f>IF(N257="základná",J257,0)</f>
        <v>0</v>
      </c>
      <c r="BF257" s="202">
        <f>IF(N257="znížená",J257,0)</f>
        <v>0</v>
      </c>
      <c r="BG257" s="202">
        <f>IF(N257="zákl. prenesená",J257,0)</f>
        <v>0</v>
      </c>
      <c r="BH257" s="202">
        <f>IF(N257="zníž. prenesená",J257,0)</f>
        <v>0</v>
      </c>
      <c r="BI257" s="202">
        <f>IF(N257="nulová",J257,0)</f>
        <v>0</v>
      </c>
      <c r="BJ257" s="19" t="s">
        <v>90</v>
      </c>
      <c r="BK257" s="203">
        <f>ROUND(I257*H257,3)</f>
        <v>0</v>
      </c>
      <c r="BL257" s="19" t="s">
        <v>212</v>
      </c>
      <c r="BM257" s="201" t="s">
        <v>1171</v>
      </c>
    </row>
    <row r="258" s="2" customFormat="1" ht="24.15" customHeight="1">
      <c r="A258" s="38"/>
      <c r="B258" s="189"/>
      <c r="C258" s="190" t="s">
        <v>471</v>
      </c>
      <c r="D258" s="190" t="s">
        <v>171</v>
      </c>
      <c r="E258" s="191" t="s">
        <v>1625</v>
      </c>
      <c r="F258" s="192" t="s">
        <v>1626</v>
      </c>
      <c r="G258" s="193" t="s">
        <v>458</v>
      </c>
      <c r="H258" s="194">
        <v>0.59599999999999997</v>
      </c>
      <c r="I258" s="195"/>
      <c r="J258" s="194">
        <f>ROUND(I258*H258,3)</f>
        <v>0</v>
      </c>
      <c r="K258" s="196"/>
      <c r="L258" s="39"/>
      <c r="M258" s="249" t="s">
        <v>1</v>
      </c>
      <c r="N258" s="250" t="s">
        <v>44</v>
      </c>
      <c r="O258" s="251"/>
      <c r="P258" s="252">
        <f>O258*H258</f>
        <v>0</v>
      </c>
      <c r="Q258" s="252">
        <v>0</v>
      </c>
      <c r="R258" s="252">
        <f>Q258*H258</f>
        <v>0</v>
      </c>
      <c r="S258" s="252">
        <v>0</v>
      </c>
      <c r="T258" s="25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1" t="s">
        <v>212</v>
      </c>
      <c r="AT258" s="201" t="s">
        <v>171</v>
      </c>
      <c r="AU258" s="201" t="s">
        <v>90</v>
      </c>
      <c r="AY258" s="19" t="s">
        <v>168</v>
      </c>
      <c r="BE258" s="202">
        <f>IF(N258="základná",J258,0)</f>
        <v>0</v>
      </c>
      <c r="BF258" s="202">
        <f>IF(N258="znížená",J258,0)</f>
        <v>0</v>
      </c>
      <c r="BG258" s="202">
        <f>IF(N258="zákl. prenesená",J258,0)</f>
        <v>0</v>
      </c>
      <c r="BH258" s="202">
        <f>IF(N258="zníž. prenesená",J258,0)</f>
        <v>0</v>
      </c>
      <c r="BI258" s="202">
        <f>IF(N258="nulová",J258,0)</f>
        <v>0</v>
      </c>
      <c r="BJ258" s="19" t="s">
        <v>90</v>
      </c>
      <c r="BK258" s="203">
        <f>ROUND(I258*H258,3)</f>
        <v>0</v>
      </c>
      <c r="BL258" s="19" t="s">
        <v>212</v>
      </c>
      <c r="BM258" s="201" t="s">
        <v>1174</v>
      </c>
    </row>
    <row r="259" s="2" customFormat="1" ht="6.96" customHeight="1">
      <c r="A259" s="38"/>
      <c r="B259" s="65"/>
      <c r="C259" s="66"/>
      <c r="D259" s="66"/>
      <c r="E259" s="66"/>
      <c r="F259" s="66"/>
      <c r="G259" s="66"/>
      <c r="H259" s="66"/>
      <c r="I259" s="66"/>
      <c r="J259" s="66"/>
      <c r="K259" s="66"/>
      <c r="L259" s="39"/>
      <c r="M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</row>
  </sheetData>
  <autoFilter ref="C133:K25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0:H120"/>
    <mergeCell ref="E124:H124"/>
    <mergeCell ref="E122:H122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136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792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1627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ROUND(J137,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ROUND((SUM(BE137:BE261)),  2)</f>
        <v>0</v>
      </c>
      <c r="G37" s="142"/>
      <c r="H37" s="142"/>
      <c r="I37" s="143">
        <v>0.20000000000000001</v>
      </c>
      <c r="J37" s="141">
        <f>ROUND(((SUM(BE137:BE261))*I37),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ROUND((SUM(BF137:BF261)),  2)</f>
        <v>0</v>
      </c>
      <c r="G38" s="142"/>
      <c r="H38" s="142"/>
      <c r="I38" s="143">
        <v>0.20000000000000001</v>
      </c>
      <c r="J38" s="141">
        <f>ROUND(((SUM(BF137:BF261))*I38),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ROUND((SUM(BG137:BG261)),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ROUND((SUM(BH137:BH261)),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ROUND((SUM(BI137:BI261)),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136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792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E1.5. 01.1 - Ústredné vykurovanie a chladenie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J137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1628</v>
      </c>
      <c r="E101" s="159"/>
      <c r="F101" s="159"/>
      <c r="G101" s="159"/>
      <c r="H101" s="159"/>
      <c r="I101" s="159"/>
      <c r="J101" s="160">
        <f>J138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1629</v>
      </c>
      <c r="E102" s="163"/>
      <c r="F102" s="163"/>
      <c r="G102" s="163"/>
      <c r="H102" s="163"/>
      <c r="I102" s="163"/>
      <c r="J102" s="164">
        <f>J139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1"/>
      <c r="C103" s="10"/>
      <c r="D103" s="162" t="s">
        <v>1630</v>
      </c>
      <c r="E103" s="163"/>
      <c r="F103" s="163"/>
      <c r="G103" s="163"/>
      <c r="H103" s="163"/>
      <c r="I103" s="163"/>
      <c r="J103" s="164">
        <f>J150</f>
        <v>0</v>
      </c>
      <c r="K103" s="10"/>
      <c r="L103" s="16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1"/>
      <c r="C104" s="10"/>
      <c r="D104" s="162" t="s">
        <v>1631</v>
      </c>
      <c r="E104" s="163"/>
      <c r="F104" s="163"/>
      <c r="G104" s="163"/>
      <c r="H104" s="163"/>
      <c r="I104" s="163"/>
      <c r="J104" s="164">
        <f>J160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1"/>
      <c r="C105" s="10"/>
      <c r="D105" s="162" t="s">
        <v>1632</v>
      </c>
      <c r="E105" s="163"/>
      <c r="F105" s="163"/>
      <c r="G105" s="163"/>
      <c r="H105" s="163"/>
      <c r="I105" s="163"/>
      <c r="J105" s="164">
        <f>J171</f>
        <v>0</v>
      </c>
      <c r="K105" s="10"/>
      <c r="L105" s="16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1"/>
      <c r="C106" s="10"/>
      <c r="D106" s="162" t="s">
        <v>1633</v>
      </c>
      <c r="E106" s="163"/>
      <c r="F106" s="163"/>
      <c r="G106" s="163"/>
      <c r="H106" s="163"/>
      <c r="I106" s="163"/>
      <c r="J106" s="164">
        <f>J197</f>
        <v>0</v>
      </c>
      <c r="K106" s="10"/>
      <c r="L106" s="16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1"/>
      <c r="C107" s="10"/>
      <c r="D107" s="162" t="s">
        <v>1634</v>
      </c>
      <c r="E107" s="163"/>
      <c r="F107" s="163"/>
      <c r="G107" s="163"/>
      <c r="H107" s="163"/>
      <c r="I107" s="163"/>
      <c r="J107" s="164">
        <f>J217</f>
        <v>0</v>
      </c>
      <c r="K107" s="10"/>
      <c r="L107" s="16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1"/>
      <c r="C108" s="10"/>
      <c r="D108" s="162" t="s">
        <v>1635</v>
      </c>
      <c r="E108" s="163"/>
      <c r="F108" s="163"/>
      <c r="G108" s="163"/>
      <c r="H108" s="163"/>
      <c r="I108" s="163"/>
      <c r="J108" s="164">
        <f>J221</f>
        <v>0</v>
      </c>
      <c r="K108" s="10"/>
      <c r="L108" s="16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57"/>
      <c r="C109" s="9"/>
      <c r="D109" s="158" t="s">
        <v>1636</v>
      </c>
      <c r="E109" s="159"/>
      <c r="F109" s="159"/>
      <c r="G109" s="159"/>
      <c r="H109" s="159"/>
      <c r="I109" s="159"/>
      <c r="J109" s="160">
        <f>J226</f>
        <v>0</v>
      </c>
      <c r="K109" s="9"/>
      <c r="L109" s="15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61"/>
      <c r="C110" s="10"/>
      <c r="D110" s="162" t="s">
        <v>1637</v>
      </c>
      <c r="E110" s="163"/>
      <c r="F110" s="163"/>
      <c r="G110" s="163"/>
      <c r="H110" s="163"/>
      <c r="I110" s="163"/>
      <c r="J110" s="164">
        <f>J227</f>
        <v>0</v>
      </c>
      <c r="K110" s="10"/>
      <c r="L110" s="16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57"/>
      <c r="C111" s="9"/>
      <c r="D111" s="158" t="s">
        <v>1638</v>
      </c>
      <c r="E111" s="159"/>
      <c r="F111" s="159"/>
      <c r="G111" s="159"/>
      <c r="H111" s="159"/>
      <c r="I111" s="159"/>
      <c r="J111" s="160">
        <f>J235</f>
        <v>0</v>
      </c>
      <c r="K111" s="9"/>
      <c r="L111" s="157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57"/>
      <c r="C112" s="9"/>
      <c r="D112" s="158" t="s">
        <v>1639</v>
      </c>
      <c r="E112" s="159"/>
      <c r="F112" s="159"/>
      <c r="G112" s="159"/>
      <c r="H112" s="159"/>
      <c r="I112" s="159"/>
      <c r="J112" s="160">
        <f>J254</f>
        <v>0</v>
      </c>
      <c r="K112" s="9"/>
      <c r="L112" s="157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61"/>
      <c r="C113" s="10"/>
      <c r="D113" s="162" t="s">
        <v>1640</v>
      </c>
      <c r="E113" s="163"/>
      <c r="F113" s="163"/>
      <c r="G113" s="163"/>
      <c r="H113" s="163"/>
      <c r="I113" s="163"/>
      <c r="J113" s="164">
        <f>J255</f>
        <v>0</v>
      </c>
      <c r="K113" s="10"/>
      <c r="L113" s="16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154</v>
      </c>
      <c r="D120" s="38"/>
      <c r="E120" s="38"/>
      <c r="F120" s="38"/>
      <c r="G120" s="38"/>
      <c r="H120" s="38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14</v>
      </c>
      <c r="D122" s="38"/>
      <c r="E122" s="38"/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35" t="str">
        <f>E7</f>
        <v>Bratislava II OO PZ, Mojmírova 20- rekonštrukcia objektu</v>
      </c>
      <c r="F123" s="32"/>
      <c r="G123" s="32"/>
      <c r="H123" s="32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2"/>
      <c r="C124" s="32" t="s">
        <v>133</v>
      </c>
      <c r="L124" s="22"/>
    </row>
    <row r="125" s="1" customFormat="1" ht="16.5" customHeight="1">
      <c r="B125" s="22"/>
      <c r="E125" s="135" t="s">
        <v>134</v>
      </c>
      <c r="F125" s="1"/>
      <c r="G125" s="1"/>
      <c r="H125" s="1"/>
      <c r="L125" s="22"/>
    </row>
    <row r="126" s="1" customFormat="1" ht="12" customHeight="1">
      <c r="B126" s="22"/>
      <c r="C126" s="32" t="s">
        <v>135</v>
      </c>
      <c r="L126" s="22"/>
    </row>
    <row r="127" s="2" customFormat="1" ht="16.5" customHeight="1">
      <c r="A127" s="38"/>
      <c r="B127" s="39"/>
      <c r="C127" s="38"/>
      <c r="D127" s="38"/>
      <c r="E127" s="136" t="s">
        <v>136</v>
      </c>
      <c r="F127" s="38"/>
      <c r="G127" s="38"/>
      <c r="H127" s="38"/>
      <c r="I127" s="38"/>
      <c r="J127" s="38"/>
      <c r="K127" s="38"/>
      <c r="L127" s="60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792</v>
      </c>
      <c r="D128" s="38"/>
      <c r="E128" s="38"/>
      <c r="F128" s="38"/>
      <c r="G128" s="38"/>
      <c r="H128" s="38"/>
      <c r="I128" s="38"/>
      <c r="J128" s="38"/>
      <c r="K128" s="38"/>
      <c r="L128" s="60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38"/>
      <c r="D129" s="38"/>
      <c r="E129" s="72" t="str">
        <f>E13</f>
        <v>E1.5. 01.1 - Ústredné vykurovanie a chladenie</v>
      </c>
      <c r="F129" s="38"/>
      <c r="G129" s="38"/>
      <c r="H129" s="38"/>
      <c r="I129" s="38"/>
      <c r="J129" s="38"/>
      <c r="K129" s="38"/>
      <c r="L129" s="60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18</v>
      </c>
      <c r="D131" s="38"/>
      <c r="E131" s="38"/>
      <c r="F131" s="27" t="str">
        <f>F16</f>
        <v>Bratislava II - mestská časť Ružinov, Mojmírova 20</v>
      </c>
      <c r="G131" s="38"/>
      <c r="H131" s="38"/>
      <c r="I131" s="32" t="s">
        <v>20</v>
      </c>
      <c r="J131" s="74" t="str">
        <f>IF(J16="","",J16)</f>
        <v>8. 2. 2023</v>
      </c>
      <c r="K131" s="38"/>
      <c r="L131" s="60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38"/>
      <c r="D132" s="38"/>
      <c r="E132" s="38"/>
      <c r="F132" s="38"/>
      <c r="G132" s="38"/>
      <c r="H132" s="38"/>
      <c r="I132" s="38"/>
      <c r="J132" s="38"/>
      <c r="K132" s="38"/>
      <c r="L132" s="60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40.05" customHeight="1">
      <c r="A133" s="38"/>
      <c r="B133" s="39"/>
      <c r="C133" s="32" t="s">
        <v>22</v>
      </c>
      <c r="D133" s="38"/>
      <c r="E133" s="38"/>
      <c r="F133" s="27" t="str">
        <f>E19</f>
        <v>MV SR,Pribinova 2,812 72 Bratislava 2</v>
      </c>
      <c r="G133" s="38"/>
      <c r="H133" s="38"/>
      <c r="I133" s="32" t="s">
        <v>29</v>
      </c>
      <c r="J133" s="36" t="str">
        <f>E25</f>
        <v>A+D Projekta s.r.o., Pod Orešinou 226/2 Nitra</v>
      </c>
      <c r="K133" s="38"/>
      <c r="L133" s="60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27</v>
      </c>
      <c r="D134" s="38"/>
      <c r="E134" s="38"/>
      <c r="F134" s="27" t="str">
        <f>IF(E22="","",E22)</f>
        <v>Vyplň údaj</v>
      </c>
      <c r="G134" s="38"/>
      <c r="H134" s="38"/>
      <c r="I134" s="32" t="s">
        <v>35</v>
      </c>
      <c r="J134" s="36" t="str">
        <f>E28</f>
        <v>Arteco s.r.o.</v>
      </c>
      <c r="K134" s="38"/>
      <c r="L134" s="60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38"/>
      <c r="D135" s="38"/>
      <c r="E135" s="38"/>
      <c r="F135" s="38"/>
      <c r="G135" s="38"/>
      <c r="H135" s="38"/>
      <c r="I135" s="38"/>
      <c r="J135" s="38"/>
      <c r="K135" s="38"/>
      <c r="L135" s="60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65"/>
      <c r="B136" s="166"/>
      <c r="C136" s="167" t="s">
        <v>155</v>
      </c>
      <c r="D136" s="168" t="s">
        <v>63</v>
      </c>
      <c r="E136" s="168" t="s">
        <v>59</v>
      </c>
      <c r="F136" s="168" t="s">
        <v>60</v>
      </c>
      <c r="G136" s="168" t="s">
        <v>156</v>
      </c>
      <c r="H136" s="168" t="s">
        <v>157</v>
      </c>
      <c r="I136" s="168" t="s">
        <v>158</v>
      </c>
      <c r="J136" s="169" t="s">
        <v>141</v>
      </c>
      <c r="K136" s="170" t="s">
        <v>159</v>
      </c>
      <c r="L136" s="171"/>
      <c r="M136" s="91" t="s">
        <v>1</v>
      </c>
      <c r="N136" s="92" t="s">
        <v>42</v>
      </c>
      <c r="O136" s="92" t="s">
        <v>160</v>
      </c>
      <c r="P136" s="92" t="s">
        <v>161</v>
      </c>
      <c r="Q136" s="92" t="s">
        <v>162</v>
      </c>
      <c r="R136" s="92" t="s">
        <v>163</v>
      </c>
      <c r="S136" s="92" t="s">
        <v>164</v>
      </c>
      <c r="T136" s="93" t="s">
        <v>165</v>
      </c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</row>
    <row r="137" s="2" customFormat="1" ht="22.8" customHeight="1">
      <c r="A137" s="38"/>
      <c r="B137" s="39"/>
      <c r="C137" s="98" t="s">
        <v>142</v>
      </c>
      <c r="D137" s="38"/>
      <c r="E137" s="38"/>
      <c r="F137" s="38"/>
      <c r="G137" s="38"/>
      <c r="H137" s="38"/>
      <c r="I137" s="38"/>
      <c r="J137" s="172">
        <f>BK137</f>
        <v>0</v>
      </c>
      <c r="K137" s="38"/>
      <c r="L137" s="39"/>
      <c r="M137" s="94"/>
      <c r="N137" s="78"/>
      <c r="O137" s="95"/>
      <c r="P137" s="173">
        <f>P138+P226+P235+P254</f>
        <v>0</v>
      </c>
      <c r="Q137" s="95"/>
      <c r="R137" s="173">
        <f>R138+R226+R235+R254</f>
        <v>0</v>
      </c>
      <c r="S137" s="95"/>
      <c r="T137" s="174">
        <f>T138+T226+T235+T254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77</v>
      </c>
      <c r="AU137" s="19" t="s">
        <v>143</v>
      </c>
      <c r="BK137" s="175">
        <f>BK138+BK226+BK235+BK254</f>
        <v>0</v>
      </c>
    </row>
    <row r="138" s="12" customFormat="1" ht="25.92" customHeight="1">
      <c r="A138" s="12"/>
      <c r="B138" s="176"/>
      <c r="C138" s="12"/>
      <c r="D138" s="177" t="s">
        <v>77</v>
      </c>
      <c r="E138" s="178" t="s">
        <v>482</v>
      </c>
      <c r="F138" s="178" t="s">
        <v>1641</v>
      </c>
      <c r="G138" s="12"/>
      <c r="H138" s="12"/>
      <c r="I138" s="179"/>
      <c r="J138" s="180">
        <f>BK138</f>
        <v>0</v>
      </c>
      <c r="K138" s="12"/>
      <c r="L138" s="176"/>
      <c r="M138" s="181"/>
      <c r="N138" s="182"/>
      <c r="O138" s="182"/>
      <c r="P138" s="183">
        <f>P139+P150+P160+P171+P197+P217+P221</f>
        <v>0</v>
      </c>
      <c r="Q138" s="182"/>
      <c r="R138" s="183">
        <f>R139+R150+R160+R171+R197+R217+R221</f>
        <v>0</v>
      </c>
      <c r="S138" s="182"/>
      <c r="T138" s="184">
        <f>T139+T150+T160+T171+T197+T217+T221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7" t="s">
        <v>90</v>
      </c>
      <c r="AT138" s="185" t="s">
        <v>77</v>
      </c>
      <c r="AU138" s="185" t="s">
        <v>78</v>
      </c>
      <c r="AY138" s="177" t="s">
        <v>168</v>
      </c>
      <c r="BK138" s="186">
        <f>BK139+BK150+BK160+BK171+BK197+BK217+BK221</f>
        <v>0</v>
      </c>
    </row>
    <row r="139" s="12" customFormat="1" ht="22.8" customHeight="1">
      <c r="A139" s="12"/>
      <c r="B139" s="176"/>
      <c r="C139" s="12"/>
      <c r="D139" s="177" t="s">
        <v>77</v>
      </c>
      <c r="E139" s="187" t="s">
        <v>540</v>
      </c>
      <c r="F139" s="187" t="s">
        <v>1642</v>
      </c>
      <c r="G139" s="12"/>
      <c r="H139" s="12"/>
      <c r="I139" s="179"/>
      <c r="J139" s="188">
        <f>BK139</f>
        <v>0</v>
      </c>
      <c r="K139" s="12"/>
      <c r="L139" s="176"/>
      <c r="M139" s="181"/>
      <c r="N139" s="182"/>
      <c r="O139" s="182"/>
      <c r="P139" s="183">
        <f>SUM(P140:P149)</f>
        <v>0</v>
      </c>
      <c r="Q139" s="182"/>
      <c r="R139" s="183">
        <f>SUM(R140:R149)</f>
        <v>0</v>
      </c>
      <c r="S139" s="182"/>
      <c r="T139" s="184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7" t="s">
        <v>90</v>
      </c>
      <c r="AT139" s="185" t="s">
        <v>77</v>
      </c>
      <c r="AU139" s="185" t="s">
        <v>85</v>
      </c>
      <c r="AY139" s="177" t="s">
        <v>168</v>
      </c>
      <c r="BK139" s="186">
        <f>SUM(BK140:BK149)</f>
        <v>0</v>
      </c>
    </row>
    <row r="140" s="2" customFormat="1" ht="24.15" customHeight="1">
      <c r="A140" s="38"/>
      <c r="B140" s="189"/>
      <c r="C140" s="190" t="s">
        <v>85</v>
      </c>
      <c r="D140" s="190" t="s">
        <v>171</v>
      </c>
      <c r="E140" s="191" t="s">
        <v>1643</v>
      </c>
      <c r="F140" s="192" t="s">
        <v>1644</v>
      </c>
      <c r="G140" s="193" t="s">
        <v>324</v>
      </c>
      <c r="H140" s="194">
        <v>20</v>
      </c>
      <c r="I140" s="195"/>
      <c r="J140" s="194">
        <f>ROUND(I140*H140,3)</f>
        <v>0</v>
      </c>
      <c r="K140" s="196"/>
      <c r="L140" s="39"/>
      <c r="M140" s="197" t="s">
        <v>1</v>
      </c>
      <c r="N140" s="198" t="s">
        <v>44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1" t="s">
        <v>212</v>
      </c>
      <c r="AT140" s="201" t="s">
        <v>171</v>
      </c>
      <c r="AU140" s="201" t="s">
        <v>90</v>
      </c>
      <c r="AY140" s="19" t="s">
        <v>168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9" t="s">
        <v>90</v>
      </c>
      <c r="BK140" s="203">
        <f>ROUND(I140*H140,3)</f>
        <v>0</v>
      </c>
      <c r="BL140" s="19" t="s">
        <v>212</v>
      </c>
      <c r="BM140" s="201" t="s">
        <v>90</v>
      </c>
    </row>
    <row r="141" s="2" customFormat="1" ht="24.15" customHeight="1">
      <c r="A141" s="38"/>
      <c r="B141" s="189"/>
      <c r="C141" s="190" t="s">
        <v>90</v>
      </c>
      <c r="D141" s="190" t="s">
        <v>171</v>
      </c>
      <c r="E141" s="191" t="s">
        <v>1645</v>
      </c>
      <c r="F141" s="192" t="s">
        <v>1646</v>
      </c>
      <c r="G141" s="193" t="s">
        <v>324</v>
      </c>
      <c r="H141" s="194">
        <v>154</v>
      </c>
      <c r="I141" s="195"/>
      <c r="J141" s="194">
        <f>ROUND(I141*H141,3)</f>
        <v>0</v>
      </c>
      <c r="K141" s="196"/>
      <c r="L141" s="39"/>
      <c r="M141" s="197" t="s">
        <v>1</v>
      </c>
      <c r="N141" s="198" t="s">
        <v>44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1" t="s">
        <v>212</v>
      </c>
      <c r="AT141" s="201" t="s">
        <v>171</v>
      </c>
      <c r="AU141" s="201" t="s">
        <v>90</v>
      </c>
      <c r="AY141" s="19" t="s">
        <v>168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9" t="s">
        <v>90</v>
      </c>
      <c r="BK141" s="203">
        <f>ROUND(I141*H141,3)</f>
        <v>0</v>
      </c>
      <c r="BL141" s="19" t="s">
        <v>212</v>
      </c>
      <c r="BM141" s="201" t="s">
        <v>111</v>
      </c>
    </row>
    <row r="142" s="2" customFormat="1" ht="21.75" customHeight="1">
      <c r="A142" s="38"/>
      <c r="B142" s="189"/>
      <c r="C142" s="190" t="s">
        <v>95</v>
      </c>
      <c r="D142" s="190" t="s">
        <v>171</v>
      </c>
      <c r="E142" s="191" t="s">
        <v>1647</v>
      </c>
      <c r="F142" s="192" t="s">
        <v>1648</v>
      </c>
      <c r="G142" s="193" t="s">
        <v>324</v>
      </c>
      <c r="H142" s="194">
        <v>37</v>
      </c>
      <c r="I142" s="195"/>
      <c r="J142" s="194">
        <f>ROUND(I142*H142,3)</f>
        <v>0</v>
      </c>
      <c r="K142" s="196"/>
      <c r="L142" s="39"/>
      <c r="M142" s="197" t="s">
        <v>1</v>
      </c>
      <c r="N142" s="198" t="s">
        <v>44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1" t="s">
        <v>212</v>
      </c>
      <c r="AT142" s="201" t="s">
        <v>171</v>
      </c>
      <c r="AU142" s="201" t="s">
        <v>90</v>
      </c>
      <c r="AY142" s="19" t="s">
        <v>168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9" t="s">
        <v>90</v>
      </c>
      <c r="BK142" s="203">
        <f>ROUND(I142*H142,3)</f>
        <v>0</v>
      </c>
      <c r="BL142" s="19" t="s">
        <v>212</v>
      </c>
      <c r="BM142" s="201" t="s">
        <v>169</v>
      </c>
    </row>
    <row r="143" s="2" customFormat="1" ht="24.15" customHeight="1">
      <c r="A143" s="38"/>
      <c r="B143" s="189"/>
      <c r="C143" s="236" t="s">
        <v>111</v>
      </c>
      <c r="D143" s="236" t="s">
        <v>357</v>
      </c>
      <c r="E143" s="237" t="s">
        <v>1450</v>
      </c>
      <c r="F143" s="238" t="s">
        <v>1649</v>
      </c>
      <c r="G143" s="239" t="s">
        <v>324</v>
      </c>
      <c r="H143" s="240">
        <v>105</v>
      </c>
      <c r="I143" s="241"/>
      <c r="J143" s="240">
        <f>ROUND(I143*H143,3)</f>
        <v>0</v>
      </c>
      <c r="K143" s="242"/>
      <c r="L143" s="243"/>
      <c r="M143" s="244" t="s">
        <v>1</v>
      </c>
      <c r="N143" s="245" t="s">
        <v>44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1" t="s">
        <v>259</v>
      </c>
      <c r="AT143" s="201" t="s">
        <v>357</v>
      </c>
      <c r="AU143" s="201" t="s">
        <v>90</v>
      </c>
      <c r="AY143" s="19" t="s">
        <v>168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9" t="s">
        <v>90</v>
      </c>
      <c r="BK143" s="203">
        <f>ROUND(I143*H143,3)</f>
        <v>0</v>
      </c>
      <c r="BL143" s="19" t="s">
        <v>212</v>
      </c>
      <c r="BM143" s="201" t="s">
        <v>190</v>
      </c>
    </row>
    <row r="144" s="2" customFormat="1" ht="24.15" customHeight="1">
      <c r="A144" s="38"/>
      <c r="B144" s="189"/>
      <c r="C144" s="236" t="s">
        <v>195</v>
      </c>
      <c r="D144" s="236" t="s">
        <v>357</v>
      </c>
      <c r="E144" s="237" t="s">
        <v>1650</v>
      </c>
      <c r="F144" s="238" t="s">
        <v>1651</v>
      </c>
      <c r="G144" s="239" t="s">
        <v>324</v>
      </c>
      <c r="H144" s="240">
        <v>49</v>
      </c>
      <c r="I144" s="241"/>
      <c r="J144" s="240">
        <f>ROUND(I144*H144,3)</f>
        <v>0</v>
      </c>
      <c r="K144" s="242"/>
      <c r="L144" s="243"/>
      <c r="M144" s="244" t="s">
        <v>1</v>
      </c>
      <c r="N144" s="245" t="s">
        <v>44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1" t="s">
        <v>259</v>
      </c>
      <c r="AT144" s="201" t="s">
        <v>357</v>
      </c>
      <c r="AU144" s="201" t="s">
        <v>90</v>
      </c>
      <c r="AY144" s="19" t="s">
        <v>168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9" t="s">
        <v>90</v>
      </c>
      <c r="BK144" s="203">
        <f>ROUND(I144*H144,3)</f>
        <v>0</v>
      </c>
      <c r="BL144" s="19" t="s">
        <v>212</v>
      </c>
      <c r="BM144" s="201" t="s">
        <v>198</v>
      </c>
    </row>
    <row r="145" s="2" customFormat="1" ht="24.15" customHeight="1">
      <c r="A145" s="38"/>
      <c r="B145" s="189"/>
      <c r="C145" s="236" t="s">
        <v>169</v>
      </c>
      <c r="D145" s="236" t="s">
        <v>357</v>
      </c>
      <c r="E145" s="237" t="s">
        <v>1652</v>
      </c>
      <c r="F145" s="238" t="s">
        <v>1653</v>
      </c>
      <c r="G145" s="239" t="s">
        <v>324</v>
      </c>
      <c r="H145" s="240">
        <v>37</v>
      </c>
      <c r="I145" s="241"/>
      <c r="J145" s="240">
        <f>ROUND(I145*H145,3)</f>
        <v>0</v>
      </c>
      <c r="K145" s="242"/>
      <c r="L145" s="243"/>
      <c r="M145" s="244" t="s">
        <v>1</v>
      </c>
      <c r="N145" s="245" t="s">
        <v>44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1" t="s">
        <v>259</v>
      </c>
      <c r="AT145" s="201" t="s">
        <v>357</v>
      </c>
      <c r="AU145" s="201" t="s">
        <v>90</v>
      </c>
      <c r="AY145" s="19" t="s">
        <v>168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9" t="s">
        <v>90</v>
      </c>
      <c r="BK145" s="203">
        <f>ROUND(I145*H145,3)</f>
        <v>0</v>
      </c>
      <c r="BL145" s="19" t="s">
        <v>212</v>
      </c>
      <c r="BM145" s="201" t="s">
        <v>205</v>
      </c>
    </row>
    <row r="146" s="2" customFormat="1" ht="16.5" customHeight="1">
      <c r="A146" s="38"/>
      <c r="B146" s="189"/>
      <c r="C146" s="236" t="s">
        <v>206</v>
      </c>
      <c r="D146" s="236" t="s">
        <v>357</v>
      </c>
      <c r="E146" s="237" t="s">
        <v>1654</v>
      </c>
      <c r="F146" s="238" t="s">
        <v>1655</v>
      </c>
      <c r="G146" s="239" t="s">
        <v>324</v>
      </c>
      <c r="H146" s="240">
        <v>20</v>
      </c>
      <c r="I146" s="241"/>
      <c r="J146" s="240">
        <f>ROUND(I146*H146,3)</f>
        <v>0</v>
      </c>
      <c r="K146" s="242"/>
      <c r="L146" s="243"/>
      <c r="M146" s="244" t="s">
        <v>1</v>
      </c>
      <c r="N146" s="245" t="s">
        <v>44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1" t="s">
        <v>259</v>
      </c>
      <c r="AT146" s="201" t="s">
        <v>357</v>
      </c>
      <c r="AU146" s="201" t="s">
        <v>90</v>
      </c>
      <c r="AY146" s="19" t="s">
        <v>168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9" t="s">
        <v>90</v>
      </c>
      <c r="BK146" s="203">
        <f>ROUND(I146*H146,3)</f>
        <v>0</v>
      </c>
      <c r="BL146" s="19" t="s">
        <v>212</v>
      </c>
      <c r="BM146" s="201" t="s">
        <v>209</v>
      </c>
    </row>
    <row r="147" s="2" customFormat="1" ht="16.5" customHeight="1">
      <c r="A147" s="38"/>
      <c r="B147" s="189"/>
      <c r="C147" s="236" t="s">
        <v>190</v>
      </c>
      <c r="D147" s="236" t="s">
        <v>357</v>
      </c>
      <c r="E147" s="237" t="s">
        <v>1656</v>
      </c>
      <c r="F147" s="238" t="s">
        <v>1657</v>
      </c>
      <c r="G147" s="239" t="s">
        <v>353</v>
      </c>
      <c r="H147" s="240">
        <v>4</v>
      </c>
      <c r="I147" s="241"/>
      <c r="J147" s="240">
        <f>ROUND(I147*H147,3)</f>
        <v>0</v>
      </c>
      <c r="K147" s="242"/>
      <c r="L147" s="243"/>
      <c r="M147" s="244" t="s">
        <v>1</v>
      </c>
      <c r="N147" s="245" t="s">
        <v>44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1" t="s">
        <v>259</v>
      </c>
      <c r="AT147" s="201" t="s">
        <v>357</v>
      </c>
      <c r="AU147" s="201" t="s">
        <v>90</v>
      </c>
      <c r="AY147" s="19" t="s">
        <v>168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9" t="s">
        <v>90</v>
      </c>
      <c r="BK147" s="203">
        <f>ROUND(I147*H147,3)</f>
        <v>0</v>
      </c>
      <c r="BL147" s="19" t="s">
        <v>212</v>
      </c>
      <c r="BM147" s="201" t="s">
        <v>212</v>
      </c>
    </row>
    <row r="148" s="2" customFormat="1" ht="16.5" customHeight="1">
      <c r="A148" s="38"/>
      <c r="B148" s="189"/>
      <c r="C148" s="236" t="s">
        <v>213</v>
      </c>
      <c r="D148" s="236" t="s">
        <v>357</v>
      </c>
      <c r="E148" s="237" t="s">
        <v>1658</v>
      </c>
      <c r="F148" s="238" t="s">
        <v>1659</v>
      </c>
      <c r="G148" s="239" t="s">
        <v>353</v>
      </c>
      <c r="H148" s="240">
        <v>1</v>
      </c>
      <c r="I148" s="241"/>
      <c r="J148" s="240">
        <f>ROUND(I148*H148,3)</f>
        <v>0</v>
      </c>
      <c r="K148" s="242"/>
      <c r="L148" s="243"/>
      <c r="M148" s="244" t="s">
        <v>1</v>
      </c>
      <c r="N148" s="245" t="s">
        <v>44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1" t="s">
        <v>259</v>
      </c>
      <c r="AT148" s="201" t="s">
        <v>357</v>
      </c>
      <c r="AU148" s="201" t="s">
        <v>90</v>
      </c>
      <c r="AY148" s="19" t="s">
        <v>168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9" t="s">
        <v>90</v>
      </c>
      <c r="BK148" s="203">
        <f>ROUND(I148*H148,3)</f>
        <v>0</v>
      </c>
      <c r="BL148" s="19" t="s">
        <v>212</v>
      </c>
      <c r="BM148" s="201" t="s">
        <v>216</v>
      </c>
    </row>
    <row r="149" s="2" customFormat="1" ht="24.15" customHeight="1">
      <c r="A149" s="38"/>
      <c r="B149" s="189"/>
      <c r="C149" s="190" t="s">
        <v>198</v>
      </c>
      <c r="D149" s="190" t="s">
        <v>171</v>
      </c>
      <c r="E149" s="191" t="s">
        <v>1660</v>
      </c>
      <c r="F149" s="192" t="s">
        <v>556</v>
      </c>
      <c r="G149" s="193" t="s">
        <v>538</v>
      </c>
      <c r="H149" s="195"/>
      <c r="I149" s="195"/>
      <c r="J149" s="194">
        <f>ROUND(I149*H149,3)</f>
        <v>0</v>
      </c>
      <c r="K149" s="196"/>
      <c r="L149" s="39"/>
      <c r="M149" s="197" t="s">
        <v>1</v>
      </c>
      <c r="N149" s="198" t="s">
        <v>44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1" t="s">
        <v>212</v>
      </c>
      <c r="AT149" s="201" t="s">
        <v>171</v>
      </c>
      <c r="AU149" s="201" t="s">
        <v>90</v>
      </c>
      <c r="AY149" s="19" t="s">
        <v>168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9" t="s">
        <v>90</v>
      </c>
      <c r="BK149" s="203">
        <f>ROUND(I149*H149,3)</f>
        <v>0</v>
      </c>
      <c r="BL149" s="19" t="s">
        <v>212</v>
      </c>
      <c r="BM149" s="201" t="s">
        <v>7</v>
      </c>
    </row>
    <row r="150" s="12" customFormat="1" ht="22.8" customHeight="1">
      <c r="A150" s="12"/>
      <c r="B150" s="176"/>
      <c r="C150" s="12"/>
      <c r="D150" s="177" t="s">
        <v>77</v>
      </c>
      <c r="E150" s="187" t="s">
        <v>1661</v>
      </c>
      <c r="F150" s="187" t="s">
        <v>1662</v>
      </c>
      <c r="G150" s="12"/>
      <c r="H150" s="12"/>
      <c r="I150" s="179"/>
      <c r="J150" s="188">
        <f>BK150</f>
        <v>0</v>
      </c>
      <c r="K150" s="12"/>
      <c r="L150" s="176"/>
      <c r="M150" s="181"/>
      <c r="N150" s="182"/>
      <c r="O150" s="182"/>
      <c r="P150" s="183">
        <f>SUM(P151:P159)</f>
        <v>0</v>
      </c>
      <c r="Q150" s="182"/>
      <c r="R150" s="183">
        <f>SUM(R151:R159)</f>
        <v>0</v>
      </c>
      <c r="S150" s="182"/>
      <c r="T150" s="184">
        <f>SUM(T151:T159)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7" t="s">
        <v>90</v>
      </c>
      <c r="AT150" s="185" t="s">
        <v>77</v>
      </c>
      <c r="AU150" s="185" t="s">
        <v>85</v>
      </c>
      <c r="AY150" s="177" t="s">
        <v>168</v>
      </c>
      <c r="BK150" s="186">
        <f>SUM(BK151:BK159)</f>
        <v>0</v>
      </c>
    </row>
    <row r="151" s="2" customFormat="1" ht="16.5" customHeight="1">
      <c r="A151" s="38"/>
      <c r="B151" s="189"/>
      <c r="C151" s="190" t="s">
        <v>219</v>
      </c>
      <c r="D151" s="190" t="s">
        <v>171</v>
      </c>
      <c r="E151" s="191" t="s">
        <v>1663</v>
      </c>
      <c r="F151" s="192" t="s">
        <v>1664</v>
      </c>
      <c r="G151" s="193" t="s">
        <v>1558</v>
      </c>
      <c r="H151" s="194">
        <v>6</v>
      </c>
      <c r="I151" s="195"/>
      <c r="J151" s="194">
        <f>ROUND(I151*H151,3)</f>
        <v>0</v>
      </c>
      <c r="K151" s="196"/>
      <c r="L151" s="39"/>
      <c r="M151" s="197" t="s">
        <v>1</v>
      </c>
      <c r="N151" s="198" t="s">
        <v>44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1" t="s">
        <v>212</v>
      </c>
      <c r="AT151" s="201" t="s">
        <v>171</v>
      </c>
      <c r="AU151" s="201" t="s">
        <v>90</v>
      </c>
      <c r="AY151" s="19" t="s">
        <v>168</v>
      </c>
      <c r="BE151" s="202">
        <f>IF(N151="základná",J151,0)</f>
        <v>0</v>
      </c>
      <c r="BF151" s="202">
        <f>IF(N151="znížená",J151,0)</f>
        <v>0</v>
      </c>
      <c r="BG151" s="202">
        <f>IF(N151="zákl. prenesená",J151,0)</f>
        <v>0</v>
      </c>
      <c r="BH151" s="202">
        <f>IF(N151="zníž. prenesená",J151,0)</f>
        <v>0</v>
      </c>
      <c r="BI151" s="202">
        <f>IF(N151="nulová",J151,0)</f>
        <v>0</v>
      </c>
      <c r="BJ151" s="19" t="s">
        <v>90</v>
      </c>
      <c r="BK151" s="203">
        <f>ROUND(I151*H151,3)</f>
        <v>0</v>
      </c>
      <c r="BL151" s="19" t="s">
        <v>212</v>
      </c>
      <c r="BM151" s="201" t="s">
        <v>222</v>
      </c>
    </row>
    <row r="152" s="2" customFormat="1" ht="16.5" customHeight="1">
      <c r="A152" s="38"/>
      <c r="B152" s="189"/>
      <c r="C152" s="236" t="s">
        <v>205</v>
      </c>
      <c r="D152" s="236" t="s">
        <v>357</v>
      </c>
      <c r="E152" s="237" t="s">
        <v>1665</v>
      </c>
      <c r="F152" s="238" t="s">
        <v>1666</v>
      </c>
      <c r="G152" s="239" t="s">
        <v>353</v>
      </c>
      <c r="H152" s="240">
        <v>6</v>
      </c>
      <c r="I152" s="241"/>
      <c r="J152" s="240">
        <f>ROUND(I152*H152,3)</f>
        <v>0</v>
      </c>
      <c r="K152" s="242"/>
      <c r="L152" s="243"/>
      <c r="M152" s="244" t="s">
        <v>1</v>
      </c>
      <c r="N152" s="245" t="s">
        <v>44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1" t="s">
        <v>259</v>
      </c>
      <c r="AT152" s="201" t="s">
        <v>357</v>
      </c>
      <c r="AU152" s="201" t="s">
        <v>90</v>
      </c>
      <c r="AY152" s="19" t="s">
        <v>168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9" t="s">
        <v>90</v>
      </c>
      <c r="BK152" s="203">
        <f>ROUND(I152*H152,3)</f>
        <v>0</v>
      </c>
      <c r="BL152" s="19" t="s">
        <v>212</v>
      </c>
      <c r="BM152" s="201" t="s">
        <v>225</v>
      </c>
    </row>
    <row r="153" s="2" customFormat="1" ht="24.15" customHeight="1">
      <c r="A153" s="38"/>
      <c r="B153" s="189"/>
      <c r="C153" s="190" t="s">
        <v>231</v>
      </c>
      <c r="D153" s="190" t="s">
        <v>171</v>
      </c>
      <c r="E153" s="191" t="s">
        <v>1667</v>
      </c>
      <c r="F153" s="192" t="s">
        <v>1668</v>
      </c>
      <c r="G153" s="193" t="s">
        <v>1558</v>
      </c>
      <c r="H153" s="194">
        <v>1</v>
      </c>
      <c r="I153" s="195"/>
      <c r="J153" s="194">
        <f>ROUND(I153*H153,3)</f>
        <v>0</v>
      </c>
      <c r="K153" s="196"/>
      <c r="L153" s="39"/>
      <c r="M153" s="197" t="s">
        <v>1</v>
      </c>
      <c r="N153" s="198" t="s">
        <v>44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1" t="s">
        <v>212</v>
      </c>
      <c r="AT153" s="201" t="s">
        <v>171</v>
      </c>
      <c r="AU153" s="201" t="s">
        <v>90</v>
      </c>
      <c r="AY153" s="19" t="s">
        <v>168</v>
      </c>
      <c r="BE153" s="202">
        <f>IF(N153="základná",J153,0)</f>
        <v>0</v>
      </c>
      <c r="BF153" s="202">
        <f>IF(N153="znížená",J153,0)</f>
        <v>0</v>
      </c>
      <c r="BG153" s="202">
        <f>IF(N153="zákl. prenesená",J153,0)</f>
        <v>0</v>
      </c>
      <c r="BH153" s="202">
        <f>IF(N153="zníž. prenesená",J153,0)</f>
        <v>0</v>
      </c>
      <c r="BI153" s="202">
        <f>IF(N153="nulová",J153,0)</f>
        <v>0</v>
      </c>
      <c r="BJ153" s="19" t="s">
        <v>90</v>
      </c>
      <c r="BK153" s="203">
        <f>ROUND(I153*H153,3)</f>
        <v>0</v>
      </c>
      <c r="BL153" s="19" t="s">
        <v>212</v>
      </c>
      <c r="BM153" s="201" t="s">
        <v>234</v>
      </c>
    </row>
    <row r="154" s="2" customFormat="1" ht="37.8" customHeight="1">
      <c r="A154" s="38"/>
      <c r="B154" s="189"/>
      <c r="C154" s="236" t="s">
        <v>209</v>
      </c>
      <c r="D154" s="236" t="s">
        <v>357</v>
      </c>
      <c r="E154" s="237" t="s">
        <v>1669</v>
      </c>
      <c r="F154" s="238" t="s">
        <v>1670</v>
      </c>
      <c r="G154" s="239" t="s">
        <v>353</v>
      </c>
      <c r="H154" s="240">
        <v>1</v>
      </c>
      <c r="I154" s="241"/>
      <c r="J154" s="240">
        <f>ROUND(I154*H154,3)</f>
        <v>0</v>
      </c>
      <c r="K154" s="242"/>
      <c r="L154" s="243"/>
      <c r="M154" s="244" t="s">
        <v>1</v>
      </c>
      <c r="N154" s="245" t="s">
        <v>44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1" t="s">
        <v>259</v>
      </c>
      <c r="AT154" s="201" t="s">
        <v>357</v>
      </c>
      <c r="AU154" s="201" t="s">
        <v>90</v>
      </c>
      <c r="AY154" s="19" t="s">
        <v>168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9" t="s">
        <v>90</v>
      </c>
      <c r="BK154" s="203">
        <f>ROUND(I154*H154,3)</f>
        <v>0</v>
      </c>
      <c r="BL154" s="19" t="s">
        <v>212</v>
      </c>
      <c r="BM154" s="201" t="s">
        <v>243</v>
      </c>
    </row>
    <row r="155" s="2" customFormat="1" ht="16.5" customHeight="1">
      <c r="A155" s="38"/>
      <c r="B155" s="189"/>
      <c r="C155" s="190" t="s">
        <v>249</v>
      </c>
      <c r="D155" s="190" t="s">
        <v>171</v>
      </c>
      <c r="E155" s="191" t="s">
        <v>1671</v>
      </c>
      <c r="F155" s="192" t="s">
        <v>1672</v>
      </c>
      <c r="G155" s="193" t="s">
        <v>353</v>
      </c>
      <c r="H155" s="194">
        <v>1</v>
      </c>
      <c r="I155" s="195"/>
      <c r="J155" s="194">
        <f>ROUND(I155*H155,3)</f>
        <v>0</v>
      </c>
      <c r="K155" s="196"/>
      <c r="L155" s="39"/>
      <c r="M155" s="197" t="s">
        <v>1</v>
      </c>
      <c r="N155" s="198" t="s">
        <v>44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1" t="s">
        <v>212</v>
      </c>
      <c r="AT155" s="201" t="s">
        <v>171</v>
      </c>
      <c r="AU155" s="201" t="s">
        <v>90</v>
      </c>
      <c r="AY155" s="19" t="s">
        <v>168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9" t="s">
        <v>90</v>
      </c>
      <c r="BK155" s="203">
        <f>ROUND(I155*H155,3)</f>
        <v>0</v>
      </c>
      <c r="BL155" s="19" t="s">
        <v>212</v>
      </c>
      <c r="BM155" s="201" t="s">
        <v>252</v>
      </c>
    </row>
    <row r="156" s="2" customFormat="1" ht="37.8" customHeight="1">
      <c r="A156" s="38"/>
      <c r="B156" s="189"/>
      <c r="C156" s="236" t="s">
        <v>212</v>
      </c>
      <c r="D156" s="236" t="s">
        <v>357</v>
      </c>
      <c r="E156" s="237" t="s">
        <v>1673</v>
      </c>
      <c r="F156" s="238" t="s">
        <v>1674</v>
      </c>
      <c r="G156" s="239" t="s">
        <v>353</v>
      </c>
      <c r="H156" s="240">
        <v>1</v>
      </c>
      <c r="I156" s="241"/>
      <c r="J156" s="240">
        <f>ROUND(I156*H156,3)</f>
        <v>0</v>
      </c>
      <c r="K156" s="242"/>
      <c r="L156" s="243"/>
      <c r="M156" s="244" t="s">
        <v>1</v>
      </c>
      <c r="N156" s="245" t="s">
        <v>44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1" t="s">
        <v>259</v>
      </c>
      <c r="AT156" s="201" t="s">
        <v>357</v>
      </c>
      <c r="AU156" s="201" t="s">
        <v>90</v>
      </c>
      <c r="AY156" s="19" t="s">
        <v>168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9" t="s">
        <v>90</v>
      </c>
      <c r="BK156" s="203">
        <f>ROUND(I156*H156,3)</f>
        <v>0</v>
      </c>
      <c r="BL156" s="19" t="s">
        <v>212</v>
      </c>
      <c r="BM156" s="201" t="s">
        <v>259</v>
      </c>
    </row>
    <row r="157" s="2" customFormat="1" ht="16.5" customHeight="1">
      <c r="A157" s="38"/>
      <c r="B157" s="189"/>
      <c r="C157" s="190" t="s">
        <v>265</v>
      </c>
      <c r="D157" s="190" t="s">
        <v>171</v>
      </c>
      <c r="E157" s="191" t="s">
        <v>1675</v>
      </c>
      <c r="F157" s="192" t="s">
        <v>1676</v>
      </c>
      <c r="G157" s="193" t="s">
        <v>353</v>
      </c>
      <c r="H157" s="194">
        <v>1</v>
      </c>
      <c r="I157" s="195"/>
      <c r="J157" s="194">
        <f>ROUND(I157*H157,3)</f>
        <v>0</v>
      </c>
      <c r="K157" s="196"/>
      <c r="L157" s="39"/>
      <c r="M157" s="197" t="s">
        <v>1</v>
      </c>
      <c r="N157" s="198" t="s">
        <v>44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1" t="s">
        <v>212</v>
      </c>
      <c r="AT157" s="201" t="s">
        <v>171</v>
      </c>
      <c r="AU157" s="201" t="s">
        <v>90</v>
      </c>
      <c r="AY157" s="19" t="s">
        <v>168</v>
      </c>
      <c r="BE157" s="202">
        <f>IF(N157="základná",J157,0)</f>
        <v>0</v>
      </c>
      <c r="BF157" s="202">
        <f>IF(N157="znížená",J157,0)</f>
        <v>0</v>
      </c>
      <c r="BG157" s="202">
        <f>IF(N157="zákl. prenesená",J157,0)</f>
        <v>0</v>
      </c>
      <c r="BH157" s="202">
        <f>IF(N157="zníž. prenesená",J157,0)</f>
        <v>0</v>
      </c>
      <c r="BI157" s="202">
        <f>IF(N157="nulová",J157,0)</f>
        <v>0</v>
      </c>
      <c r="BJ157" s="19" t="s">
        <v>90</v>
      </c>
      <c r="BK157" s="203">
        <f>ROUND(I157*H157,3)</f>
        <v>0</v>
      </c>
      <c r="BL157" s="19" t="s">
        <v>212</v>
      </c>
      <c r="BM157" s="201" t="s">
        <v>268</v>
      </c>
    </row>
    <row r="158" s="2" customFormat="1" ht="37.8" customHeight="1">
      <c r="A158" s="38"/>
      <c r="B158" s="189"/>
      <c r="C158" s="236" t="s">
        <v>216</v>
      </c>
      <c r="D158" s="236" t="s">
        <v>357</v>
      </c>
      <c r="E158" s="237" t="s">
        <v>1677</v>
      </c>
      <c r="F158" s="238" t="s">
        <v>1678</v>
      </c>
      <c r="G158" s="239" t="s">
        <v>353</v>
      </c>
      <c r="H158" s="240">
        <v>1</v>
      </c>
      <c r="I158" s="241"/>
      <c r="J158" s="240">
        <f>ROUND(I158*H158,3)</f>
        <v>0</v>
      </c>
      <c r="K158" s="242"/>
      <c r="L158" s="243"/>
      <c r="M158" s="244" t="s">
        <v>1</v>
      </c>
      <c r="N158" s="245" t="s">
        <v>44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1" t="s">
        <v>259</v>
      </c>
      <c r="AT158" s="201" t="s">
        <v>357</v>
      </c>
      <c r="AU158" s="201" t="s">
        <v>90</v>
      </c>
      <c r="AY158" s="19" t="s">
        <v>168</v>
      </c>
      <c r="BE158" s="202">
        <f>IF(N158="základná",J158,0)</f>
        <v>0</v>
      </c>
      <c r="BF158" s="202">
        <f>IF(N158="znížená",J158,0)</f>
        <v>0</v>
      </c>
      <c r="BG158" s="202">
        <f>IF(N158="zákl. prenesená",J158,0)</f>
        <v>0</v>
      </c>
      <c r="BH158" s="202">
        <f>IF(N158="zníž. prenesená",J158,0)</f>
        <v>0</v>
      </c>
      <c r="BI158" s="202">
        <f>IF(N158="nulová",J158,0)</f>
        <v>0</v>
      </c>
      <c r="BJ158" s="19" t="s">
        <v>90</v>
      </c>
      <c r="BK158" s="203">
        <f>ROUND(I158*H158,3)</f>
        <v>0</v>
      </c>
      <c r="BL158" s="19" t="s">
        <v>212</v>
      </c>
      <c r="BM158" s="201" t="s">
        <v>276</v>
      </c>
    </row>
    <row r="159" s="2" customFormat="1" ht="24.15" customHeight="1">
      <c r="A159" s="38"/>
      <c r="B159" s="189"/>
      <c r="C159" s="190" t="s">
        <v>282</v>
      </c>
      <c r="D159" s="190" t="s">
        <v>171</v>
      </c>
      <c r="E159" s="191" t="s">
        <v>1679</v>
      </c>
      <c r="F159" s="192" t="s">
        <v>1680</v>
      </c>
      <c r="G159" s="193" t="s">
        <v>538</v>
      </c>
      <c r="H159" s="195"/>
      <c r="I159" s="195"/>
      <c r="J159" s="194">
        <f>ROUND(I159*H159,3)</f>
        <v>0</v>
      </c>
      <c r="K159" s="196"/>
      <c r="L159" s="39"/>
      <c r="M159" s="197" t="s">
        <v>1</v>
      </c>
      <c r="N159" s="198" t="s">
        <v>44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1" t="s">
        <v>212</v>
      </c>
      <c r="AT159" s="201" t="s">
        <v>171</v>
      </c>
      <c r="AU159" s="201" t="s">
        <v>90</v>
      </c>
      <c r="AY159" s="19" t="s">
        <v>168</v>
      </c>
      <c r="BE159" s="202">
        <f>IF(N159="základná",J159,0)</f>
        <v>0</v>
      </c>
      <c r="BF159" s="202">
        <f>IF(N159="znížená",J159,0)</f>
        <v>0</v>
      </c>
      <c r="BG159" s="202">
        <f>IF(N159="zákl. prenesená",J159,0)</f>
        <v>0</v>
      </c>
      <c r="BH159" s="202">
        <f>IF(N159="zníž. prenesená",J159,0)</f>
        <v>0</v>
      </c>
      <c r="BI159" s="202">
        <f>IF(N159="nulová",J159,0)</f>
        <v>0</v>
      </c>
      <c r="BJ159" s="19" t="s">
        <v>90</v>
      </c>
      <c r="BK159" s="203">
        <f>ROUND(I159*H159,3)</f>
        <v>0</v>
      </c>
      <c r="BL159" s="19" t="s">
        <v>212</v>
      </c>
      <c r="BM159" s="201" t="s">
        <v>285</v>
      </c>
    </row>
    <row r="160" s="12" customFormat="1" ht="22.8" customHeight="1">
      <c r="A160" s="12"/>
      <c r="B160" s="176"/>
      <c r="C160" s="12"/>
      <c r="D160" s="177" t="s">
        <v>77</v>
      </c>
      <c r="E160" s="187" t="s">
        <v>1681</v>
      </c>
      <c r="F160" s="187" t="s">
        <v>1682</v>
      </c>
      <c r="G160" s="12"/>
      <c r="H160" s="12"/>
      <c r="I160" s="179"/>
      <c r="J160" s="188">
        <f>BK160</f>
        <v>0</v>
      </c>
      <c r="K160" s="12"/>
      <c r="L160" s="176"/>
      <c r="M160" s="181"/>
      <c r="N160" s="182"/>
      <c r="O160" s="182"/>
      <c r="P160" s="183">
        <f>SUM(P161:P170)</f>
        <v>0</v>
      </c>
      <c r="Q160" s="182"/>
      <c r="R160" s="183">
        <f>SUM(R161:R170)</f>
        <v>0</v>
      </c>
      <c r="S160" s="182"/>
      <c r="T160" s="184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7" t="s">
        <v>90</v>
      </c>
      <c r="AT160" s="185" t="s">
        <v>77</v>
      </c>
      <c r="AU160" s="185" t="s">
        <v>85</v>
      </c>
      <c r="AY160" s="177" t="s">
        <v>168</v>
      </c>
      <c r="BK160" s="186">
        <f>SUM(BK161:BK170)</f>
        <v>0</v>
      </c>
    </row>
    <row r="161" s="2" customFormat="1" ht="24.15" customHeight="1">
      <c r="A161" s="38"/>
      <c r="B161" s="189"/>
      <c r="C161" s="190" t="s">
        <v>7</v>
      </c>
      <c r="D161" s="190" t="s">
        <v>171</v>
      </c>
      <c r="E161" s="191" t="s">
        <v>1683</v>
      </c>
      <c r="F161" s="192" t="s">
        <v>1684</v>
      </c>
      <c r="G161" s="193" t="s">
        <v>324</v>
      </c>
      <c r="H161" s="194">
        <v>1</v>
      </c>
      <c r="I161" s="195"/>
      <c r="J161" s="194">
        <f>ROUND(I161*H161,3)</f>
        <v>0</v>
      </c>
      <c r="K161" s="196"/>
      <c r="L161" s="39"/>
      <c r="M161" s="197" t="s">
        <v>1</v>
      </c>
      <c r="N161" s="198" t="s">
        <v>44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1" t="s">
        <v>212</v>
      </c>
      <c r="AT161" s="201" t="s">
        <v>171</v>
      </c>
      <c r="AU161" s="201" t="s">
        <v>90</v>
      </c>
      <c r="AY161" s="19" t="s">
        <v>168</v>
      </c>
      <c r="BE161" s="202">
        <f>IF(N161="základná",J161,0)</f>
        <v>0</v>
      </c>
      <c r="BF161" s="202">
        <f>IF(N161="znížená",J161,0)</f>
        <v>0</v>
      </c>
      <c r="BG161" s="202">
        <f>IF(N161="zákl. prenesená",J161,0)</f>
        <v>0</v>
      </c>
      <c r="BH161" s="202">
        <f>IF(N161="zníž. prenesená",J161,0)</f>
        <v>0</v>
      </c>
      <c r="BI161" s="202">
        <f>IF(N161="nulová",J161,0)</f>
        <v>0</v>
      </c>
      <c r="BJ161" s="19" t="s">
        <v>90</v>
      </c>
      <c r="BK161" s="203">
        <f>ROUND(I161*H161,3)</f>
        <v>0</v>
      </c>
      <c r="BL161" s="19" t="s">
        <v>212</v>
      </c>
      <c r="BM161" s="201" t="s">
        <v>292</v>
      </c>
    </row>
    <row r="162" s="2" customFormat="1" ht="24.15" customHeight="1">
      <c r="A162" s="38"/>
      <c r="B162" s="189"/>
      <c r="C162" s="190" t="s">
        <v>297</v>
      </c>
      <c r="D162" s="190" t="s">
        <v>171</v>
      </c>
      <c r="E162" s="191" t="s">
        <v>1685</v>
      </c>
      <c r="F162" s="192" t="s">
        <v>1686</v>
      </c>
      <c r="G162" s="193" t="s">
        <v>324</v>
      </c>
      <c r="H162" s="194">
        <v>245</v>
      </c>
      <c r="I162" s="195"/>
      <c r="J162" s="194">
        <f>ROUND(I162*H162,3)</f>
        <v>0</v>
      </c>
      <c r="K162" s="196"/>
      <c r="L162" s="39"/>
      <c r="M162" s="197" t="s">
        <v>1</v>
      </c>
      <c r="N162" s="198" t="s">
        <v>44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1" t="s">
        <v>212</v>
      </c>
      <c r="AT162" s="201" t="s">
        <v>171</v>
      </c>
      <c r="AU162" s="201" t="s">
        <v>90</v>
      </c>
      <c r="AY162" s="19" t="s">
        <v>168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9" t="s">
        <v>90</v>
      </c>
      <c r="BK162" s="203">
        <f>ROUND(I162*H162,3)</f>
        <v>0</v>
      </c>
      <c r="BL162" s="19" t="s">
        <v>212</v>
      </c>
      <c r="BM162" s="201" t="s">
        <v>300</v>
      </c>
    </row>
    <row r="163" s="2" customFormat="1" ht="24.15" customHeight="1">
      <c r="A163" s="38"/>
      <c r="B163" s="189"/>
      <c r="C163" s="190" t="s">
        <v>222</v>
      </c>
      <c r="D163" s="190" t="s">
        <v>171</v>
      </c>
      <c r="E163" s="191" t="s">
        <v>1687</v>
      </c>
      <c r="F163" s="192" t="s">
        <v>1688</v>
      </c>
      <c r="G163" s="193" t="s">
        <v>324</v>
      </c>
      <c r="H163" s="194">
        <v>49</v>
      </c>
      <c r="I163" s="195"/>
      <c r="J163" s="194">
        <f>ROUND(I163*H163,3)</f>
        <v>0</v>
      </c>
      <c r="K163" s="196"/>
      <c r="L163" s="39"/>
      <c r="M163" s="197" t="s">
        <v>1</v>
      </c>
      <c r="N163" s="198" t="s">
        <v>44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1" t="s">
        <v>212</v>
      </c>
      <c r="AT163" s="201" t="s">
        <v>171</v>
      </c>
      <c r="AU163" s="201" t="s">
        <v>90</v>
      </c>
      <c r="AY163" s="19" t="s">
        <v>168</v>
      </c>
      <c r="BE163" s="202">
        <f>IF(N163="základná",J163,0)</f>
        <v>0</v>
      </c>
      <c r="BF163" s="202">
        <f>IF(N163="znížená",J163,0)</f>
        <v>0</v>
      </c>
      <c r="BG163" s="202">
        <f>IF(N163="zákl. prenesená",J163,0)</f>
        <v>0</v>
      </c>
      <c r="BH163" s="202">
        <f>IF(N163="zníž. prenesená",J163,0)</f>
        <v>0</v>
      </c>
      <c r="BI163" s="202">
        <f>IF(N163="nulová",J163,0)</f>
        <v>0</v>
      </c>
      <c r="BJ163" s="19" t="s">
        <v>90</v>
      </c>
      <c r="BK163" s="203">
        <f>ROUND(I163*H163,3)</f>
        <v>0</v>
      </c>
      <c r="BL163" s="19" t="s">
        <v>212</v>
      </c>
      <c r="BM163" s="201" t="s">
        <v>307</v>
      </c>
    </row>
    <row r="164" s="2" customFormat="1" ht="24.15" customHeight="1">
      <c r="A164" s="38"/>
      <c r="B164" s="189"/>
      <c r="C164" s="190" t="s">
        <v>313</v>
      </c>
      <c r="D164" s="190" t="s">
        <v>171</v>
      </c>
      <c r="E164" s="191" t="s">
        <v>1689</v>
      </c>
      <c r="F164" s="192" t="s">
        <v>1690</v>
      </c>
      <c r="G164" s="193" t="s">
        <v>324</v>
      </c>
      <c r="H164" s="194">
        <v>37</v>
      </c>
      <c r="I164" s="195"/>
      <c r="J164" s="194">
        <f>ROUND(I164*H164,3)</f>
        <v>0</v>
      </c>
      <c r="K164" s="196"/>
      <c r="L164" s="39"/>
      <c r="M164" s="197" t="s">
        <v>1</v>
      </c>
      <c r="N164" s="198" t="s">
        <v>44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1" t="s">
        <v>212</v>
      </c>
      <c r="AT164" s="201" t="s">
        <v>171</v>
      </c>
      <c r="AU164" s="201" t="s">
        <v>90</v>
      </c>
      <c r="AY164" s="19" t="s">
        <v>168</v>
      </c>
      <c r="BE164" s="202">
        <f>IF(N164="základná",J164,0)</f>
        <v>0</v>
      </c>
      <c r="BF164" s="202">
        <f>IF(N164="znížená",J164,0)</f>
        <v>0</v>
      </c>
      <c r="BG164" s="202">
        <f>IF(N164="zákl. prenesená",J164,0)</f>
        <v>0</v>
      </c>
      <c r="BH164" s="202">
        <f>IF(N164="zníž. prenesená",J164,0)</f>
        <v>0</v>
      </c>
      <c r="BI164" s="202">
        <f>IF(N164="nulová",J164,0)</f>
        <v>0</v>
      </c>
      <c r="BJ164" s="19" t="s">
        <v>90</v>
      </c>
      <c r="BK164" s="203">
        <f>ROUND(I164*H164,3)</f>
        <v>0</v>
      </c>
      <c r="BL164" s="19" t="s">
        <v>212</v>
      </c>
      <c r="BM164" s="201" t="s">
        <v>316</v>
      </c>
    </row>
    <row r="165" s="2" customFormat="1" ht="33" customHeight="1">
      <c r="A165" s="38"/>
      <c r="B165" s="189"/>
      <c r="C165" s="190" t="s">
        <v>225</v>
      </c>
      <c r="D165" s="190" t="s">
        <v>171</v>
      </c>
      <c r="E165" s="191" t="s">
        <v>1691</v>
      </c>
      <c r="F165" s="192" t="s">
        <v>1692</v>
      </c>
      <c r="G165" s="193" t="s">
        <v>353</v>
      </c>
      <c r="H165" s="194">
        <v>38</v>
      </c>
      <c r="I165" s="195"/>
      <c r="J165" s="194">
        <f>ROUND(I165*H165,3)</f>
        <v>0</v>
      </c>
      <c r="K165" s="196"/>
      <c r="L165" s="39"/>
      <c r="M165" s="197" t="s">
        <v>1</v>
      </c>
      <c r="N165" s="198" t="s">
        <v>44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1" t="s">
        <v>212</v>
      </c>
      <c r="AT165" s="201" t="s">
        <v>171</v>
      </c>
      <c r="AU165" s="201" t="s">
        <v>90</v>
      </c>
      <c r="AY165" s="19" t="s">
        <v>168</v>
      </c>
      <c r="BE165" s="202">
        <f>IF(N165="základná",J165,0)</f>
        <v>0</v>
      </c>
      <c r="BF165" s="202">
        <f>IF(N165="znížená",J165,0)</f>
        <v>0</v>
      </c>
      <c r="BG165" s="202">
        <f>IF(N165="zákl. prenesená",J165,0)</f>
        <v>0</v>
      </c>
      <c r="BH165" s="202">
        <f>IF(N165="zníž. prenesená",J165,0)</f>
        <v>0</v>
      </c>
      <c r="BI165" s="202">
        <f>IF(N165="nulová",J165,0)</f>
        <v>0</v>
      </c>
      <c r="BJ165" s="19" t="s">
        <v>90</v>
      </c>
      <c r="BK165" s="203">
        <f>ROUND(I165*H165,3)</f>
        <v>0</v>
      </c>
      <c r="BL165" s="19" t="s">
        <v>212</v>
      </c>
      <c r="BM165" s="201" t="s">
        <v>325</v>
      </c>
    </row>
    <row r="166" s="2" customFormat="1" ht="16.5" customHeight="1">
      <c r="A166" s="38"/>
      <c r="B166" s="189"/>
      <c r="C166" s="190" t="s">
        <v>327</v>
      </c>
      <c r="D166" s="190" t="s">
        <v>171</v>
      </c>
      <c r="E166" s="191" t="s">
        <v>1693</v>
      </c>
      <c r="F166" s="192" t="s">
        <v>1694</v>
      </c>
      <c r="G166" s="193" t="s">
        <v>324</v>
      </c>
      <c r="H166" s="194">
        <v>20</v>
      </c>
      <c r="I166" s="195"/>
      <c r="J166" s="194">
        <f>ROUND(I166*H166,3)</f>
        <v>0</v>
      </c>
      <c r="K166" s="196"/>
      <c r="L166" s="39"/>
      <c r="M166" s="197" t="s">
        <v>1</v>
      </c>
      <c r="N166" s="198" t="s">
        <v>44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1" t="s">
        <v>212</v>
      </c>
      <c r="AT166" s="201" t="s">
        <v>171</v>
      </c>
      <c r="AU166" s="201" t="s">
        <v>90</v>
      </c>
      <c r="AY166" s="19" t="s">
        <v>168</v>
      </c>
      <c r="BE166" s="202">
        <f>IF(N166="základná",J166,0)</f>
        <v>0</v>
      </c>
      <c r="BF166" s="202">
        <f>IF(N166="znížená",J166,0)</f>
        <v>0</v>
      </c>
      <c r="BG166" s="202">
        <f>IF(N166="zákl. prenesená",J166,0)</f>
        <v>0</v>
      </c>
      <c r="BH166" s="202">
        <f>IF(N166="zníž. prenesená",J166,0)</f>
        <v>0</v>
      </c>
      <c r="BI166" s="202">
        <f>IF(N166="nulová",J166,0)</f>
        <v>0</v>
      </c>
      <c r="BJ166" s="19" t="s">
        <v>90</v>
      </c>
      <c r="BK166" s="203">
        <f>ROUND(I166*H166,3)</f>
        <v>0</v>
      </c>
      <c r="BL166" s="19" t="s">
        <v>212</v>
      </c>
      <c r="BM166" s="201" t="s">
        <v>330</v>
      </c>
    </row>
    <row r="167" s="2" customFormat="1" ht="16.5" customHeight="1">
      <c r="A167" s="38"/>
      <c r="B167" s="189"/>
      <c r="C167" s="236" t="s">
        <v>234</v>
      </c>
      <c r="D167" s="236" t="s">
        <v>357</v>
      </c>
      <c r="E167" s="237" t="s">
        <v>1695</v>
      </c>
      <c r="F167" s="238" t="s">
        <v>1696</v>
      </c>
      <c r="G167" s="239" t="s">
        <v>324</v>
      </c>
      <c r="H167" s="240">
        <v>20</v>
      </c>
      <c r="I167" s="241"/>
      <c r="J167" s="240">
        <f>ROUND(I167*H167,3)</f>
        <v>0</v>
      </c>
      <c r="K167" s="242"/>
      <c r="L167" s="243"/>
      <c r="M167" s="244" t="s">
        <v>1</v>
      </c>
      <c r="N167" s="245" t="s">
        <v>44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1" t="s">
        <v>259</v>
      </c>
      <c r="AT167" s="201" t="s">
        <v>357</v>
      </c>
      <c r="AU167" s="201" t="s">
        <v>90</v>
      </c>
      <c r="AY167" s="19" t="s">
        <v>168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9" t="s">
        <v>90</v>
      </c>
      <c r="BK167" s="203">
        <f>ROUND(I167*H167,3)</f>
        <v>0</v>
      </c>
      <c r="BL167" s="19" t="s">
        <v>212</v>
      </c>
      <c r="BM167" s="201" t="s">
        <v>334</v>
      </c>
    </row>
    <row r="168" s="2" customFormat="1" ht="21.75" customHeight="1">
      <c r="A168" s="38"/>
      <c r="B168" s="189"/>
      <c r="C168" s="190" t="s">
        <v>336</v>
      </c>
      <c r="D168" s="190" t="s">
        <v>171</v>
      </c>
      <c r="E168" s="191" t="s">
        <v>1697</v>
      </c>
      <c r="F168" s="192" t="s">
        <v>1698</v>
      </c>
      <c r="G168" s="193" t="s">
        <v>324</v>
      </c>
      <c r="H168" s="194">
        <v>332</v>
      </c>
      <c r="I168" s="195"/>
      <c r="J168" s="194">
        <f>ROUND(I168*H168,3)</f>
        <v>0</v>
      </c>
      <c r="K168" s="196"/>
      <c r="L168" s="39"/>
      <c r="M168" s="197" t="s">
        <v>1</v>
      </c>
      <c r="N168" s="198" t="s">
        <v>44</v>
      </c>
      <c r="O168" s="82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1" t="s">
        <v>212</v>
      </c>
      <c r="AT168" s="201" t="s">
        <v>171</v>
      </c>
      <c r="AU168" s="201" t="s">
        <v>90</v>
      </c>
      <c r="AY168" s="19" t="s">
        <v>168</v>
      </c>
      <c r="BE168" s="202">
        <f>IF(N168="základná",J168,0)</f>
        <v>0</v>
      </c>
      <c r="BF168" s="202">
        <f>IF(N168="znížená",J168,0)</f>
        <v>0</v>
      </c>
      <c r="BG168" s="202">
        <f>IF(N168="zákl. prenesená",J168,0)</f>
        <v>0</v>
      </c>
      <c r="BH168" s="202">
        <f>IF(N168="zníž. prenesená",J168,0)</f>
        <v>0</v>
      </c>
      <c r="BI168" s="202">
        <f>IF(N168="nulová",J168,0)</f>
        <v>0</v>
      </c>
      <c r="BJ168" s="19" t="s">
        <v>90</v>
      </c>
      <c r="BK168" s="203">
        <f>ROUND(I168*H168,3)</f>
        <v>0</v>
      </c>
      <c r="BL168" s="19" t="s">
        <v>212</v>
      </c>
      <c r="BM168" s="201" t="s">
        <v>339</v>
      </c>
    </row>
    <row r="169" s="2" customFormat="1" ht="16.5" customHeight="1">
      <c r="A169" s="38"/>
      <c r="B169" s="189"/>
      <c r="C169" s="190" t="s">
        <v>243</v>
      </c>
      <c r="D169" s="190" t="s">
        <v>171</v>
      </c>
      <c r="E169" s="191" t="s">
        <v>1699</v>
      </c>
      <c r="F169" s="192" t="s">
        <v>1700</v>
      </c>
      <c r="G169" s="193" t="s">
        <v>324</v>
      </c>
      <c r="H169" s="194">
        <v>20</v>
      </c>
      <c r="I169" s="195"/>
      <c r="J169" s="194">
        <f>ROUND(I169*H169,3)</f>
        <v>0</v>
      </c>
      <c r="K169" s="196"/>
      <c r="L169" s="39"/>
      <c r="M169" s="197" t="s">
        <v>1</v>
      </c>
      <c r="N169" s="198" t="s">
        <v>44</v>
      </c>
      <c r="O169" s="8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1" t="s">
        <v>212</v>
      </c>
      <c r="AT169" s="201" t="s">
        <v>171</v>
      </c>
      <c r="AU169" s="201" t="s">
        <v>90</v>
      </c>
      <c r="AY169" s="19" t="s">
        <v>168</v>
      </c>
      <c r="BE169" s="202">
        <f>IF(N169="základná",J169,0)</f>
        <v>0</v>
      </c>
      <c r="BF169" s="202">
        <f>IF(N169="znížená",J169,0)</f>
        <v>0</v>
      </c>
      <c r="BG169" s="202">
        <f>IF(N169="zákl. prenesená",J169,0)</f>
        <v>0</v>
      </c>
      <c r="BH169" s="202">
        <f>IF(N169="zníž. prenesená",J169,0)</f>
        <v>0</v>
      </c>
      <c r="BI169" s="202">
        <f>IF(N169="nulová",J169,0)</f>
        <v>0</v>
      </c>
      <c r="BJ169" s="19" t="s">
        <v>90</v>
      </c>
      <c r="BK169" s="203">
        <f>ROUND(I169*H169,3)</f>
        <v>0</v>
      </c>
      <c r="BL169" s="19" t="s">
        <v>212</v>
      </c>
      <c r="BM169" s="201" t="s">
        <v>342</v>
      </c>
    </row>
    <row r="170" s="2" customFormat="1" ht="24.15" customHeight="1">
      <c r="A170" s="38"/>
      <c r="B170" s="189"/>
      <c r="C170" s="190" t="s">
        <v>343</v>
      </c>
      <c r="D170" s="190" t="s">
        <v>171</v>
      </c>
      <c r="E170" s="191" t="s">
        <v>1701</v>
      </c>
      <c r="F170" s="192" t="s">
        <v>1702</v>
      </c>
      <c r="G170" s="193" t="s">
        <v>538</v>
      </c>
      <c r="H170" s="195"/>
      <c r="I170" s="195"/>
      <c r="J170" s="194">
        <f>ROUND(I170*H170,3)</f>
        <v>0</v>
      </c>
      <c r="K170" s="196"/>
      <c r="L170" s="39"/>
      <c r="M170" s="197" t="s">
        <v>1</v>
      </c>
      <c r="N170" s="198" t="s">
        <v>44</v>
      </c>
      <c r="O170" s="82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1" t="s">
        <v>212</v>
      </c>
      <c r="AT170" s="201" t="s">
        <v>171</v>
      </c>
      <c r="AU170" s="201" t="s">
        <v>90</v>
      </c>
      <c r="AY170" s="19" t="s">
        <v>168</v>
      </c>
      <c r="BE170" s="202">
        <f>IF(N170="základná",J170,0)</f>
        <v>0</v>
      </c>
      <c r="BF170" s="202">
        <f>IF(N170="znížená",J170,0)</f>
        <v>0</v>
      </c>
      <c r="BG170" s="202">
        <f>IF(N170="zákl. prenesená",J170,0)</f>
        <v>0</v>
      </c>
      <c r="BH170" s="202">
        <f>IF(N170="zníž. prenesená",J170,0)</f>
        <v>0</v>
      </c>
      <c r="BI170" s="202">
        <f>IF(N170="nulová",J170,0)</f>
        <v>0</v>
      </c>
      <c r="BJ170" s="19" t="s">
        <v>90</v>
      </c>
      <c r="BK170" s="203">
        <f>ROUND(I170*H170,3)</f>
        <v>0</v>
      </c>
      <c r="BL170" s="19" t="s">
        <v>212</v>
      </c>
      <c r="BM170" s="201" t="s">
        <v>346</v>
      </c>
    </row>
    <row r="171" s="12" customFormat="1" ht="22.8" customHeight="1">
      <c r="A171" s="12"/>
      <c r="B171" s="176"/>
      <c r="C171" s="12"/>
      <c r="D171" s="177" t="s">
        <v>77</v>
      </c>
      <c r="E171" s="187" t="s">
        <v>1703</v>
      </c>
      <c r="F171" s="187" t="s">
        <v>1704</v>
      </c>
      <c r="G171" s="12"/>
      <c r="H171" s="12"/>
      <c r="I171" s="179"/>
      <c r="J171" s="188">
        <f>BK171</f>
        <v>0</v>
      </c>
      <c r="K171" s="12"/>
      <c r="L171" s="176"/>
      <c r="M171" s="181"/>
      <c r="N171" s="182"/>
      <c r="O171" s="182"/>
      <c r="P171" s="183">
        <f>SUM(P172:P196)</f>
        <v>0</v>
      </c>
      <c r="Q171" s="182"/>
      <c r="R171" s="183">
        <f>SUM(R172:R196)</f>
        <v>0</v>
      </c>
      <c r="S171" s="182"/>
      <c r="T171" s="184">
        <f>SUM(T172:T196)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7" t="s">
        <v>90</v>
      </c>
      <c r="AT171" s="185" t="s">
        <v>77</v>
      </c>
      <c r="AU171" s="185" t="s">
        <v>85</v>
      </c>
      <c r="AY171" s="177" t="s">
        <v>168</v>
      </c>
      <c r="BK171" s="186">
        <f>SUM(BK172:BK196)</f>
        <v>0</v>
      </c>
    </row>
    <row r="172" s="2" customFormat="1" ht="16.5" customHeight="1">
      <c r="A172" s="38"/>
      <c r="B172" s="189"/>
      <c r="C172" s="190" t="s">
        <v>252</v>
      </c>
      <c r="D172" s="190" t="s">
        <v>171</v>
      </c>
      <c r="E172" s="191" t="s">
        <v>1705</v>
      </c>
      <c r="F172" s="192" t="s">
        <v>1706</v>
      </c>
      <c r="G172" s="193" t="s">
        <v>353</v>
      </c>
      <c r="H172" s="194">
        <v>21</v>
      </c>
      <c r="I172" s="195"/>
      <c r="J172" s="194">
        <f>ROUND(I172*H172,3)</f>
        <v>0</v>
      </c>
      <c r="K172" s="196"/>
      <c r="L172" s="39"/>
      <c r="M172" s="197" t="s">
        <v>1</v>
      </c>
      <c r="N172" s="198" t="s">
        <v>44</v>
      </c>
      <c r="O172" s="8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1" t="s">
        <v>212</v>
      </c>
      <c r="AT172" s="201" t="s">
        <v>171</v>
      </c>
      <c r="AU172" s="201" t="s">
        <v>90</v>
      </c>
      <c r="AY172" s="19" t="s">
        <v>168</v>
      </c>
      <c r="BE172" s="202">
        <f>IF(N172="základná",J172,0)</f>
        <v>0</v>
      </c>
      <c r="BF172" s="202">
        <f>IF(N172="znížená",J172,0)</f>
        <v>0</v>
      </c>
      <c r="BG172" s="202">
        <f>IF(N172="zákl. prenesená",J172,0)</f>
        <v>0</v>
      </c>
      <c r="BH172" s="202">
        <f>IF(N172="zníž. prenesená",J172,0)</f>
        <v>0</v>
      </c>
      <c r="BI172" s="202">
        <f>IF(N172="nulová",J172,0)</f>
        <v>0</v>
      </c>
      <c r="BJ172" s="19" t="s">
        <v>90</v>
      </c>
      <c r="BK172" s="203">
        <f>ROUND(I172*H172,3)</f>
        <v>0</v>
      </c>
      <c r="BL172" s="19" t="s">
        <v>212</v>
      </c>
      <c r="BM172" s="201" t="s">
        <v>349</v>
      </c>
    </row>
    <row r="173" s="2" customFormat="1" ht="16.5" customHeight="1">
      <c r="A173" s="38"/>
      <c r="B173" s="189"/>
      <c r="C173" s="236" t="s">
        <v>350</v>
      </c>
      <c r="D173" s="236" t="s">
        <v>357</v>
      </c>
      <c r="E173" s="237" t="s">
        <v>1707</v>
      </c>
      <c r="F173" s="238" t="s">
        <v>1708</v>
      </c>
      <c r="G173" s="239" t="s">
        <v>353</v>
      </c>
      <c r="H173" s="240">
        <v>19</v>
      </c>
      <c r="I173" s="241"/>
      <c r="J173" s="240">
        <f>ROUND(I173*H173,3)</f>
        <v>0</v>
      </c>
      <c r="K173" s="242"/>
      <c r="L173" s="243"/>
      <c r="M173" s="244" t="s">
        <v>1</v>
      </c>
      <c r="N173" s="245" t="s">
        <v>44</v>
      </c>
      <c r="O173" s="82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1" t="s">
        <v>259</v>
      </c>
      <c r="AT173" s="201" t="s">
        <v>357</v>
      </c>
      <c r="AU173" s="201" t="s">
        <v>90</v>
      </c>
      <c r="AY173" s="19" t="s">
        <v>168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9" t="s">
        <v>90</v>
      </c>
      <c r="BK173" s="203">
        <f>ROUND(I173*H173,3)</f>
        <v>0</v>
      </c>
      <c r="BL173" s="19" t="s">
        <v>212</v>
      </c>
      <c r="BM173" s="201" t="s">
        <v>354</v>
      </c>
    </row>
    <row r="174" s="2" customFormat="1" ht="16.5" customHeight="1">
      <c r="A174" s="38"/>
      <c r="B174" s="189"/>
      <c r="C174" s="236" t="s">
        <v>259</v>
      </c>
      <c r="D174" s="236" t="s">
        <v>357</v>
      </c>
      <c r="E174" s="237" t="s">
        <v>1709</v>
      </c>
      <c r="F174" s="238" t="s">
        <v>1710</v>
      </c>
      <c r="G174" s="239" t="s">
        <v>353</v>
      </c>
      <c r="H174" s="240">
        <v>2</v>
      </c>
      <c r="I174" s="241"/>
      <c r="J174" s="240">
        <f>ROUND(I174*H174,3)</f>
        <v>0</v>
      </c>
      <c r="K174" s="242"/>
      <c r="L174" s="243"/>
      <c r="M174" s="244" t="s">
        <v>1</v>
      </c>
      <c r="N174" s="245" t="s">
        <v>44</v>
      </c>
      <c r="O174" s="82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1" t="s">
        <v>259</v>
      </c>
      <c r="AT174" s="201" t="s">
        <v>357</v>
      </c>
      <c r="AU174" s="201" t="s">
        <v>90</v>
      </c>
      <c r="AY174" s="19" t="s">
        <v>168</v>
      </c>
      <c r="BE174" s="202">
        <f>IF(N174="základná",J174,0)</f>
        <v>0</v>
      </c>
      <c r="BF174" s="202">
        <f>IF(N174="znížená",J174,0)</f>
        <v>0</v>
      </c>
      <c r="BG174" s="202">
        <f>IF(N174="zákl. prenesená",J174,0)</f>
        <v>0</v>
      </c>
      <c r="BH174" s="202">
        <f>IF(N174="zníž. prenesená",J174,0)</f>
        <v>0</v>
      </c>
      <c r="BI174" s="202">
        <f>IF(N174="nulová",J174,0)</f>
        <v>0</v>
      </c>
      <c r="BJ174" s="19" t="s">
        <v>90</v>
      </c>
      <c r="BK174" s="203">
        <f>ROUND(I174*H174,3)</f>
        <v>0</v>
      </c>
      <c r="BL174" s="19" t="s">
        <v>212</v>
      </c>
      <c r="BM174" s="201" t="s">
        <v>360</v>
      </c>
    </row>
    <row r="175" s="2" customFormat="1" ht="16.5" customHeight="1">
      <c r="A175" s="38"/>
      <c r="B175" s="189"/>
      <c r="C175" s="236" t="s">
        <v>361</v>
      </c>
      <c r="D175" s="236" t="s">
        <v>357</v>
      </c>
      <c r="E175" s="237" t="s">
        <v>1711</v>
      </c>
      <c r="F175" s="238" t="s">
        <v>1712</v>
      </c>
      <c r="G175" s="239" t="s">
        <v>353</v>
      </c>
      <c r="H175" s="240">
        <v>19</v>
      </c>
      <c r="I175" s="241"/>
      <c r="J175" s="240">
        <f>ROUND(I175*H175,3)</f>
        <v>0</v>
      </c>
      <c r="K175" s="242"/>
      <c r="L175" s="243"/>
      <c r="M175" s="244" t="s">
        <v>1</v>
      </c>
      <c r="N175" s="245" t="s">
        <v>44</v>
      </c>
      <c r="O175" s="8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1" t="s">
        <v>259</v>
      </c>
      <c r="AT175" s="201" t="s">
        <v>357</v>
      </c>
      <c r="AU175" s="201" t="s">
        <v>90</v>
      </c>
      <c r="AY175" s="19" t="s">
        <v>168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9" t="s">
        <v>90</v>
      </c>
      <c r="BK175" s="203">
        <f>ROUND(I175*H175,3)</f>
        <v>0</v>
      </c>
      <c r="BL175" s="19" t="s">
        <v>212</v>
      </c>
      <c r="BM175" s="201" t="s">
        <v>364</v>
      </c>
    </row>
    <row r="176" s="2" customFormat="1" ht="16.5" customHeight="1">
      <c r="A176" s="38"/>
      <c r="B176" s="189"/>
      <c r="C176" s="236" t="s">
        <v>268</v>
      </c>
      <c r="D176" s="236" t="s">
        <v>357</v>
      </c>
      <c r="E176" s="237" t="s">
        <v>1713</v>
      </c>
      <c r="F176" s="238" t="s">
        <v>1714</v>
      </c>
      <c r="G176" s="239" t="s">
        <v>353</v>
      </c>
      <c r="H176" s="240">
        <v>2</v>
      </c>
      <c r="I176" s="241"/>
      <c r="J176" s="240">
        <f>ROUND(I176*H176,3)</f>
        <v>0</v>
      </c>
      <c r="K176" s="242"/>
      <c r="L176" s="243"/>
      <c r="M176" s="244" t="s">
        <v>1</v>
      </c>
      <c r="N176" s="245" t="s">
        <v>44</v>
      </c>
      <c r="O176" s="82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1" t="s">
        <v>259</v>
      </c>
      <c r="AT176" s="201" t="s">
        <v>357</v>
      </c>
      <c r="AU176" s="201" t="s">
        <v>90</v>
      </c>
      <c r="AY176" s="19" t="s">
        <v>168</v>
      </c>
      <c r="BE176" s="202">
        <f>IF(N176="základná",J176,0)</f>
        <v>0</v>
      </c>
      <c r="BF176" s="202">
        <f>IF(N176="znížená",J176,0)</f>
        <v>0</v>
      </c>
      <c r="BG176" s="202">
        <f>IF(N176="zákl. prenesená",J176,0)</f>
        <v>0</v>
      </c>
      <c r="BH176" s="202">
        <f>IF(N176="zníž. prenesená",J176,0)</f>
        <v>0</v>
      </c>
      <c r="BI176" s="202">
        <f>IF(N176="nulová",J176,0)</f>
        <v>0</v>
      </c>
      <c r="BJ176" s="19" t="s">
        <v>90</v>
      </c>
      <c r="BK176" s="203">
        <f>ROUND(I176*H176,3)</f>
        <v>0</v>
      </c>
      <c r="BL176" s="19" t="s">
        <v>212</v>
      </c>
      <c r="BM176" s="201" t="s">
        <v>367</v>
      </c>
    </row>
    <row r="177" s="2" customFormat="1" ht="16.5" customHeight="1">
      <c r="A177" s="38"/>
      <c r="B177" s="189"/>
      <c r="C177" s="236" t="s">
        <v>368</v>
      </c>
      <c r="D177" s="236" t="s">
        <v>357</v>
      </c>
      <c r="E177" s="237" t="s">
        <v>1715</v>
      </c>
      <c r="F177" s="238" t="s">
        <v>1716</v>
      </c>
      <c r="G177" s="239" t="s">
        <v>353</v>
      </c>
      <c r="H177" s="240">
        <v>21</v>
      </c>
      <c r="I177" s="241"/>
      <c r="J177" s="240">
        <f>ROUND(I177*H177,3)</f>
        <v>0</v>
      </c>
      <c r="K177" s="242"/>
      <c r="L177" s="243"/>
      <c r="M177" s="244" t="s">
        <v>1</v>
      </c>
      <c r="N177" s="245" t="s">
        <v>44</v>
      </c>
      <c r="O177" s="8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1" t="s">
        <v>259</v>
      </c>
      <c r="AT177" s="201" t="s">
        <v>357</v>
      </c>
      <c r="AU177" s="201" t="s">
        <v>90</v>
      </c>
      <c r="AY177" s="19" t="s">
        <v>168</v>
      </c>
      <c r="BE177" s="202">
        <f>IF(N177="základná",J177,0)</f>
        <v>0</v>
      </c>
      <c r="BF177" s="202">
        <f>IF(N177="znížená",J177,0)</f>
        <v>0</v>
      </c>
      <c r="BG177" s="202">
        <f>IF(N177="zákl. prenesená",J177,0)</f>
        <v>0</v>
      </c>
      <c r="BH177" s="202">
        <f>IF(N177="zníž. prenesená",J177,0)</f>
        <v>0</v>
      </c>
      <c r="BI177" s="202">
        <f>IF(N177="nulová",J177,0)</f>
        <v>0</v>
      </c>
      <c r="BJ177" s="19" t="s">
        <v>90</v>
      </c>
      <c r="BK177" s="203">
        <f>ROUND(I177*H177,3)</f>
        <v>0</v>
      </c>
      <c r="BL177" s="19" t="s">
        <v>212</v>
      </c>
      <c r="BM177" s="201" t="s">
        <v>371</v>
      </c>
    </row>
    <row r="178" s="2" customFormat="1" ht="16.5" customHeight="1">
      <c r="A178" s="38"/>
      <c r="B178" s="189"/>
      <c r="C178" s="190" t="s">
        <v>276</v>
      </c>
      <c r="D178" s="190" t="s">
        <v>171</v>
      </c>
      <c r="E178" s="191" t="s">
        <v>1717</v>
      </c>
      <c r="F178" s="192" t="s">
        <v>1718</v>
      </c>
      <c r="G178" s="193" t="s">
        <v>353</v>
      </c>
      <c r="H178" s="194">
        <v>48</v>
      </c>
      <c r="I178" s="195"/>
      <c r="J178" s="194">
        <f>ROUND(I178*H178,3)</f>
        <v>0</v>
      </c>
      <c r="K178" s="196"/>
      <c r="L178" s="39"/>
      <c r="M178" s="197" t="s">
        <v>1</v>
      </c>
      <c r="N178" s="198" t="s">
        <v>44</v>
      </c>
      <c r="O178" s="82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1" t="s">
        <v>212</v>
      </c>
      <c r="AT178" s="201" t="s">
        <v>171</v>
      </c>
      <c r="AU178" s="201" t="s">
        <v>90</v>
      </c>
      <c r="AY178" s="19" t="s">
        <v>168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9" t="s">
        <v>90</v>
      </c>
      <c r="BK178" s="203">
        <f>ROUND(I178*H178,3)</f>
        <v>0</v>
      </c>
      <c r="BL178" s="19" t="s">
        <v>212</v>
      </c>
      <c r="BM178" s="201" t="s">
        <v>374</v>
      </c>
    </row>
    <row r="179" s="2" customFormat="1" ht="16.5" customHeight="1">
      <c r="A179" s="38"/>
      <c r="B179" s="189"/>
      <c r="C179" s="236" t="s">
        <v>375</v>
      </c>
      <c r="D179" s="236" t="s">
        <v>357</v>
      </c>
      <c r="E179" s="237" t="s">
        <v>1719</v>
      </c>
      <c r="F179" s="238" t="s">
        <v>1720</v>
      </c>
      <c r="G179" s="239" t="s">
        <v>353</v>
      </c>
      <c r="H179" s="240">
        <v>2</v>
      </c>
      <c r="I179" s="241"/>
      <c r="J179" s="240">
        <f>ROUND(I179*H179,3)</f>
        <v>0</v>
      </c>
      <c r="K179" s="242"/>
      <c r="L179" s="243"/>
      <c r="M179" s="244" t="s">
        <v>1</v>
      </c>
      <c r="N179" s="245" t="s">
        <v>44</v>
      </c>
      <c r="O179" s="82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1" t="s">
        <v>259</v>
      </c>
      <c r="AT179" s="201" t="s">
        <v>357</v>
      </c>
      <c r="AU179" s="201" t="s">
        <v>90</v>
      </c>
      <c r="AY179" s="19" t="s">
        <v>168</v>
      </c>
      <c r="BE179" s="202">
        <f>IF(N179="základná",J179,0)</f>
        <v>0</v>
      </c>
      <c r="BF179" s="202">
        <f>IF(N179="znížená",J179,0)</f>
        <v>0</v>
      </c>
      <c r="BG179" s="202">
        <f>IF(N179="zákl. prenesená",J179,0)</f>
        <v>0</v>
      </c>
      <c r="BH179" s="202">
        <f>IF(N179="zníž. prenesená",J179,0)</f>
        <v>0</v>
      </c>
      <c r="BI179" s="202">
        <f>IF(N179="nulová",J179,0)</f>
        <v>0</v>
      </c>
      <c r="BJ179" s="19" t="s">
        <v>90</v>
      </c>
      <c r="BK179" s="203">
        <f>ROUND(I179*H179,3)</f>
        <v>0</v>
      </c>
      <c r="BL179" s="19" t="s">
        <v>212</v>
      </c>
      <c r="BM179" s="201" t="s">
        <v>378</v>
      </c>
    </row>
    <row r="180" s="2" customFormat="1" ht="16.5" customHeight="1">
      <c r="A180" s="38"/>
      <c r="B180" s="189"/>
      <c r="C180" s="236" t="s">
        <v>285</v>
      </c>
      <c r="D180" s="236" t="s">
        <v>357</v>
      </c>
      <c r="E180" s="237" t="s">
        <v>1721</v>
      </c>
      <c r="F180" s="238" t="s">
        <v>1722</v>
      </c>
      <c r="G180" s="239" t="s">
        <v>353</v>
      </c>
      <c r="H180" s="240">
        <v>2</v>
      </c>
      <c r="I180" s="241"/>
      <c r="J180" s="240">
        <f>ROUND(I180*H180,3)</f>
        <v>0</v>
      </c>
      <c r="K180" s="242"/>
      <c r="L180" s="243"/>
      <c r="M180" s="244" t="s">
        <v>1</v>
      </c>
      <c r="N180" s="245" t="s">
        <v>44</v>
      </c>
      <c r="O180" s="8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1" t="s">
        <v>259</v>
      </c>
      <c r="AT180" s="201" t="s">
        <v>357</v>
      </c>
      <c r="AU180" s="201" t="s">
        <v>90</v>
      </c>
      <c r="AY180" s="19" t="s">
        <v>168</v>
      </c>
      <c r="BE180" s="202">
        <f>IF(N180="základná",J180,0)</f>
        <v>0</v>
      </c>
      <c r="BF180" s="202">
        <f>IF(N180="znížená",J180,0)</f>
        <v>0</v>
      </c>
      <c r="BG180" s="202">
        <f>IF(N180="zákl. prenesená",J180,0)</f>
        <v>0</v>
      </c>
      <c r="BH180" s="202">
        <f>IF(N180="zníž. prenesená",J180,0)</f>
        <v>0</v>
      </c>
      <c r="BI180" s="202">
        <f>IF(N180="nulová",J180,0)</f>
        <v>0</v>
      </c>
      <c r="BJ180" s="19" t="s">
        <v>90</v>
      </c>
      <c r="BK180" s="203">
        <f>ROUND(I180*H180,3)</f>
        <v>0</v>
      </c>
      <c r="BL180" s="19" t="s">
        <v>212</v>
      </c>
      <c r="BM180" s="201" t="s">
        <v>381</v>
      </c>
    </row>
    <row r="181" s="2" customFormat="1" ht="16.5" customHeight="1">
      <c r="A181" s="38"/>
      <c r="B181" s="189"/>
      <c r="C181" s="236" t="s">
        <v>382</v>
      </c>
      <c r="D181" s="236" t="s">
        <v>357</v>
      </c>
      <c r="E181" s="237" t="s">
        <v>1723</v>
      </c>
      <c r="F181" s="238" t="s">
        <v>1724</v>
      </c>
      <c r="G181" s="239" t="s">
        <v>353</v>
      </c>
      <c r="H181" s="240">
        <v>2</v>
      </c>
      <c r="I181" s="241"/>
      <c r="J181" s="240">
        <f>ROUND(I181*H181,3)</f>
        <v>0</v>
      </c>
      <c r="K181" s="242"/>
      <c r="L181" s="243"/>
      <c r="M181" s="244" t="s">
        <v>1</v>
      </c>
      <c r="N181" s="245" t="s">
        <v>44</v>
      </c>
      <c r="O181" s="8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1" t="s">
        <v>259</v>
      </c>
      <c r="AT181" s="201" t="s">
        <v>357</v>
      </c>
      <c r="AU181" s="201" t="s">
        <v>90</v>
      </c>
      <c r="AY181" s="19" t="s">
        <v>168</v>
      </c>
      <c r="BE181" s="202">
        <f>IF(N181="základná",J181,0)</f>
        <v>0</v>
      </c>
      <c r="BF181" s="202">
        <f>IF(N181="znížená",J181,0)</f>
        <v>0</v>
      </c>
      <c r="BG181" s="202">
        <f>IF(N181="zákl. prenesená",J181,0)</f>
        <v>0</v>
      </c>
      <c r="BH181" s="202">
        <f>IF(N181="zníž. prenesená",J181,0)</f>
        <v>0</v>
      </c>
      <c r="BI181" s="202">
        <f>IF(N181="nulová",J181,0)</f>
        <v>0</v>
      </c>
      <c r="BJ181" s="19" t="s">
        <v>90</v>
      </c>
      <c r="BK181" s="203">
        <f>ROUND(I181*H181,3)</f>
        <v>0</v>
      </c>
      <c r="BL181" s="19" t="s">
        <v>212</v>
      </c>
      <c r="BM181" s="201" t="s">
        <v>385</v>
      </c>
    </row>
    <row r="182" s="2" customFormat="1" ht="16.5" customHeight="1">
      <c r="A182" s="38"/>
      <c r="B182" s="189"/>
      <c r="C182" s="190" t="s">
        <v>292</v>
      </c>
      <c r="D182" s="190" t="s">
        <v>171</v>
      </c>
      <c r="E182" s="191" t="s">
        <v>1725</v>
      </c>
      <c r="F182" s="192" t="s">
        <v>1726</v>
      </c>
      <c r="G182" s="193" t="s">
        <v>353</v>
      </c>
      <c r="H182" s="194">
        <v>5</v>
      </c>
      <c r="I182" s="195"/>
      <c r="J182" s="194">
        <f>ROUND(I182*H182,3)</f>
        <v>0</v>
      </c>
      <c r="K182" s="196"/>
      <c r="L182" s="39"/>
      <c r="M182" s="197" t="s">
        <v>1</v>
      </c>
      <c r="N182" s="198" t="s">
        <v>44</v>
      </c>
      <c r="O182" s="82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1" t="s">
        <v>212</v>
      </c>
      <c r="AT182" s="201" t="s">
        <v>171</v>
      </c>
      <c r="AU182" s="201" t="s">
        <v>90</v>
      </c>
      <c r="AY182" s="19" t="s">
        <v>168</v>
      </c>
      <c r="BE182" s="202">
        <f>IF(N182="základná",J182,0)</f>
        <v>0</v>
      </c>
      <c r="BF182" s="202">
        <f>IF(N182="znížená",J182,0)</f>
        <v>0</v>
      </c>
      <c r="BG182" s="202">
        <f>IF(N182="zákl. prenesená",J182,0)</f>
        <v>0</v>
      </c>
      <c r="BH182" s="202">
        <f>IF(N182="zníž. prenesená",J182,0)</f>
        <v>0</v>
      </c>
      <c r="BI182" s="202">
        <f>IF(N182="nulová",J182,0)</f>
        <v>0</v>
      </c>
      <c r="BJ182" s="19" t="s">
        <v>90</v>
      </c>
      <c r="BK182" s="203">
        <f>ROUND(I182*H182,3)</f>
        <v>0</v>
      </c>
      <c r="BL182" s="19" t="s">
        <v>212</v>
      </c>
      <c r="BM182" s="201" t="s">
        <v>388</v>
      </c>
    </row>
    <row r="183" s="2" customFormat="1" ht="16.5" customHeight="1">
      <c r="A183" s="38"/>
      <c r="B183" s="189"/>
      <c r="C183" s="236" t="s">
        <v>391</v>
      </c>
      <c r="D183" s="236" t="s">
        <v>357</v>
      </c>
      <c r="E183" s="237" t="s">
        <v>1727</v>
      </c>
      <c r="F183" s="238" t="s">
        <v>1728</v>
      </c>
      <c r="G183" s="239" t="s">
        <v>353</v>
      </c>
      <c r="H183" s="240">
        <v>4</v>
      </c>
      <c r="I183" s="241"/>
      <c r="J183" s="240">
        <f>ROUND(I183*H183,3)</f>
        <v>0</v>
      </c>
      <c r="K183" s="242"/>
      <c r="L183" s="243"/>
      <c r="M183" s="244" t="s">
        <v>1</v>
      </c>
      <c r="N183" s="245" t="s">
        <v>44</v>
      </c>
      <c r="O183" s="8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1" t="s">
        <v>259</v>
      </c>
      <c r="AT183" s="201" t="s">
        <v>357</v>
      </c>
      <c r="AU183" s="201" t="s">
        <v>90</v>
      </c>
      <c r="AY183" s="19" t="s">
        <v>168</v>
      </c>
      <c r="BE183" s="202">
        <f>IF(N183="základná",J183,0)</f>
        <v>0</v>
      </c>
      <c r="BF183" s="202">
        <f>IF(N183="znížená",J183,0)</f>
        <v>0</v>
      </c>
      <c r="BG183" s="202">
        <f>IF(N183="zákl. prenesená",J183,0)</f>
        <v>0</v>
      </c>
      <c r="BH183" s="202">
        <f>IF(N183="zníž. prenesená",J183,0)</f>
        <v>0</v>
      </c>
      <c r="BI183" s="202">
        <f>IF(N183="nulová",J183,0)</f>
        <v>0</v>
      </c>
      <c r="BJ183" s="19" t="s">
        <v>90</v>
      </c>
      <c r="BK183" s="203">
        <f>ROUND(I183*H183,3)</f>
        <v>0</v>
      </c>
      <c r="BL183" s="19" t="s">
        <v>212</v>
      </c>
      <c r="BM183" s="201" t="s">
        <v>394</v>
      </c>
    </row>
    <row r="184" s="2" customFormat="1" ht="33" customHeight="1">
      <c r="A184" s="38"/>
      <c r="B184" s="189"/>
      <c r="C184" s="236" t="s">
        <v>300</v>
      </c>
      <c r="D184" s="236" t="s">
        <v>357</v>
      </c>
      <c r="E184" s="237" t="s">
        <v>1729</v>
      </c>
      <c r="F184" s="238" t="s">
        <v>1730</v>
      </c>
      <c r="G184" s="239" t="s">
        <v>353</v>
      </c>
      <c r="H184" s="240">
        <v>1</v>
      </c>
      <c r="I184" s="241"/>
      <c r="J184" s="240">
        <f>ROUND(I184*H184,3)</f>
        <v>0</v>
      </c>
      <c r="K184" s="242"/>
      <c r="L184" s="243"/>
      <c r="M184" s="244" t="s">
        <v>1</v>
      </c>
      <c r="N184" s="245" t="s">
        <v>44</v>
      </c>
      <c r="O184" s="8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1" t="s">
        <v>259</v>
      </c>
      <c r="AT184" s="201" t="s">
        <v>357</v>
      </c>
      <c r="AU184" s="201" t="s">
        <v>90</v>
      </c>
      <c r="AY184" s="19" t="s">
        <v>168</v>
      </c>
      <c r="BE184" s="202">
        <f>IF(N184="základná",J184,0)</f>
        <v>0</v>
      </c>
      <c r="BF184" s="202">
        <f>IF(N184="znížená",J184,0)</f>
        <v>0</v>
      </c>
      <c r="BG184" s="202">
        <f>IF(N184="zákl. prenesená",J184,0)</f>
        <v>0</v>
      </c>
      <c r="BH184" s="202">
        <f>IF(N184="zníž. prenesená",J184,0)</f>
        <v>0</v>
      </c>
      <c r="BI184" s="202">
        <f>IF(N184="nulová",J184,0)</f>
        <v>0</v>
      </c>
      <c r="BJ184" s="19" t="s">
        <v>90</v>
      </c>
      <c r="BK184" s="203">
        <f>ROUND(I184*H184,3)</f>
        <v>0</v>
      </c>
      <c r="BL184" s="19" t="s">
        <v>212</v>
      </c>
      <c r="BM184" s="201" t="s">
        <v>398</v>
      </c>
    </row>
    <row r="185" s="2" customFormat="1" ht="16.5" customHeight="1">
      <c r="A185" s="38"/>
      <c r="B185" s="189"/>
      <c r="C185" s="190" t="s">
        <v>399</v>
      </c>
      <c r="D185" s="190" t="s">
        <v>171</v>
      </c>
      <c r="E185" s="191" t="s">
        <v>1731</v>
      </c>
      <c r="F185" s="192" t="s">
        <v>1732</v>
      </c>
      <c r="G185" s="193" t="s">
        <v>353</v>
      </c>
      <c r="H185" s="194">
        <v>1</v>
      </c>
      <c r="I185" s="195"/>
      <c r="J185" s="194">
        <f>ROUND(I185*H185,3)</f>
        <v>0</v>
      </c>
      <c r="K185" s="196"/>
      <c r="L185" s="39"/>
      <c r="M185" s="197" t="s">
        <v>1</v>
      </c>
      <c r="N185" s="198" t="s">
        <v>44</v>
      </c>
      <c r="O185" s="82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1" t="s">
        <v>212</v>
      </c>
      <c r="AT185" s="201" t="s">
        <v>171</v>
      </c>
      <c r="AU185" s="201" t="s">
        <v>90</v>
      </c>
      <c r="AY185" s="19" t="s">
        <v>168</v>
      </c>
      <c r="BE185" s="202">
        <f>IF(N185="základná",J185,0)</f>
        <v>0</v>
      </c>
      <c r="BF185" s="202">
        <f>IF(N185="znížená",J185,0)</f>
        <v>0</v>
      </c>
      <c r="BG185" s="202">
        <f>IF(N185="zákl. prenesená",J185,0)</f>
        <v>0</v>
      </c>
      <c r="BH185" s="202">
        <f>IF(N185="zníž. prenesená",J185,0)</f>
        <v>0</v>
      </c>
      <c r="BI185" s="202">
        <f>IF(N185="nulová",J185,0)</f>
        <v>0</v>
      </c>
      <c r="BJ185" s="19" t="s">
        <v>90</v>
      </c>
      <c r="BK185" s="203">
        <f>ROUND(I185*H185,3)</f>
        <v>0</v>
      </c>
      <c r="BL185" s="19" t="s">
        <v>212</v>
      </c>
      <c r="BM185" s="201" t="s">
        <v>402</v>
      </c>
    </row>
    <row r="186" s="2" customFormat="1" ht="21.75" customHeight="1">
      <c r="A186" s="38"/>
      <c r="B186" s="189"/>
      <c r="C186" s="236" t="s">
        <v>307</v>
      </c>
      <c r="D186" s="236" t="s">
        <v>357</v>
      </c>
      <c r="E186" s="237" t="s">
        <v>1733</v>
      </c>
      <c r="F186" s="238" t="s">
        <v>1734</v>
      </c>
      <c r="G186" s="239" t="s">
        <v>353</v>
      </c>
      <c r="H186" s="240">
        <v>1</v>
      </c>
      <c r="I186" s="241"/>
      <c r="J186" s="240">
        <f>ROUND(I186*H186,3)</f>
        <v>0</v>
      </c>
      <c r="K186" s="242"/>
      <c r="L186" s="243"/>
      <c r="M186" s="244" t="s">
        <v>1</v>
      </c>
      <c r="N186" s="245" t="s">
        <v>44</v>
      </c>
      <c r="O186" s="8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1" t="s">
        <v>259</v>
      </c>
      <c r="AT186" s="201" t="s">
        <v>357</v>
      </c>
      <c r="AU186" s="201" t="s">
        <v>90</v>
      </c>
      <c r="AY186" s="19" t="s">
        <v>168</v>
      </c>
      <c r="BE186" s="202">
        <f>IF(N186="základná",J186,0)</f>
        <v>0</v>
      </c>
      <c r="BF186" s="202">
        <f>IF(N186="znížená",J186,0)</f>
        <v>0</v>
      </c>
      <c r="BG186" s="202">
        <f>IF(N186="zákl. prenesená",J186,0)</f>
        <v>0</v>
      </c>
      <c r="BH186" s="202">
        <f>IF(N186="zníž. prenesená",J186,0)</f>
        <v>0</v>
      </c>
      <c r="BI186" s="202">
        <f>IF(N186="nulová",J186,0)</f>
        <v>0</v>
      </c>
      <c r="BJ186" s="19" t="s">
        <v>90</v>
      </c>
      <c r="BK186" s="203">
        <f>ROUND(I186*H186,3)</f>
        <v>0</v>
      </c>
      <c r="BL186" s="19" t="s">
        <v>212</v>
      </c>
      <c r="BM186" s="201" t="s">
        <v>406</v>
      </c>
    </row>
    <row r="187" s="2" customFormat="1" ht="24.15" customHeight="1">
      <c r="A187" s="38"/>
      <c r="B187" s="189"/>
      <c r="C187" s="190" t="s">
        <v>409</v>
      </c>
      <c r="D187" s="190" t="s">
        <v>171</v>
      </c>
      <c r="E187" s="191" t="s">
        <v>1735</v>
      </c>
      <c r="F187" s="192" t="s">
        <v>1736</v>
      </c>
      <c r="G187" s="193" t="s">
        <v>353</v>
      </c>
      <c r="H187" s="194">
        <v>21</v>
      </c>
      <c r="I187" s="195"/>
      <c r="J187" s="194">
        <f>ROUND(I187*H187,3)</f>
        <v>0</v>
      </c>
      <c r="K187" s="196"/>
      <c r="L187" s="39"/>
      <c r="M187" s="197" t="s">
        <v>1</v>
      </c>
      <c r="N187" s="198" t="s">
        <v>44</v>
      </c>
      <c r="O187" s="8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1" t="s">
        <v>212</v>
      </c>
      <c r="AT187" s="201" t="s">
        <v>171</v>
      </c>
      <c r="AU187" s="201" t="s">
        <v>90</v>
      </c>
      <c r="AY187" s="19" t="s">
        <v>168</v>
      </c>
      <c r="BE187" s="202">
        <f>IF(N187="základná",J187,0)</f>
        <v>0</v>
      </c>
      <c r="BF187" s="202">
        <f>IF(N187="znížená",J187,0)</f>
        <v>0</v>
      </c>
      <c r="BG187" s="202">
        <f>IF(N187="zákl. prenesená",J187,0)</f>
        <v>0</v>
      </c>
      <c r="BH187" s="202">
        <f>IF(N187="zníž. prenesená",J187,0)</f>
        <v>0</v>
      </c>
      <c r="BI187" s="202">
        <f>IF(N187="nulová",J187,0)</f>
        <v>0</v>
      </c>
      <c r="BJ187" s="19" t="s">
        <v>90</v>
      </c>
      <c r="BK187" s="203">
        <f>ROUND(I187*H187,3)</f>
        <v>0</v>
      </c>
      <c r="BL187" s="19" t="s">
        <v>212</v>
      </c>
      <c r="BM187" s="201" t="s">
        <v>412</v>
      </c>
    </row>
    <row r="188" s="2" customFormat="1" ht="16.5" customHeight="1">
      <c r="A188" s="38"/>
      <c r="B188" s="189"/>
      <c r="C188" s="190" t="s">
        <v>316</v>
      </c>
      <c r="D188" s="190" t="s">
        <v>171</v>
      </c>
      <c r="E188" s="191" t="s">
        <v>1737</v>
      </c>
      <c r="F188" s="192" t="s">
        <v>1738</v>
      </c>
      <c r="G188" s="193" t="s">
        <v>353</v>
      </c>
      <c r="H188" s="194">
        <v>1</v>
      </c>
      <c r="I188" s="195"/>
      <c r="J188" s="194">
        <f>ROUND(I188*H188,3)</f>
        <v>0</v>
      </c>
      <c r="K188" s="196"/>
      <c r="L188" s="39"/>
      <c r="M188" s="197" t="s">
        <v>1</v>
      </c>
      <c r="N188" s="198" t="s">
        <v>44</v>
      </c>
      <c r="O188" s="8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1" t="s">
        <v>212</v>
      </c>
      <c r="AT188" s="201" t="s">
        <v>171</v>
      </c>
      <c r="AU188" s="201" t="s">
        <v>90</v>
      </c>
      <c r="AY188" s="19" t="s">
        <v>168</v>
      </c>
      <c r="BE188" s="202">
        <f>IF(N188="základná",J188,0)</f>
        <v>0</v>
      </c>
      <c r="BF188" s="202">
        <f>IF(N188="znížená",J188,0)</f>
        <v>0</v>
      </c>
      <c r="BG188" s="202">
        <f>IF(N188="zákl. prenesená",J188,0)</f>
        <v>0</v>
      </c>
      <c r="BH188" s="202">
        <f>IF(N188="zníž. prenesená",J188,0)</f>
        <v>0</v>
      </c>
      <c r="BI188" s="202">
        <f>IF(N188="nulová",J188,0)</f>
        <v>0</v>
      </c>
      <c r="BJ188" s="19" t="s">
        <v>90</v>
      </c>
      <c r="BK188" s="203">
        <f>ROUND(I188*H188,3)</f>
        <v>0</v>
      </c>
      <c r="BL188" s="19" t="s">
        <v>212</v>
      </c>
      <c r="BM188" s="201" t="s">
        <v>417</v>
      </c>
    </row>
    <row r="189" s="2" customFormat="1" ht="16.5" customHeight="1">
      <c r="A189" s="38"/>
      <c r="B189" s="189"/>
      <c r="C189" s="190" t="s">
        <v>419</v>
      </c>
      <c r="D189" s="190" t="s">
        <v>171</v>
      </c>
      <c r="E189" s="191" t="s">
        <v>1739</v>
      </c>
      <c r="F189" s="192" t="s">
        <v>1740</v>
      </c>
      <c r="G189" s="193" t="s">
        <v>353</v>
      </c>
      <c r="H189" s="194">
        <v>1</v>
      </c>
      <c r="I189" s="195"/>
      <c r="J189" s="194">
        <f>ROUND(I189*H189,3)</f>
        <v>0</v>
      </c>
      <c r="K189" s="196"/>
      <c r="L189" s="39"/>
      <c r="M189" s="197" t="s">
        <v>1</v>
      </c>
      <c r="N189" s="198" t="s">
        <v>44</v>
      </c>
      <c r="O189" s="8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1" t="s">
        <v>212</v>
      </c>
      <c r="AT189" s="201" t="s">
        <v>171</v>
      </c>
      <c r="AU189" s="201" t="s">
        <v>90</v>
      </c>
      <c r="AY189" s="19" t="s">
        <v>168</v>
      </c>
      <c r="BE189" s="202">
        <f>IF(N189="základná",J189,0)</f>
        <v>0</v>
      </c>
      <c r="BF189" s="202">
        <f>IF(N189="znížená",J189,0)</f>
        <v>0</v>
      </c>
      <c r="BG189" s="202">
        <f>IF(N189="zákl. prenesená",J189,0)</f>
        <v>0</v>
      </c>
      <c r="BH189" s="202">
        <f>IF(N189="zníž. prenesená",J189,0)</f>
        <v>0</v>
      </c>
      <c r="BI189" s="202">
        <f>IF(N189="nulová",J189,0)</f>
        <v>0</v>
      </c>
      <c r="BJ189" s="19" t="s">
        <v>90</v>
      </c>
      <c r="BK189" s="203">
        <f>ROUND(I189*H189,3)</f>
        <v>0</v>
      </c>
      <c r="BL189" s="19" t="s">
        <v>212</v>
      </c>
      <c r="BM189" s="201" t="s">
        <v>422</v>
      </c>
    </row>
    <row r="190" s="2" customFormat="1" ht="16.5" customHeight="1">
      <c r="A190" s="38"/>
      <c r="B190" s="189"/>
      <c r="C190" s="190" t="s">
        <v>325</v>
      </c>
      <c r="D190" s="190" t="s">
        <v>171</v>
      </c>
      <c r="E190" s="191" t="s">
        <v>1741</v>
      </c>
      <c r="F190" s="192" t="s">
        <v>1742</v>
      </c>
      <c r="G190" s="193" t="s">
        <v>353</v>
      </c>
      <c r="H190" s="194">
        <v>20</v>
      </c>
      <c r="I190" s="195"/>
      <c r="J190" s="194">
        <f>ROUND(I190*H190,3)</f>
        <v>0</v>
      </c>
      <c r="K190" s="196"/>
      <c r="L190" s="39"/>
      <c r="M190" s="197" t="s">
        <v>1</v>
      </c>
      <c r="N190" s="198" t="s">
        <v>44</v>
      </c>
      <c r="O190" s="82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1" t="s">
        <v>212</v>
      </c>
      <c r="AT190" s="201" t="s">
        <v>171</v>
      </c>
      <c r="AU190" s="201" t="s">
        <v>90</v>
      </c>
      <c r="AY190" s="19" t="s">
        <v>168</v>
      </c>
      <c r="BE190" s="202">
        <f>IF(N190="základná",J190,0)</f>
        <v>0</v>
      </c>
      <c r="BF190" s="202">
        <f>IF(N190="znížená",J190,0)</f>
        <v>0</v>
      </c>
      <c r="BG190" s="202">
        <f>IF(N190="zákl. prenesená",J190,0)</f>
        <v>0</v>
      </c>
      <c r="BH190" s="202">
        <f>IF(N190="zníž. prenesená",J190,0)</f>
        <v>0</v>
      </c>
      <c r="BI190" s="202">
        <f>IF(N190="nulová",J190,0)</f>
        <v>0</v>
      </c>
      <c r="BJ190" s="19" t="s">
        <v>90</v>
      </c>
      <c r="BK190" s="203">
        <f>ROUND(I190*H190,3)</f>
        <v>0</v>
      </c>
      <c r="BL190" s="19" t="s">
        <v>212</v>
      </c>
      <c r="BM190" s="201" t="s">
        <v>426</v>
      </c>
    </row>
    <row r="191" s="2" customFormat="1" ht="24.15" customHeight="1">
      <c r="A191" s="38"/>
      <c r="B191" s="189"/>
      <c r="C191" s="190" t="s">
        <v>428</v>
      </c>
      <c r="D191" s="190" t="s">
        <v>171</v>
      </c>
      <c r="E191" s="191" t="s">
        <v>1743</v>
      </c>
      <c r="F191" s="192" t="s">
        <v>1744</v>
      </c>
      <c r="G191" s="193" t="s">
        <v>353</v>
      </c>
      <c r="H191" s="194">
        <v>2</v>
      </c>
      <c r="I191" s="195"/>
      <c r="J191" s="194">
        <f>ROUND(I191*H191,3)</f>
        <v>0</v>
      </c>
      <c r="K191" s="196"/>
      <c r="L191" s="39"/>
      <c r="M191" s="197" t="s">
        <v>1</v>
      </c>
      <c r="N191" s="198" t="s">
        <v>44</v>
      </c>
      <c r="O191" s="8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1" t="s">
        <v>212</v>
      </c>
      <c r="AT191" s="201" t="s">
        <v>171</v>
      </c>
      <c r="AU191" s="201" t="s">
        <v>90</v>
      </c>
      <c r="AY191" s="19" t="s">
        <v>168</v>
      </c>
      <c r="BE191" s="202">
        <f>IF(N191="základná",J191,0)</f>
        <v>0</v>
      </c>
      <c r="BF191" s="202">
        <f>IF(N191="znížená",J191,0)</f>
        <v>0</v>
      </c>
      <c r="BG191" s="202">
        <f>IF(N191="zákl. prenesená",J191,0)</f>
        <v>0</v>
      </c>
      <c r="BH191" s="202">
        <f>IF(N191="zníž. prenesená",J191,0)</f>
        <v>0</v>
      </c>
      <c r="BI191" s="202">
        <f>IF(N191="nulová",J191,0)</f>
        <v>0</v>
      </c>
      <c r="BJ191" s="19" t="s">
        <v>90</v>
      </c>
      <c r="BK191" s="203">
        <f>ROUND(I191*H191,3)</f>
        <v>0</v>
      </c>
      <c r="BL191" s="19" t="s">
        <v>212</v>
      </c>
      <c r="BM191" s="201" t="s">
        <v>431</v>
      </c>
    </row>
    <row r="192" s="2" customFormat="1" ht="33" customHeight="1">
      <c r="A192" s="38"/>
      <c r="B192" s="189"/>
      <c r="C192" s="190" t="s">
        <v>330</v>
      </c>
      <c r="D192" s="190" t="s">
        <v>171</v>
      </c>
      <c r="E192" s="191" t="s">
        <v>1745</v>
      </c>
      <c r="F192" s="192" t="s">
        <v>1746</v>
      </c>
      <c r="G192" s="193" t="s">
        <v>353</v>
      </c>
      <c r="H192" s="194">
        <v>2</v>
      </c>
      <c r="I192" s="195"/>
      <c r="J192" s="194">
        <f>ROUND(I192*H192,3)</f>
        <v>0</v>
      </c>
      <c r="K192" s="196"/>
      <c r="L192" s="39"/>
      <c r="M192" s="197" t="s">
        <v>1</v>
      </c>
      <c r="N192" s="198" t="s">
        <v>44</v>
      </c>
      <c r="O192" s="8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1" t="s">
        <v>212</v>
      </c>
      <c r="AT192" s="201" t="s">
        <v>171</v>
      </c>
      <c r="AU192" s="201" t="s">
        <v>90</v>
      </c>
      <c r="AY192" s="19" t="s">
        <v>168</v>
      </c>
      <c r="BE192" s="202">
        <f>IF(N192="základná",J192,0)</f>
        <v>0</v>
      </c>
      <c r="BF192" s="202">
        <f>IF(N192="znížená",J192,0)</f>
        <v>0</v>
      </c>
      <c r="BG192" s="202">
        <f>IF(N192="zákl. prenesená",J192,0)</f>
        <v>0</v>
      </c>
      <c r="BH192" s="202">
        <f>IF(N192="zníž. prenesená",J192,0)</f>
        <v>0</v>
      </c>
      <c r="BI192" s="202">
        <f>IF(N192="nulová",J192,0)</f>
        <v>0</v>
      </c>
      <c r="BJ192" s="19" t="s">
        <v>90</v>
      </c>
      <c r="BK192" s="203">
        <f>ROUND(I192*H192,3)</f>
        <v>0</v>
      </c>
      <c r="BL192" s="19" t="s">
        <v>212</v>
      </c>
      <c r="BM192" s="201" t="s">
        <v>435</v>
      </c>
    </row>
    <row r="193" s="2" customFormat="1" ht="21.75" customHeight="1">
      <c r="A193" s="38"/>
      <c r="B193" s="189"/>
      <c r="C193" s="190" t="s">
        <v>436</v>
      </c>
      <c r="D193" s="190" t="s">
        <v>171</v>
      </c>
      <c r="E193" s="191" t="s">
        <v>1747</v>
      </c>
      <c r="F193" s="192" t="s">
        <v>1748</v>
      </c>
      <c r="G193" s="193" t="s">
        <v>353</v>
      </c>
      <c r="H193" s="194">
        <v>2</v>
      </c>
      <c r="I193" s="195"/>
      <c r="J193" s="194">
        <f>ROUND(I193*H193,3)</f>
        <v>0</v>
      </c>
      <c r="K193" s="196"/>
      <c r="L193" s="39"/>
      <c r="M193" s="197" t="s">
        <v>1</v>
      </c>
      <c r="N193" s="198" t="s">
        <v>44</v>
      </c>
      <c r="O193" s="82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1" t="s">
        <v>212</v>
      </c>
      <c r="AT193" s="201" t="s">
        <v>171</v>
      </c>
      <c r="AU193" s="201" t="s">
        <v>90</v>
      </c>
      <c r="AY193" s="19" t="s">
        <v>168</v>
      </c>
      <c r="BE193" s="202">
        <f>IF(N193="základná",J193,0)</f>
        <v>0</v>
      </c>
      <c r="BF193" s="202">
        <f>IF(N193="znížená",J193,0)</f>
        <v>0</v>
      </c>
      <c r="BG193" s="202">
        <f>IF(N193="zákl. prenesená",J193,0)</f>
        <v>0</v>
      </c>
      <c r="BH193" s="202">
        <f>IF(N193="zníž. prenesená",J193,0)</f>
        <v>0</v>
      </c>
      <c r="BI193" s="202">
        <f>IF(N193="nulová",J193,0)</f>
        <v>0</v>
      </c>
      <c r="BJ193" s="19" t="s">
        <v>90</v>
      </c>
      <c r="BK193" s="203">
        <f>ROUND(I193*H193,3)</f>
        <v>0</v>
      </c>
      <c r="BL193" s="19" t="s">
        <v>212</v>
      </c>
      <c r="BM193" s="201" t="s">
        <v>439</v>
      </c>
    </row>
    <row r="194" s="2" customFormat="1" ht="24.15" customHeight="1">
      <c r="A194" s="38"/>
      <c r="B194" s="189"/>
      <c r="C194" s="190" t="s">
        <v>334</v>
      </c>
      <c r="D194" s="190" t="s">
        <v>171</v>
      </c>
      <c r="E194" s="191" t="s">
        <v>1749</v>
      </c>
      <c r="F194" s="192" t="s">
        <v>1750</v>
      </c>
      <c r="G194" s="193" t="s">
        <v>353</v>
      </c>
      <c r="H194" s="194">
        <v>4</v>
      </c>
      <c r="I194" s="195"/>
      <c r="J194" s="194">
        <f>ROUND(I194*H194,3)</f>
        <v>0</v>
      </c>
      <c r="K194" s="196"/>
      <c r="L194" s="39"/>
      <c r="M194" s="197" t="s">
        <v>1</v>
      </c>
      <c r="N194" s="198" t="s">
        <v>44</v>
      </c>
      <c r="O194" s="8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1" t="s">
        <v>212</v>
      </c>
      <c r="AT194" s="201" t="s">
        <v>171</v>
      </c>
      <c r="AU194" s="201" t="s">
        <v>90</v>
      </c>
      <c r="AY194" s="19" t="s">
        <v>168</v>
      </c>
      <c r="BE194" s="202">
        <f>IF(N194="základná",J194,0)</f>
        <v>0</v>
      </c>
      <c r="BF194" s="202">
        <f>IF(N194="znížená",J194,0)</f>
        <v>0</v>
      </c>
      <c r="BG194" s="202">
        <f>IF(N194="zákl. prenesená",J194,0)</f>
        <v>0</v>
      </c>
      <c r="BH194" s="202">
        <f>IF(N194="zníž. prenesená",J194,0)</f>
        <v>0</v>
      </c>
      <c r="BI194" s="202">
        <f>IF(N194="nulová",J194,0)</f>
        <v>0</v>
      </c>
      <c r="BJ194" s="19" t="s">
        <v>90</v>
      </c>
      <c r="BK194" s="203">
        <f>ROUND(I194*H194,3)</f>
        <v>0</v>
      </c>
      <c r="BL194" s="19" t="s">
        <v>212</v>
      </c>
      <c r="BM194" s="201" t="s">
        <v>442</v>
      </c>
    </row>
    <row r="195" s="2" customFormat="1" ht="21.75" customHeight="1">
      <c r="A195" s="38"/>
      <c r="B195" s="189"/>
      <c r="C195" s="190" t="s">
        <v>448</v>
      </c>
      <c r="D195" s="190" t="s">
        <v>171</v>
      </c>
      <c r="E195" s="191" t="s">
        <v>1751</v>
      </c>
      <c r="F195" s="192" t="s">
        <v>1752</v>
      </c>
      <c r="G195" s="193" t="s">
        <v>353</v>
      </c>
      <c r="H195" s="194">
        <v>4</v>
      </c>
      <c r="I195" s="195"/>
      <c r="J195" s="194">
        <f>ROUND(I195*H195,3)</f>
        <v>0</v>
      </c>
      <c r="K195" s="196"/>
      <c r="L195" s="39"/>
      <c r="M195" s="197" t="s">
        <v>1</v>
      </c>
      <c r="N195" s="198" t="s">
        <v>44</v>
      </c>
      <c r="O195" s="82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1" t="s">
        <v>212</v>
      </c>
      <c r="AT195" s="201" t="s">
        <v>171</v>
      </c>
      <c r="AU195" s="201" t="s">
        <v>90</v>
      </c>
      <c r="AY195" s="19" t="s">
        <v>168</v>
      </c>
      <c r="BE195" s="202">
        <f>IF(N195="základná",J195,0)</f>
        <v>0</v>
      </c>
      <c r="BF195" s="202">
        <f>IF(N195="znížená",J195,0)</f>
        <v>0</v>
      </c>
      <c r="BG195" s="202">
        <f>IF(N195="zákl. prenesená",J195,0)</f>
        <v>0</v>
      </c>
      <c r="BH195" s="202">
        <f>IF(N195="zníž. prenesená",J195,0)</f>
        <v>0</v>
      </c>
      <c r="BI195" s="202">
        <f>IF(N195="nulová",J195,0)</f>
        <v>0</v>
      </c>
      <c r="BJ195" s="19" t="s">
        <v>90</v>
      </c>
      <c r="BK195" s="203">
        <f>ROUND(I195*H195,3)</f>
        <v>0</v>
      </c>
      <c r="BL195" s="19" t="s">
        <v>212</v>
      </c>
      <c r="BM195" s="201" t="s">
        <v>451</v>
      </c>
    </row>
    <row r="196" s="2" customFormat="1" ht="24.15" customHeight="1">
      <c r="A196" s="38"/>
      <c r="B196" s="189"/>
      <c r="C196" s="190" t="s">
        <v>339</v>
      </c>
      <c r="D196" s="190" t="s">
        <v>171</v>
      </c>
      <c r="E196" s="191" t="s">
        <v>1753</v>
      </c>
      <c r="F196" s="192" t="s">
        <v>1754</v>
      </c>
      <c r="G196" s="193" t="s">
        <v>538</v>
      </c>
      <c r="H196" s="195"/>
      <c r="I196" s="195"/>
      <c r="J196" s="194">
        <f>ROUND(I196*H196,3)</f>
        <v>0</v>
      </c>
      <c r="K196" s="196"/>
      <c r="L196" s="39"/>
      <c r="M196" s="197" t="s">
        <v>1</v>
      </c>
      <c r="N196" s="198" t="s">
        <v>44</v>
      </c>
      <c r="O196" s="82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1" t="s">
        <v>212</v>
      </c>
      <c r="AT196" s="201" t="s">
        <v>171</v>
      </c>
      <c r="AU196" s="201" t="s">
        <v>90</v>
      </c>
      <c r="AY196" s="19" t="s">
        <v>168</v>
      </c>
      <c r="BE196" s="202">
        <f>IF(N196="základná",J196,0)</f>
        <v>0</v>
      </c>
      <c r="BF196" s="202">
        <f>IF(N196="znížená",J196,0)</f>
        <v>0</v>
      </c>
      <c r="BG196" s="202">
        <f>IF(N196="zákl. prenesená",J196,0)</f>
        <v>0</v>
      </c>
      <c r="BH196" s="202">
        <f>IF(N196="zníž. prenesená",J196,0)</f>
        <v>0</v>
      </c>
      <c r="BI196" s="202">
        <f>IF(N196="nulová",J196,0)</f>
        <v>0</v>
      </c>
      <c r="BJ196" s="19" t="s">
        <v>90</v>
      </c>
      <c r="BK196" s="203">
        <f>ROUND(I196*H196,3)</f>
        <v>0</v>
      </c>
      <c r="BL196" s="19" t="s">
        <v>212</v>
      </c>
      <c r="BM196" s="201" t="s">
        <v>459</v>
      </c>
    </row>
    <row r="197" s="12" customFormat="1" ht="22.8" customHeight="1">
      <c r="A197" s="12"/>
      <c r="B197" s="176"/>
      <c r="C197" s="12"/>
      <c r="D197" s="177" t="s">
        <v>77</v>
      </c>
      <c r="E197" s="187" t="s">
        <v>1755</v>
      </c>
      <c r="F197" s="187" t="s">
        <v>1756</v>
      </c>
      <c r="G197" s="12"/>
      <c r="H197" s="12"/>
      <c r="I197" s="179"/>
      <c r="J197" s="188">
        <f>BK197</f>
        <v>0</v>
      </c>
      <c r="K197" s="12"/>
      <c r="L197" s="176"/>
      <c r="M197" s="181"/>
      <c r="N197" s="182"/>
      <c r="O197" s="182"/>
      <c r="P197" s="183">
        <f>SUM(P198:P216)</f>
        <v>0</v>
      </c>
      <c r="Q197" s="182"/>
      <c r="R197" s="183">
        <f>SUM(R198:R216)</f>
        <v>0</v>
      </c>
      <c r="S197" s="182"/>
      <c r="T197" s="184">
        <f>SUM(T198:T216)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77" t="s">
        <v>90</v>
      </c>
      <c r="AT197" s="185" t="s">
        <v>77</v>
      </c>
      <c r="AU197" s="185" t="s">
        <v>85</v>
      </c>
      <c r="AY197" s="177" t="s">
        <v>168</v>
      </c>
      <c r="BK197" s="186">
        <f>SUM(BK198:BK216)</f>
        <v>0</v>
      </c>
    </row>
    <row r="198" s="2" customFormat="1" ht="33" customHeight="1">
      <c r="A198" s="38"/>
      <c r="B198" s="189"/>
      <c r="C198" s="190" t="s">
        <v>460</v>
      </c>
      <c r="D198" s="190" t="s">
        <v>171</v>
      </c>
      <c r="E198" s="191" t="s">
        <v>1757</v>
      </c>
      <c r="F198" s="192" t="s">
        <v>1758</v>
      </c>
      <c r="G198" s="193" t="s">
        <v>353</v>
      </c>
      <c r="H198" s="194">
        <v>2</v>
      </c>
      <c r="I198" s="195"/>
      <c r="J198" s="194">
        <f>ROUND(I198*H198,3)</f>
        <v>0</v>
      </c>
      <c r="K198" s="196"/>
      <c r="L198" s="39"/>
      <c r="M198" s="197" t="s">
        <v>1</v>
      </c>
      <c r="N198" s="198" t="s">
        <v>44</v>
      </c>
      <c r="O198" s="8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1" t="s">
        <v>212</v>
      </c>
      <c r="AT198" s="201" t="s">
        <v>171</v>
      </c>
      <c r="AU198" s="201" t="s">
        <v>90</v>
      </c>
      <c r="AY198" s="19" t="s">
        <v>168</v>
      </c>
      <c r="BE198" s="202">
        <f>IF(N198="základná",J198,0)</f>
        <v>0</v>
      </c>
      <c r="BF198" s="202">
        <f>IF(N198="znížená",J198,0)</f>
        <v>0</v>
      </c>
      <c r="BG198" s="202">
        <f>IF(N198="zákl. prenesená",J198,0)</f>
        <v>0</v>
      </c>
      <c r="BH198" s="202">
        <f>IF(N198="zníž. prenesená",J198,0)</f>
        <v>0</v>
      </c>
      <c r="BI198" s="202">
        <f>IF(N198="nulová",J198,0)</f>
        <v>0</v>
      </c>
      <c r="BJ198" s="19" t="s">
        <v>90</v>
      </c>
      <c r="BK198" s="203">
        <f>ROUND(I198*H198,3)</f>
        <v>0</v>
      </c>
      <c r="BL198" s="19" t="s">
        <v>212</v>
      </c>
      <c r="BM198" s="201" t="s">
        <v>463</v>
      </c>
    </row>
    <row r="199" s="2" customFormat="1" ht="24.15" customHeight="1">
      <c r="A199" s="38"/>
      <c r="B199" s="189"/>
      <c r="C199" s="190" t="s">
        <v>342</v>
      </c>
      <c r="D199" s="190" t="s">
        <v>171</v>
      </c>
      <c r="E199" s="191" t="s">
        <v>1759</v>
      </c>
      <c r="F199" s="192" t="s">
        <v>1760</v>
      </c>
      <c r="G199" s="193" t="s">
        <v>353</v>
      </c>
      <c r="H199" s="194">
        <v>1</v>
      </c>
      <c r="I199" s="195"/>
      <c r="J199" s="194">
        <f>ROUND(I199*H199,3)</f>
        <v>0</v>
      </c>
      <c r="K199" s="196"/>
      <c r="L199" s="39"/>
      <c r="M199" s="197" t="s">
        <v>1</v>
      </c>
      <c r="N199" s="198" t="s">
        <v>44</v>
      </c>
      <c r="O199" s="8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1" t="s">
        <v>212</v>
      </c>
      <c r="AT199" s="201" t="s">
        <v>171</v>
      </c>
      <c r="AU199" s="201" t="s">
        <v>90</v>
      </c>
      <c r="AY199" s="19" t="s">
        <v>168</v>
      </c>
      <c r="BE199" s="202">
        <f>IF(N199="základná",J199,0)</f>
        <v>0</v>
      </c>
      <c r="BF199" s="202">
        <f>IF(N199="znížená",J199,0)</f>
        <v>0</v>
      </c>
      <c r="BG199" s="202">
        <f>IF(N199="zákl. prenesená",J199,0)</f>
        <v>0</v>
      </c>
      <c r="BH199" s="202">
        <f>IF(N199="zníž. prenesená",J199,0)</f>
        <v>0</v>
      </c>
      <c r="BI199" s="202">
        <f>IF(N199="nulová",J199,0)</f>
        <v>0</v>
      </c>
      <c r="BJ199" s="19" t="s">
        <v>90</v>
      </c>
      <c r="BK199" s="203">
        <f>ROUND(I199*H199,3)</f>
        <v>0</v>
      </c>
      <c r="BL199" s="19" t="s">
        <v>212</v>
      </c>
      <c r="BM199" s="201" t="s">
        <v>466</v>
      </c>
    </row>
    <row r="200" s="2" customFormat="1" ht="24.15" customHeight="1">
      <c r="A200" s="38"/>
      <c r="B200" s="189"/>
      <c r="C200" s="190" t="s">
        <v>468</v>
      </c>
      <c r="D200" s="190" t="s">
        <v>171</v>
      </c>
      <c r="E200" s="191" t="s">
        <v>1761</v>
      </c>
      <c r="F200" s="192" t="s">
        <v>1762</v>
      </c>
      <c r="G200" s="193" t="s">
        <v>353</v>
      </c>
      <c r="H200" s="194">
        <v>6</v>
      </c>
      <c r="I200" s="195"/>
      <c r="J200" s="194">
        <f>ROUND(I200*H200,3)</f>
        <v>0</v>
      </c>
      <c r="K200" s="196"/>
      <c r="L200" s="39"/>
      <c r="M200" s="197" t="s">
        <v>1</v>
      </c>
      <c r="N200" s="198" t="s">
        <v>44</v>
      </c>
      <c r="O200" s="8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1" t="s">
        <v>212</v>
      </c>
      <c r="AT200" s="201" t="s">
        <v>171</v>
      </c>
      <c r="AU200" s="201" t="s">
        <v>90</v>
      </c>
      <c r="AY200" s="19" t="s">
        <v>168</v>
      </c>
      <c r="BE200" s="202">
        <f>IF(N200="základná",J200,0)</f>
        <v>0</v>
      </c>
      <c r="BF200" s="202">
        <f>IF(N200="znížená",J200,0)</f>
        <v>0</v>
      </c>
      <c r="BG200" s="202">
        <f>IF(N200="zákl. prenesená",J200,0)</f>
        <v>0</v>
      </c>
      <c r="BH200" s="202">
        <f>IF(N200="zníž. prenesená",J200,0)</f>
        <v>0</v>
      </c>
      <c r="BI200" s="202">
        <f>IF(N200="nulová",J200,0)</f>
        <v>0</v>
      </c>
      <c r="BJ200" s="19" t="s">
        <v>90</v>
      </c>
      <c r="BK200" s="203">
        <f>ROUND(I200*H200,3)</f>
        <v>0</v>
      </c>
      <c r="BL200" s="19" t="s">
        <v>212</v>
      </c>
      <c r="BM200" s="201" t="s">
        <v>471</v>
      </c>
    </row>
    <row r="201" s="2" customFormat="1" ht="33" customHeight="1">
      <c r="A201" s="38"/>
      <c r="B201" s="189"/>
      <c r="C201" s="190" t="s">
        <v>346</v>
      </c>
      <c r="D201" s="190" t="s">
        <v>171</v>
      </c>
      <c r="E201" s="191" t="s">
        <v>1763</v>
      </c>
      <c r="F201" s="192" t="s">
        <v>1764</v>
      </c>
      <c r="G201" s="193" t="s">
        <v>353</v>
      </c>
      <c r="H201" s="194">
        <v>10</v>
      </c>
      <c r="I201" s="195"/>
      <c r="J201" s="194">
        <f>ROUND(I201*H201,3)</f>
        <v>0</v>
      </c>
      <c r="K201" s="196"/>
      <c r="L201" s="39"/>
      <c r="M201" s="197" t="s">
        <v>1</v>
      </c>
      <c r="N201" s="198" t="s">
        <v>44</v>
      </c>
      <c r="O201" s="8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1" t="s">
        <v>212</v>
      </c>
      <c r="AT201" s="201" t="s">
        <v>171</v>
      </c>
      <c r="AU201" s="201" t="s">
        <v>90</v>
      </c>
      <c r="AY201" s="19" t="s">
        <v>168</v>
      </c>
      <c r="BE201" s="202">
        <f>IF(N201="základná",J201,0)</f>
        <v>0</v>
      </c>
      <c r="BF201" s="202">
        <f>IF(N201="znížená",J201,0)</f>
        <v>0</v>
      </c>
      <c r="BG201" s="202">
        <f>IF(N201="zákl. prenesená",J201,0)</f>
        <v>0</v>
      </c>
      <c r="BH201" s="202">
        <f>IF(N201="zníž. prenesená",J201,0)</f>
        <v>0</v>
      </c>
      <c r="BI201" s="202">
        <f>IF(N201="nulová",J201,0)</f>
        <v>0</v>
      </c>
      <c r="BJ201" s="19" t="s">
        <v>90</v>
      </c>
      <c r="BK201" s="203">
        <f>ROUND(I201*H201,3)</f>
        <v>0</v>
      </c>
      <c r="BL201" s="19" t="s">
        <v>212</v>
      </c>
      <c r="BM201" s="201" t="s">
        <v>475</v>
      </c>
    </row>
    <row r="202" s="2" customFormat="1" ht="33" customHeight="1">
      <c r="A202" s="38"/>
      <c r="B202" s="189"/>
      <c r="C202" s="190" t="s">
        <v>478</v>
      </c>
      <c r="D202" s="190" t="s">
        <v>171</v>
      </c>
      <c r="E202" s="191" t="s">
        <v>1765</v>
      </c>
      <c r="F202" s="192" t="s">
        <v>1766</v>
      </c>
      <c r="G202" s="193" t="s">
        <v>353</v>
      </c>
      <c r="H202" s="194">
        <v>1</v>
      </c>
      <c r="I202" s="195"/>
      <c r="J202" s="194">
        <f>ROUND(I202*H202,3)</f>
        <v>0</v>
      </c>
      <c r="K202" s="196"/>
      <c r="L202" s="39"/>
      <c r="M202" s="197" t="s">
        <v>1</v>
      </c>
      <c r="N202" s="198" t="s">
        <v>44</v>
      </c>
      <c r="O202" s="8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1" t="s">
        <v>212</v>
      </c>
      <c r="AT202" s="201" t="s">
        <v>171</v>
      </c>
      <c r="AU202" s="201" t="s">
        <v>90</v>
      </c>
      <c r="AY202" s="19" t="s">
        <v>168</v>
      </c>
      <c r="BE202" s="202">
        <f>IF(N202="základná",J202,0)</f>
        <v>0</v>
      </c>
      <c r="BF202" s="202">
        <f>IF(N202="znížená",J202,0)</f>
        <v>0</v>
      </c>
      <c r="BG202" s="202">
        <f>IF(N202="zákl. prenesená",J202,0)</f>
        <v>0</v>
      </c>
      <c r="BH202" s="202">
        <f>IF(N202="zníž. prenesená",J202,0)</f>
        <v>0</v>
      </c>
      <c r="BI202" s="202">
        <f>IF(N202="nulová",J202,0)</f>
        <v>0</v>
      </c>
      <c r="BJ202" s="19" t="s">
        <v>90</v>
      </c>
      <c r="BK202" s="203">
        <f>ROUND(I202*H202,3)</f>
        <v>0</v>
      </c>
      <c r="BL202" s="19" t="s">
        <v>212</v>
      </c>
      <c r="BM202" s="201" t="s">
        <v>481</v>
      </c>
    </row>
    <row r="203" s="2" customFormat="1" ht="24.15" customHeight="1">
      <c r="A203" s="38"/>
      <c r="B203" s="189"/>
      <c r="C203" s="190" t="s">
        <v>349</v>
      </c>
      <c r="D203" s="190" t="s">
        <v>171</v>
      </c>
      <c r="E203" s="191" t="s">
        <v>1767</v>
      </c>
      <c r="F203" s="192" t="s">
        <v>1768</v>
      </c>
      <c r="G203" s="193" t="s">
        <v>353</v>
      </c>
      <c r="H203" s="194">
        <v>1</v>
      </c>
      <c r="I203" s="195"/>
      <c r="J203" s="194">
        <f>ROUND(I203*H203,3)</f>
        <v>0</v>
      </c>
      <c r="K203" s="196"/>
      <c r="L203" s="39"/>
      <c r="M203" s="197" t="s">
        <v>1</v>
      </c>
      <c r="N203" s="198" t="s">
        <v>44</v>
      </c>
      <c r="O203" s="82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1" t="s">
        <v>212</v>
      </c>
      <c r="AT203" s="201" t="s">
        <v>171</v>
      </c>
      <c r="AU203" s="201" t="s">
        <v>90</v>
      </c>
      <c r="AY203" s="19" t="s">
        <v>168</v>
      </c>
      <c r="BE203" s="202">
        <f>IF(N203="základná",J203,0)</f>
        <v>0</v>
      </c>
      <c r="BF203" s="202">
        <f>IF(N203="znížená",J203,0)</f>
        <v>0</v>
      </c>
      <c r="BG203" s="202">
        <f>IF(N203="zákl. prenesená",J203,0)</f>
        <v>0</v>
      </c>
      <c r="BH203" s="202">
        <f>IF(N203="zníž. prenesená",J203,0)</f>
        <v>0</v>
      </c>
      <c r="BI203" s="202">
        <f>IF(N203="nulová",J203,0)</f>
        <v>0</v>
      </c>
      <c r="BJ203" s="19" t="s">
        <v>90</v>
      </c>
      <c r="BK203" s="203">
        <f>ROUND(I203*H203,3)</f>
        <v>0</v>
      </c>
      <c r="BL203" s="19" t="s">
        <v>212</v>
      </c>
      <c r="BM203" s="201" t="s">
        <v>488</v>
      </c>
    </row>
    <row r="204" s="2" customFormat="1" ht="24.15" customHeight="1">
      <c r="A204" s="38"/>
      <c r="B204" s="189"/>
      <c r="C204" s="190" t="s">
        <v>489</v>
      </c>
      <c r="D204" s="190" t="s">
        <v>171</v>
      </c>
      <c r="E204" s="191" t="s">
        <v>1769</v>
      </c>
      <c r="F204" s="192" t="s">
        <v>1770</v>
      </c>
      <c r="G204" s="193" t="s">
        <v>353</v>
      </c>
      <c r="H204" s="194">
        <v>14</v>
      </c>
      <c r="I204" s="195"/>
      <c r="J204" s="194">
        <f>ROUND(I204*H204,3)</f>
        <v>0</v>
      </c>
      <c r="K204" s="196"/>
      <c r="L204" s="39"/>
      <c r="M204" s="197" t="s">
        <v>1</v>
      </c>
      <c r="N204" s="198" t="s">
        <v>44</v>
      </c>
      <c r="O204" s="8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1" t="s">
        <v>212</v>
      </c>
      <c r="AT204" s="201" t="s">
        <v>171</v>
      </c>
      <c r="AU204" s="201" t="s">
        <v>90</v>
      </c>
      <c r="AY204" s="19" t="s">
        <v>168</v>
      </c>
      <c r="BE204" s="202">
        <f>IF(N204="základná",J204,0)</f>
        <v>0</v>
      </c>
      <c r="BF204" s="202">
        <f>IF(N204="znížená",J204,0)</f>
        <v>0</v>
      </c>
      <c r="BG204" s="202">
        <f>IF(N204="zákl. prenesená",J204,0)</f>
        <v>0</v>
      </c>
      <c r="BH204" s="202">
        <f>IF(N204="zníž. prenesená",J204,0)</f>
        <v>0</v>
      </c>
      <c r="BI204" s="202">
        <f>IF(N204="nulová",J204,0)</f>
        <v>0</v>
      </c>
      <c r="BJ204" s="19" t="s">
        <v>90</v>
      </c>
      <c r="BK204" s="203">
        <f>ROUND(I204*H204,3)</f>
        <v>0</v>
      </c>
      <c r="BL204" s="19" t="s">
        <v>212</v>
      </c>
      <c r="BM204" s="201" t="s">
        <v>492</v>
      </c>
    </row>
    <row r="205" s="2" customFormat="1" ht="24.15" customHeight="1">
      <c r="A205" s="38"/>
      <c r="B205" s="189"/>
      <c r="C205" s="190" t="s">
        <v>354</v>
      </c>
      <c r="D205" s="190" t="s">
        <v>171</v>
      </c>
      <c r="E205" s="191" t="s">
        <v>1771</v>
      </c>
      <c r="F205" s="192" t="s">
        <v>1772</v>
      </c>
      <c r="G205" s="193" t="s">
        <v>353</v>
      </c>
      <c r="H205" s="194">
        <v>7</v>
      </c>
      <c r="I205" s="195"/>
      <c r="J205" s="194">
        <f>ROUND(I205*H205,3)</f>
        <v>0</v>
      </c>
      <c r="K205" s="196"/>
      <c r="L205" s="39"/>
      <c r="M205" s="197" t="s">
        <v>1</v>
      </c>
      <c r="N205" s="198" t="s">
        <v>44</v>
      </c>
      <c r="O205" s="82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1" t="s">
        <v>212</v>
      </c>
      <c r="AT205" s="201" t="s">
        <v>171</v>
      </c>
      <c r="AU205" s="201" t="s">
        <v>90</v>
      </c>
      <c r="AY205" s="19" t="s">
        <v>168</v>
      </c>
      <c r="BE205" s="202">
        <f>IF(N205="základná",J205,0)</f>
        <v>0</v>
      </c>
      <c r="BF205" s="202">
        <f>IF(N205="znížená",J205,0)</f>
        <v>0</v>
      </c>
      <c r="BG205" s="202">
        <f>IF(N205="zákl. prenesená",J205,0)</f>
        <v>0</v>
      </c>
      <c r="BH205" s="202">
        <f>IF(N205="zníž. prenesená",J205,0)</f>
        <v>0</v>
      </c>
      <c r="BI205" s="202">
        <f>IF(N205="nulová",J205,0)</f>
        <v>0</v>
      </c>
      <c r="BJ205" s="19" t="s">
        <v>90</v>
      </c>
      <c r="BK205" s="203">
        <f>ROUND(I205*H205,3)</f>
        <v>0</v>
      </c>
      <c r="BL205" s="19" t="s">
        <v>212</v>
      </c>
      <c r="BM205" s="201" t="s">
        <v>499</v>
      </c>
    </row>
    <row r="206" s="2" customFormat="1" ht="33" customHeight="1">
      <c r="A206" s="38"/>
      <c r="B206" s="189"/>
      <c r="C206" s="236" t="s">
        <v>501</v>
      </c>
      <c r="D206" s="236" t="s">
        <v>357</v>
      </c>
      <c r="E206" s="237" t="s">
        <v>1773</v>
      </c>
      <c r="F206" s="238" t="s">
        <v>1774</v>
      </c>
      <c r="G206" s="239" t="s">
        <v>353</v>
      </c>
      <c r="H206" s="240">
        <v>1</v>
      </c>
      <c r="I206" s="241"/>
      <c r="J206" s="240">
        <f>ROUND(I206*H206,3)</f>
        <v>0</v>
      </c>
      <c r="K206" s="242"/>
      <c r="L206" s="243"/>
      <c r="M206" s="244" t="s">
        <v>1</v>
      </c>
      <c r="N206" s="245" t="s">
        <v>44</v>
      </c>
      <c r="O206" s="82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1" t="s">
        <v>259</v>
      </c>
      <c r="AT206" s="201" t="s">
        <v>357</v>
      </c>
      <c r="AU206" s="201" t="s">
        <v>90</v>
      </c>
      <c r="AY206" s="19" t="s">
        <v>168</v>
      </c>
      <c r="BE206" s="202">
        <f>IF(N206="základná",J206,0)</f>
        <v>0</v>
      </c>
      <c r="BF206" s="202">
        <f>IF(N206="znížená",J206,0)</f>
        <v>0</v>
      </c>
      <c r="BG206" s="202">
        <f>IF(N206="zákl. prenesená",J206,0)</f>
        <v>0</v>
      </c>
      <c r="BH206" s="202">
        <f>IF(N206="zníž. prenesená",J206,0)</f>
        <v>0</v>
      </c>
      <c r="BI206" s="202">
        <f>IF(N206="nulová",J206,0)</f>
        <v>0</v>
      </c>
      <c r="BJ206" s="19" t="s">
        <v>90</v>
      </c>
      <c r="BK206" s="203">
        <f>ROUND(I206*H206,3)</f>
        <v>0</v>
      </c>
      <c r="BL206" s="19" t="s">
        <v>212</v>
      </c>
      <c r="BM206" s="201" t="s">
        <v>504</v>
      </c>
    </row>
    <row r="207" s="2" customFormat="1" ht="33" customHeight="1">
      <c r="A207" s="38"/>
      <c r="B207" s="189"/>
      <c r="C207" s="236" t="s">
        <v>360</v>
      </c>
      <c r="D207" s="236" t="s">
        <v>357</v>
      </c>
      <c r="E207" s="237" t="s">
        <v>1775</v>
      </c>
      <c r="F207" s="238" t="s">
        <v>1776</v>
      </c>
      <c r="G207" s="239" t="s">
        <v>353</v>
      </c>
      <c r="H207" s="240">
        <v>1</v>
      </c>
      <c r="I207" s="241"/>
      <c r="J207" s="240">
        <f>ROUND(I207*H207,3)</f>
        <v>0</v>
      </c>
      <c r="K207" s="242"/>
      <c r="L207" s="243"/>
      <c r="M207" s="244" t="s">
        <v>1</v>
      </c>
      <c r="N207" s="245" t="s">
        <v>44</v>
      </c>
      <c r="O207" s="82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1" t="s">
        <v>259</v>
      </c>
      <c r="AT207" s="201" t="s">
        <v>357</v>
      </c>
      <c r="AU207" s="201" t="s">
        <v>90</v>
      </c>
      <c r="AY207" s="19" t="s">
        <v>168</v>
      </c>
      <c r="BE207" s="202">
        <f>IF(N207="základná",J207,0)</f>
        <v>0</v>
      </c>
      <c r="BF207" s="202">
        <f>IF(N207="znížená",J207,0)</f>
        <v>0</v>
      </c>
      <c r="BG207" s="202">
        <f>IF(N207="zákl. prenesená",J207,0)</f>
        <v>0</v>
      </c>
      <c r="BH207" s="202">
        <f>IF(N207="zníž. prenesená",J207,0)</f>
        <v>0</v>
      </c>
      <c r="BI207" s="202">
        <f>IF(N207="nulová",J207,0)</f>
        <v>0</v>
      </c>
      <c r="BJ207" s="19" t="s">
        <v>90</v>
      </c>
      <c r="BK207" s="203">
        <f>ROUND(I207*H207,3)</f>
        <v>0</v>
      </c>
      <c r="BL207" s="19" t="s">
        <v>212</v>
      </c>
      <c r="BM207" s="201" t="s">
        <v>507</v>
      </c>
    </row>
    <row r="208" s="2" customFormat="1" ht="37.8" customHeight="1">
      <c r="A208" s="38"/>
      <c r="B208" s="189"/>
      <c r="C208" s="236" t="s">
        <v>510</v>
      </c>
      <c r="D208" s="236" t="s">
        <v>357</v>
      </c>
      <c r="E208" s="237" t="s">
        <v>1777</v>
      </c>
      <c r="F208" s="238" t="s">
        <v>1778</v>
      </c>
      <c r="G208" s="239" t="s">
        <v>353</v>
      </c>
      <c r="H208" s="240">
        <v>3</v>
      </c>
      <c r="I208" s="241"/>
      <c r="J208" s="240">
        <f>ROUND(I208*H208,3)</f>
        <v>0</v>
      </c>
      <c r="K208" s="242"/>
      <c r="L208" s="243"/>
      <c r="M208" s="244" t="s">
        <v>1</v>
      </c>
      <c r="N208" s="245" t="s">
        <v>44</v>
      </c>
      <c r="O208" s="8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1" t="s">
        <v>259</v>
      </c>
      <c r="AT208" s="201" t="s">
        <v>357</v>
      </c>
      <c r="AU208" s="201" t="s">
        <v>90</v>
      </c>
      <c r="AY208" s="19" t="s">
        <v>168</v>
      </c>
      <c r="BE208" s="202">
        <f>IF(N208="základná",J208,0)</f>
        <v>0</v>
      </c>
      <c r="BF208" s="202">
        <f>IF(N208="znížená",J208,0)</f>
        <v>0</v>
      </c>
      <c r="BG208" s="202">
        <f>IF(N208="zákl. prenesená",J208,0)</f>
        <v>0</v>
      </c>
      <c r="BH208" s="202">
        <f>IF(N208="zníž. prenesená",J208,0)</f>
        <v>0</v>
      </c>
      <c r="BI208" s="202">
        <f>IF(N208="nulová",J208,0)</f>
        <v>0</v>
      </c>
      <c r="BJ208" s="19" t="s">
        <v>90</v>
      </c>
      <c r="BK208" s="203">
        <f>ROUND(I208*H208,3)</f>
        <v>0</v>
      </c>
      <c r="BL208" s="19" t="s">
        <v>212</v>
      </c>
      <c r="BM208" s="201" t="s">
        <v>513</v>
      </c>
    </row>
    <row r="209" s="2" customFormat="1" ht="33" customHeight="1">
      <c r="A209" s="38"/>
      <c r="B209" s="189"/>
      <c r="C209" s="236" t="s">
        <v>364</v>
      </c>
      <c r="D209" s="236" t="s">
        <v>357</v>
      </c>
      <c r="E209" s="237" t="s">
        <v>1779</v>
      </c>
      <c r="F209" s="238" t="s">
        <v>1780</v>
      </c>
      <c r="G209" s="239" t="s">
        <v>353</v>
      </c>
      <c r="H209" s="240">
        <v>4</v>
      </c>
      <c r="I209" s="241"/>
      <c r="J209" s="240">
        <f>ROUND(I209*H209,3)</f>
        <v>0</v>
      </c>
      <c r="K209" s="242"/>
      <c r="L209" s="243"/>
      <c r="M209" s="244" t="s">
        <v>1</v>
      </c>
      <c r="N209" s="245" t="s">
        <v>44</v>
      </c>
      <c r="O209" s="82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1" t="s">
        <v>259</v>
      </c>
      <c r="AT209" s="201" t="s">
        <v>357</v>
      </c>
      <c r="AU209" s="201" t="s">
        <v>90</v>
      </c>
      <c r="AY209" s="19" t="s">
        <v>168</v>
      </c>
      <c r="BE209" s="202">
        <f>IF(N209="základná",J209,0)</f>
        <v>0</v>
      </c>
      <c r="BF209" s="202">
        <f>IF(N209="znížená",J209,0)</f>
        <v>0</v>
      </c>
      <c r="BG209" s="202">
        <f>IF(N209="zákl. prenesená",J209,0)</f>
        <v>0</v>
      </c>
      <c r="BH209" s="202">
        <f>IF(N209="zníž. prenesená",J209,0)</f>
        <v>0</v>
      </c>
      <c r="BI209" s="202">
        <f>IF(N209="nulová",J209,0)</f>
        <v>0</v>
      </c>
      <c r="BJ209" s="19" t="s">
        <v>90</v>
      </c>
      <c r="BK209" s="203">
        <f>ROUND(I209*H209,3)</f>
        <v>0</v>
      </c>
      <c r="BL209" s="19" t="s">
        <v>212</v>
      </c>
      <c r="BM209" s="201" t="s">
        <v>516</v>
      </c>
    </row>
    <row r="210" s="2" customFormat="1" ht="33" customHeight="1">
      <c r="A210" s="38"/>
      <c r="B210" s="189"/>
      <c r="C210" s="236" t="s">
        <v>519</v>
      </c>
      <c r="D210" s="236" t="s">
        <v>357</v>
      </c>
      <c r="E210" s="237" t="s">
        <v>1781</v>
      </c>
      <c r="F210" s="238" t="s">
        <v>1782</v>
      </c>
      <c r="G210" s="239" t="s">
        <v>353</v>
      </c>
      <c r="H210" s="240">
        <v>3</v>
      </c>
      <c r="I210" s="241"/>
      <c r="J210" s="240">
        <f>ROUND(I210*H210,3)</f>
        <v>0</v>
      </c>
      <c r="K210" s="242"/>
      <c r="L210" s="243"/>
      <c r="M210" s="244" t="s">
        <v>1</v>
      </c>
      <c r="N210" s="245" t="s">
        <v>44</v>
      </c>
      <c r="O210" s="82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1" t="s">
        <v>259</v>
      </c>
      <c r="AT210" s="201" t="s">
        <v>357</v>
      </c>
      <c r="AU210" s="201" t="s">
        <v>90</v>
      </c>
      <c r="AY210" s="19" t="s">
        <v>168</v>
      </c>
      <c r="BE210" s="202">
        <f>IF(N210="základná",J210,0)</f>
        <v>0</v>
      </c>
      <c r="BF210" s="202">
        <f>IF(N210="znížená",J210,0)</f>
        <v>0</v>
      </c>
      <c r="BG210" s="202">
        <f>IF(N210="zákl. prenesená",J210,0)</f>
        <v>0</v>
      </c>
      <c r="BH210" s="202">
        <f>IF(N210="zníž. prenesená",J210,0)</f>
        <v>0</v>
      </c>
      <c r="BI210" s="202">
        <f>IF(N210="nulová",J210,0)</f>
        <v>0</v>
      </c>
      <c r="BJ210" s="19" t="s">
        <v>90</v>
      </c>
      <c r="BK210" s="203">
        <f>ROUND(I210*H210,3)</f>
        <v>0</v>
      </c>
      <c r="BL210" s="19" t="s">
        <v>212</v>
      </c>
      <c r="BM210" s="201" t="s">
        <v>522</v>
      </c>
    </row>
    <row r="211" s="2" customFormat="1" ht="37.8" customHeight="1">
      <c r="A211" s="38"/>
      <c r="B211" s="189"/>
      <c r="C211" s="236" t="s">
        <v>367</v>
      </c>
      <c r="D211" s="236" t="s">
        <v>357</v>
      </c>
      <c r="E211" s="237" t="s">
        <v>1783</v>
      </c>
      <c r="F211" s="238" t="s">
        <v>1784</v>
      </c>
      <c r="G211" s="239" t="s">
        <v>353</v>
      </c>
      <c r="H211" s="240">
        <v>2</v>
      </c>
      <c r="I211" s="241"/>
      <c r="J211" s="240">
        <f>ROUND(I211*H211,3)</f>
        <v>0</v>
      </c>
      <c r="K211" s="242"/>
      <c r="L211" s="243"/>
      <c r="M211" s="244" t="s">
        <v>1</v>
      </c>
      <c r="N211" s="245" t="s">
        <v>44</v>
      </c>
      <c r="O211" s="82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1" t="s">
        <v>259</v>
      </c>
      <c r="AT211" s="201" t="s">
        <v>357</v>
      </c>
      <c r="AU211" s="201" t="s">
        <v>90</v>
      </c>
      <c r="AY211" s="19" t="s">
        <v>168</v>
      </c>
      <c r="BE211" s="202">
        <f>IF(N211="základná",J211,0)</f>
        <v>0</v>
      </c>
      <c r="BF211" s="202">
        <f>IF(N211="znížená",J211,0)</f>
        <v>0</v>
      </c>
      <c r="BG211" s="202">
        <f>IF(N211="zákl. prenesená",J211,0)</f>
        <v>0</v>
      </c>
      <c r="BH211" s="202">
        <f>IF(N211="zníž. prenesená",J211,0)</f>
        <v>0</v>
      </c>
      <c r="BI211" s="202">
        <f>IF(N211="nulová",J211,0)</f>
        <v>0</v>
      </c>
      <c r="BJ211" s="19" t="s">
        <v>90</v>
      </c>
      <c r="BK211" s="203">
        <f>ROUND(I211*H211,3)</f>
        <v>0</v>
      </c>
      <c r="BL211" s="19" t="s">
        <v>212</v>
      </c>
      <c r="BM211" s="201" t="s">
        <v>529</v>
      </c>
    </row>
    <row r="212" s="2" customFormat="1" ht="37.8" customHeight="1">
      <c r="A212" s="38"/>
      <c r="B212" s="189"/>
      <c r="C212" s="236" t="s">
        <v>531</v>
      </c>
      <c r="D212" s="236" t="s">
        <v>357</v>
      </c>
      <c r="E212" s="237" t="s">
        <v>1785</v>
      </c>
      <c r="F212" s="238" t="s">
        <v>1786</v>
      </c>
      <c r="G212" s="239" t="s">
        <v>353</v>
      </c>
      <c r="H212" s="240">
        <v>3</v>
      </c>
      <c r="I212" s="241"/>
      <c r="J212" s="240">
        <f>ROUND(I212*H212,3)</f>
        <v>0</v>
      </c>
      <c r="K212" s="242"/>
      <c r="L212" s="243"/>
      <c r="M212" s="244" t="s">
        <v>1</v>
      </c>
      <c r="N212" s="245" t="s">
        <v>44</v>
      </c>
      <c r="O212" s="8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1" t="s">
        <v>259</v>
      </c>
      <c r="AT212" s="201" t="s">
        <v>357</v>
      </c>
      <c r="AU212" s="201" t="s">
        <v>90</v>
      </c>
      <c r="AY212" s="19" t="s">
        <v>168</v>
      </c>
      <c r="BE212" s="202">
        <f>IF(N212="základná",J212,0)</f>
        <v>0</v>
      </c>
      <c r="BF212" s="202">
        <f>IF(N212="znížená",J212,0)</f>
        <v>0</v>
      </c>
      <c r="BG212" s="202">
        <f>IF(N212="zákl. prenesená",J212,0)</f>
        <v>0</v>
      </c>
      <c r="BH212" s="202">
        <f>IF(N212="zníž. prenesená",J212,0)</f>
        <v>0</v>
      </c>
      <c r="BI212" s="202">
        <f>IF(N212="nulová",J212,0)</f>
        <v>0</v>
      </c>
      <c r="BJ212" s="19" t="s">
        <v>90</v>
      </c>
      <c r="BK212" s="203">
        <f>ROUND(I212*H212,3)</f>
        <v>0</v>
      </c>
      <c r="BL212" s="19" t="s">
        <v>212</v>
      </c>
      <c r="BM212" s="201" t="s">
        <v>534</v>
      </c>
    </row>
    <row r="213" s="2" customFormat="1" ht="37.8" customHeight="1">
      <c r="A213" s="38"/>
      <c r="B213" s="189"/>
      <c r="C213" s="236" t="s">
        <v>371</v>
      </c>
      <c r="D213" s="236" t="s">
        <v>357</v>
      </c>
      <c r="E213" s="237" t="s">
        <v>1787</v>
      </c>
      <c r="F213" s="238" t="s">
        <v>1788</v>
      </c>
      <c r="G213" s="239" t="s">
        <v>353</v>
      </c>
      <c r="H213" s="240">
        <v>1</v>
      </c>
      <c r="I213" s="241"/>
      <c r="J213" s="240">
        <f>ROUND(I213*H213,3)</f>
        <v>0</v>
      </c>
      <c r="K213" s="242"/>
      <c r="L213" s="243"/>
      <c r="M213" s="244" t="s">
        <v>1</v>
      </c>
      <c r="N213" s="245" t="s">
        <v>44</v>
      </c>
      <c r="O213" s="8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1" t="s">
        <v>259</v>
      </c>
      <c r="AT213" s="201" t="s">
        <v>357</v>
      </c>
      <c r="AU213" s="201" t="s">
        <v>90</v>
      </c>
      <c r="AY213" s="19" t="s">
        <v>168</v>
      </c>
      <c r="BE213" s="202">
        <f>IF(N213="základná",J213,0)</f>
        <v>0</v>
      </c>
      <c r="BF213" s="202">
        <f>IF(N213="znížená",J213,0)</f>
        <v>0</v>
      </c>
      <c r="BG213" s="202">
        <f>IF(N213="zákl. prenesená",J213,0)</f>
        <v>0</v>
      </c>
      <c r="BH213" s="202">
        <f>IF(N213="zníž. prenesená",J213,0)</f>
        <v>0</v>
      </c>
      <c r="BI213" s="202">
        <f>IF(N213="nulová",J213,0)</f>
        <v>0</v>
      </c>
      <c r="BJ213" s="19" t="s">
        <v>90</v>
      </c>
      <c r="BK213" s="203">
        <f>ROUND(I213*H213,3)</f>
        <v>0</v>
      </c>
      <c r="BL213" s="19" t="s">
        <v>212</v>
      </c>
      <c r="BM213" s="201" t="s">
        <v>539</v>
      </c>
    </row>
    <row r="214" s="2" customFormat="1" ht="37.8" customHeight="1">
      <c r="A214" s="38"/>
      <c r="B214" s="189"/>
      <c r="C214" s="236" t="s">
        <v>542</v>
      </c>
      <c r="D214" s="236" t="s">
        <v>357</v>
      </c>
      <c r="E214" s="237" t="s">
        <v>1789</v>
      </c>
      <c r="F214" s="238" t="s">
        <v>1790</v>
      </c>
      <c r="G214" s="239" t="s">
        <v>353</v>
      </c>
      <c r="H214" s="240">
        <v>1</v>
      </c>
      <c r="I214" s="241"/>
      <c r="J214" s="240">
        <f>ROUND(I214*H214,3)</f>
        <v>0</v>
      </c>
      <c r="K214" s="242"/>
      <c r="L214" s="243"/>
      <c r="M214" s="244" t="s">
        <v>1</v>
      </c>
      <c r="N214" s="245" t="s">
        <v>44</v>
      </c>
      <c r="O214" s="82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1" t="s">
        <v>259</v>
      </c>
      <c r="AT214" s="201" t="s">
        <v>357</v>
      </c>
      <c r="AU214" s="201" t="s">
        <v>90</v>
      </c>
      <c r="AY214" s="19" t="s">
        <v>168</v>
      </c>
      <c r="BE214" s="202">
        <f>IF(N214="základná",J214,0)</f>
        <v>0</v>
      </c>
      <c r="BF214" s="202">
        <f>IF(N214="znížená",J214,0)</f>
        <v>0</v>
      </c>
      <c r="BG214" s="202">
        <f>IF(N214="zákl. prenesená",J214,0)</f>
        <v>0</v>
      </c>
      <c r="BH214" s="202">
        <f>IF(N214="zníž. prenesená",J214,0)</f>
        <v>0</v>
      </c>
      <c r="BI214" s="202">
        <f>IF(N214="nulová",J214,0)</f>
        <v>0</v>
      </c>
      <c r="BJ214" s="19" t="s">
        <v>90</v>
      </c>
      <c r="BK214" s="203">
        <f>ROUND(I214*H214,3)</f>
        <v>0</v>
      </c>
      <c r="BL214" s="19" t="s">
        <v>212</v>
      </c>
      <c r="BM214" s="201" t="s">
        <v>545</v>
      </c>
    </row>
    <row r="215" s="2" customFormat="1" ht="37.8" customHeight="1">
      <c r="A215" s="38"/>
      <c r="B215" s="189"/>
      <c r="C215" s="236" t="s">
        <v>374</v>
      </c>
      <c r="D215" s="236" t="s">
        <v>357</v>
      </c>
      <c r="E215" s="237" t="s">
        <v>1791</v>
      </c>
      <c r="F215" s="238" t="s">
        <v>1792</v>
      </c>
      <c r="G215" s="239" t="s">
        <v>353</v>
      </c>
      <c r="H215" s="240">
        <v>2</v>
      </c>
      <c r="I215" s="241"/>
      <c r="J215" s="240">
        <f>ROUND(I215*H215,3)</f>
        <v>0</v>
      </c>
      <c r="K215" s="242"/>
      <c r="L215" s="243"/>
      <c r="M215" s="244" t="s">
        <v>1</v>
      </c>
      <c r="N215" s="245" t="s">
        <v>44</v>
      </c>
      <c r="O215" s="82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1" t="s">
        <v>259</v>
      </c>
      <c r="AT215" s="201" t="s">
        <v>357</v>
      </c>
      <c r="AU215" s="201" t="s">
        <v>90</v>
      </c>
      <c r="AY215" s="19" t="s">
        <v>168</v>
      </c>
      <c r="BE215" s="202">
        <f>IF(N215="základná",J215,0)</f>
        <v>0</v>
      </c>
      <c r="BF215" s="202">
        <f>IF(N215="znížená",J215,0)</f>
        <v>0</v>
      </c>
      <c r="BG215" s="202">
        <f>IF(N215="zákl. prenesená",J215,0)</f>
        <v>0</v>
      </c>
      <c r="BH215" s="202">
        <f>IF(N215="zníž. prenesená",J215,0)</f>
        <v>0</v>
      </c>
      <c r="BI215" s="202">
        <f>IF(N215="nulová",J215,0)</f>
        <v>0</v>
      </c>
      <c r="BJ215" s="19" t="s">
        <v>90</v>
      </c>
      <c r="BK215" s="203">
        <f>ROUND(I215*H215,3)</f>
        <v>0</v>
      </c>
      <c r="BL215" s="19" t="s">
        <v>212</v>
      </c>
      <c r="BM215" s="201" t="s">
        <v>552</v>
      </c>
    </row>
    <row r="216" s="2" customFormat="1" ht="24.15" customHeight="1">
      <c r="A216" s="38"/>
      <c r="B216" s="189"/>
      <c r="C216" s="190" t="s">
        <v>554</v>
      </c>
      <c r="D216" s="190" t="s">
        <v>171</v>
      </c>
      <c r="E216" s="191" t="s">
        <v>1793</v>
      </c>
      <c r="F216" s="192" t="s">
        <v>1794</v>
      </c>
      <c r="G216" s="193" t="s">
        <v>538</v>
      </c>
      <c r="H216" s="195"/>
      <c r="I216" s="195"/>
      <c r="J216" s="194">
        <f>ROUND(I216*H216,3)</f>
        <v>0</v>
      </c>
      <c r="K216" s="196"/>
      <c r="L216" s="39"/>
      <c r="M216" s="197" t="s">
        <v>1</v>
      </c>
      <c r="N216" s="198" t="s">
        <v>44</v>
      </c>
      <c r="O216" s="82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1" t="s">
        <v>212</v>
      </c>
      <c r="AT216" s="201" t="s">
        <v>171</v>
      </c>
      <c r="AU216" s="201" t="s">
        <v>90</v>
      </c>
      <c r="AY216" s="19" t="s">
        <v>168</v>
      </c>
      <c r="BE216" s="202">
        <f>IF(N216="základná",J216,0)</f>
        <v>0</v>
      </c>
      <c r="BF216" s="202">
        <f>IF(N216="znížená",J216,0)</f>
        <v>0</v>
      </c>
      <c r="BG216" s="202">
        <f>IF(N216="zákl. prenesená",J216,0)</f>
        <v>0</v>
      </c>
      <c r="BH216" s="202">
        <f>IF(N216="zníž. prenesená",J216,0)</f>
        <v>0</v>
      </c>
      <c r="BI216" s="202">
        <f>IF(N216="nulová",J216,0)</f>
        <v>0</v>
      </c>
      <c r="BJ216" s="19" t="s">
        <v>90</v>
      </c>
      <c r="BK216" s="203">
        <f>ROUND(I216*H216,3)</f>
        <v>0</v>
      </c>
      <c r="BL216" s="19" t="s">
        <v>212</v>
      </c>
      <c r="BM216" s="201" t="s">
        <v>557</v>
      </c>
    </row>
    <row r="217" s="12" customFormat="1" ht="22.8" customHeight="1">
      <c r="A217" s="12"/>
      <c r="B217" s="176"/>
      <c r="C217" s="12"/>
      <c r="D217" s="177" t="s">
        <v>77</v>
      </c>
      <c r="E217" s="187" t="s">
        <v>763</v>
      </c>
      <c r="F217" s="187" t="s">
        <v>1795</v>
      </c>
      <c r="G217" s="12"/>
      <c r="H217" s="12"/>
      <c r="I217" s="179"/>
      <c r="J217" s="188">
        <f>BK217</f>
        <v>0</v>
      </c>
      <c r="K217" s="12"/>
      <c r="L217" s="176"/>
      <c r="M217" s="181"/>
      <c r="N217" s="182"/>
      <c r="O217" s="182"/>
      <c r="P217" s="183">
        <f>SUM(P218:P220)</f>
        <v>0</v>
      </c>
      <c r="Q217" s="182"/>
      <c r="R217" s="183">
        <f>SUM(R218:R220)</f>
        <v>0</v>
      </c>
      <c r="S217" s="182"/>
      <c r="T217" s="184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77" t="s">
        <v>90</v>
      </c>
      <c r="AT217" s="185" t="s">
        <v>77</v>
      </c>
      <c r="AU217" s="185" t="s">
        <v>85</v>
      </c>
      <c r="AY217" s="177" t="s">
        <v>168</v>
      </c>
      <c r="BK217" s="186">
        <f>SUM(BK218:BK220)</f>
        <v>0</v>
      </c>
    </row>
    <row r="218" s="2" customFormat="1" ht="24.15" customHeight="1">
      <c r="A218" s="38"/>
      <c r="B218" s="189"/>
      <c r="C218" s="190" t="s">
        <v>378</v>
      </c>
      <c r="D218" s="190" t="s">
        <v>171</v>
      </c>
      <c r="E218" s="191" t="s">
        <v>1796</v>
      </c>
      <c r="F218" s="192" t="s">
        <v>1797</v>
      </c>
      <c r="G218" s="193" t="s">
        <v>987</v>
      </c>
      <c r="H218" s="194">
        <v>200</v>
      </c>
      <c r="I218" s="195"/>
      <c r="J218" s="194">
        <f>ROUND(I218*H218,3)</f>
        <v>0</v>
      </c>
      <c r="K218" s="196"/>
      <c r="L218" s="39"/>
      <c r="M218" s="197" t="s">
        <v>1</v>
      </c>
      <c r="N218" s="198" t="s">
        <v>44</v>
      </c>
      <c r="O218" s="82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1" t="s">
        <v>212</v>
      </c>
      <c r="AT218" s="201" t="s">
        <v>171</v>
      </c>
      <c r="AU218" s="201" t="s">
        <v>90</v>
      </c>
      <c r="AY218" s="19" t="s">
        <v>168</v>
      </c>
      <c r="BE218" s="202">
        <f>IF(N218="základná",J218,0)</f>
        <v>0</v>
      </c>
      <c r="BF218" s="202">
        <f>IF(N218="znížená",J218,0)</f>
        <v>0</v>
      </c>
      <c r="BG218" s="202">
        <f>IF(N218="zákl. prenesená",J218,0)</f>
        <v>0</v>
      </c>
      <c r="BH218" s="202">
        <f>IF(N218="zníž. prenesená",J218,0)</f>
        <v>0</v>
      </c>
      <c r="BI218" s="202">
        <f>IF(N218="nulová",J218,0)</f>
        <v>0</v>
      </c>
      <c r="BJ218" s="19" t="s">
        <v>90</v>
      </c>
      <c r="BK218" s="203">
        <f>ROUND(I218*H218,3)</f>
        <v>0</v>
      </c>
      <c r="BL218" s="19" t="s">
        <v>212</v>
      </c>
      <c r="BM218" s="201" t="s">
        <v>563</v>
      </c>
    </row>
    <row r="219" s="2" customFormat="1" ht="16.5" customHeight="1">
      <c r="A219" s="38"/>
      <c r="B219" s="189"/>
      <c r="C219" s="236" t="s">
        <v>565</v>
      </c>
      <c r="D219" s="236" t="s">
        <v>357</v>
      </c>
      <c r="E219" s="237" t="s">
        <v>1798</v>
      </c>
      <c r="F219" s="238" t="s">
        <v>1799</v>
      </c>
      <c r="G219" s="239" t="s">
        <v>458</v>
      </c>
      <c r="H219" s="240">
        <v>0.20000000000000001</v>
      </c>
      <c r="I219" s="241"/>
      <c r="J219" s="240">
        <f>ROUND(I219*H219,3)</f>
        <v>0</v>
      </c>
      <c r="K219" s="242"/>
      <c r="L219" s="243"/>
      <c r="M219" s="244" t="s">
        <v>1</v>
      </c>
      <c r="N219" s="245" t="s">
        <v>44</v>
      </c>
      <c r="O219" s="82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1" t="s">
        <v>259</v>
      </c>
      <c r="AT219" s="201" t="s">
        <v>357</v>
      </c>
      <c r="AU219" s="201" t="s">
        <v>90</v>
      </c>
      <c r="AY219" s="19" t="s">
        <v>168</v>
      </c>
      <c r="BE219" s="202">
        <f>IF(N219="základná",J219,0)</f>
        <v>0</v>
      </c>
      <c r="BF219" s="202">
        <f>IF(N219="znížená",J219,0)</f>
        <v>0</v>
      </c>
      <c r="BG219" s="202">
        <f>IF(N219="zákl. prenesená",J219,0)</f>
        <v>0</v>
      </c>
      <c r="BH219" s="202">
        <f>IF(N219="zníž. prenesená",J219,0)</f>
        <v>0</v>
      </c>
      <c r="BI219" s="202">
        <f>IF(N219="nulová",J219,0)</f>
        <v>0</v>
      </c>
      <c r="BJ219" s="19" t="s">
        <v>90</v>
      </c>
      <c r="BK219" s="203">
        <f>ROUND(I219*H219,3)</f>
        <v>0</v>
      </c>
      <c r="BL219" s="19" t="s">
        <v>212</v>
      </c>
      <c r="BM219" s="201" t="s">
        <v>569</v>
      </c>
    </row>
    <row r="220" s="2" customFormat="1" ht="24.15" customHeight="1">
      <c r="A220" s="38"/>
      <c r="B220" s="189"/>
      <c r="C220" s="190" t="s">
        <v>381</v>
      </c>
      <c r="D220" s="190" t="s">
        <v>171</v>
      </c>
      <c r="E220" s="191" t="s">
        <v>1800</v>
      </c>
      <c r="F220" s="192" t="s">
        <v>788</v>
      </c>
      <c r="G220" s="193" t="s">
        <v>538</v>
      </c>
      <c r="H220" s="195"/>
      <c r="I220" s="195"/>
      <c r="J220" s="194">
        <f>ROUND(I220*H220,3)</f>
        <v>0</v>
      </c>
      <c r="K220" s="196"/>
      <c r="L220" s="39"/>
      <c r="M220" s="197" t="s">
        <v>1</v>
      </c>
      <c r="N220" s="198" t="s">
        <v>44</v>
      </c>
      <c r="O220" s="8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1" t="s">
        <v>212</v>
      </c>
      <c r="AT220" s="201" t="s">
        <v>171</v>
      </c>
      <c r="AU220" s="201" t="s">
        <v>90</v>
      </c>
      <c r="AY220" s="19" t="s">
        <v>168</v>
      </c>
      <c r="BE220" s="202">
        <f>IF(N220="základná",J220,0)</f>
        <v>0</v>
      </c>
      <c r="BF220" s="202">
        <f>IF(N220="znížená",J220,0)</f>
        <v>0</v>
      </c>
      <c r="BG220" s="202">
        <f>IF(N220="zákl. prenesená",J220,0)</f>
        <v>0</v>
      </c>
      <c r="BH220" s="202">
        <f>IF(N220="zníž. prenesená",J220,0)</f>
        <v>0</v>
      </c>
      <c r="BI220" s="202">
        <f>IF(N220="nulová",J220,0)</f>
        <v>0</v>
      </c>
      <c r="BJ220" s="19" t="s">
        <v>90</v>
      </c>
      <c r="BK220" s="203">
        <f>ROUND(I220*H220,3)</f>
        <v>0</v>
      </c>
      <c r="BL220" s="19" t="s">
        <v>212</v>
      </c>
      <c r="BM220" s="201" t="s">
        <v>574</v>
      </c>
    </row>
    <row r="221" s="12" customFormat="1" ht="22.8" customHeight="1">
      <c r="A221" s="12"/>
      <c r="B221" s="176"/>
      <c r="C221" s="12"/>
      <c r="D221" s="177" t="s">
        <v>77</v>
      </c>
      <c r="E221" s="187" t="s">
        <v>632</v>
      </c>
      <c r="F221" s="187" t="s">
        <v>1801</v>
      </c>
      <c r="G221" s="12"/>
      <c r="H221" s="12"/>
      <c r="I221" s="179"/>
      <c r="J221" s="188">
        <f>BK221</f>
        <v>0</v>
      </c>
      <c r="K221" s="12"/>
      <c r="L221" s="176"/>
      <c r="M221" s="181"/>
      <c r="N221" s="182"/>
      <c r="O221" s="182"/>
      <c r="P221" s="183">
        <f>SUM(P222:P225)</f>
        <v>0</v>
      </c>
      <c r="Q221" s="182"/>
      <c r="R221" s="183">
        <f>SUM(R222:R225)</f>
        <v>0</v>
      </c>
      <c r="S221" s="182"/>
      <c r="T221" s="184">
        <f>SUM(T222:T225)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77" t="s">
        <v>90</v>
      </c>
      <c r="AT221" s="185" t="s">
        <v>77</v>
      </c>
      <c r="AU221" s="185" t="s">
        <v>85</v>
      </c>
      <c r="AY221" s="177" t="s">
        <v>168</v>
      </c>
      <c r="BK221" s="186">
        <f>SUM(BK222:BK225)</f>
        <v>0</v>
      </c>
    </row>
    <row r="222" s="2" customFormat="1" ht="33" customHeight="1">
      <c r="A222" s="38"/>
      <c r="B222" s="189"/>
      <c r="C222" s="190" t="s">
        <v>575</v>
      </c>
      <c r="D222" s="190" t="s">
        <v>171</v>
      </c>
      <c r="E222" s="191" t="s">
        <v>1802</v>
      </c>
      <c r="F222" s="192" t="s">
        <v>790</v>
      </c>
      <c r="G222" s="193" t="s">
        <v>174</v>
      </c>
      <c r="H222" s="194">
        <v>5</v>
      </c>
      <c r="I222" s="195"/>
      <c r="J222" s="194">
        <f>ROUND(I222*H222,3)</f>
        <v>0</v>
      </c>
      <c r="K222" s="196"/>
      <c r="L222" s="39"/>
      <c r="M222" s="197" t="s">
        <v>1</v>
      </c>
      <c r="N222" s="198" t="s">
        <v>44</v>
      </c>
      <c r="O222" s="82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1" t="s">
        <v>212</v>
      </c>
      <c r="AT222" s="201" t="s">
        <v>171</v>
      </c>
      <c r="AU222" s="201" t="s">
        <v>90</v>
      </c>
      <c r="AY222" s="19" t="s">
        <v>168</v>
      </c>
      <c r="BE222" s="202">
        <f>IF(N222="základná",J222,0)</f>
        <v>0</v>
      </c>
      <c r="BF222" s="202">
        <f>IF(N222="znížená",J222,0)</f>
        <v>0</v>
      </c>
      <c r="BG222" s="202">
        <f>IF(N222="zákl. prenesená",J222,0)</f>
        <v>0</v>
      </c>
      <c r="BH222" s="202">
        <f>IF(N222="zníž. prenesená",J222,0)</f>
        <v>0</v>
      </c>
      <c r="BI222" s="202">
        <f>IF(N222="nulová",J222,0)</f>
        <v>0</v>
      </c>
      <c r="BJ222" s="19" t="s">
        <v>90</v>
      </c>
      <c r="BK222" s="203">
        <f>ROUND(I222*H222,3)</f>
        <v>0</v>
      </c>
      <c r="BL222" s="19" t="s">
        <v>212</v>
      </c>
      <c r="BM222" s="201" t="s">
        <v>578</v>
      </c>
    </row>
    <row r="223" s="2" customFormat="1" ht="24.15" customHeight="1">
      <c r="A223" s="38"/>
      <c r="B223" s="189"/>
      <c r="C223" s="190" t="s">
        <v>385</v>
      </c>
      <c r="D223" s="190" t="s">
        <v>171</v>
      </c>
      <c r="E223" s="191" t="s">
        <v>1803</v>
      </c>
      <c r="F223" s="192" t="s">
        <v>1804</v>
      </c>
      <c r="G223" s="193" t="s">
        <v>174</v>
      </c>
      <c r="H223" s="194">
        <v>5</v>
      </c>
      <c r="I223" s="195"/>
      <c r="J223" s="194">
        <f>ROUND(I223*H223,3)</f>
        <v>0</v>
      </c>
      <c r="K223" s="196"/>
      <c r="L223" s="39"/>
      <c r="M223" s="197" t="s">
        <v>1</v>
      </c>
      <c r="N223" s="198" t="s">
        <v>44</v>
      </c>
      <c r="O223" s="8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1" t="s">
        <v>212</v>
      </c>
      <c r="AT223" s="201" t="s">
        <v>171</v>
      </c>
      <c r="AU223" s="201" t="s">
        <v>90</v>
      </c>
      <c r="AY223" s="19" t="s">
        <v>168</v>
      </c>
      <c r="BE223" s="202">
        <f>IF(N223="základná",J223,0)</f>
        <v>0</v>
      </c>
      <c r="BF223" s="202">
        <f>IF(N223="znížená",J223,0)</f>
        <v>0</v>
      </c>
      <c r="BG223" s="202">
        <f>IF(N223="zákl. prenesená",J223,0)</f>
        <v>0</v>
      </c>
      <c r="BH223" s="202">
        <f>IF(N223="zníž. prenesená",J223,0)</f>
        <v>0</v>
      </c>
      <c r="BI223" s="202">
        <f>IF(N223="nulová",J223,0)</f>
        <v>0</v>
      </c>
      <c r="BJ223" s="19" t="s">
        <v>90</v>
      </c>
      <c r="BK223" s="203">
        <f>ROUND(I223*H223,3)</f>
        <v>0</v>
      </c>
      <c r="BL223" s="19" t="s">
        <v>212</v>
      </c>
      <c r="BM223" s="201" t="s">
        <v>581</v>
      </c>
    </row>
    <row r="224" s="2" customFormat="1" ht="33" customHeight="1">
      <c r="A224" s="38"/>
      <c r="B224" s="189"/>
      <c r="C224" s="190" t="s">
        <v>1032</v>
      </c>
      <c r="D224" s="190" t="s">
        <v>171</v>
      </c>
      <c r="E224" s="191" t="s">
        <v>1805</v>
      </c>
      <c r="F224" s="192" t="s">
        <v>1806</v>
      </c>
      <c r="G224" s="193" t="s">
        <v>324</v>
      </c>
      <c r="H224" s="194">
        <v>158</v>
      </c>
      <c r="I224" s="195"/>
      <c r="J224" s="194">
        <f>ROUND(I224*H224,3)</f>
        <v>0</v>
      </c>
      <c r="K224" s="196"/>
      <c r="L224" s="39"/>
      <c r="M224" s="197" t="s">
        <v>1</v>
      </c>
      <c r="N224" s="198" t="s">
        <v>44</v>
      </c>
      <c r="O224" s="8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1" t="s">
        <v>212</v>
      </c>
      <c r="AT224" s="201" t="s">
        <v>171</v>
      </c>
      <c r="AU224" s="201" t="s">
        <v>90</v>
      </c>
      <c r="AY224" s="19" t="s">
        <v>168</v>
      </c>
      <c r="BE224" s="202">
        <f>IF(N224="základná",J224,0)</f>
        <v>0</v>
      </c>
      <c r="BF224" s="202">
        <f>IF(N224="znížená",J224,0)</f>
        <v>0</v>
      </c>
      <c r="BG224" s="202">
        <f>IF(N224="zákl. prenesená",J224,0)</f>
        <v>0</v>
      </c>
      <c r="BH224" s="202">
        <f>IF(N224="zníž. prenesená",J224,0)</f>
        <v>0</v>
      </c>
      <c r="BI224" s="202">
        <f>IF(N224="nulová",J224,0)</f>
        <v>0</v>
      </c>
      <c r="BJ224" s="19" t="s">
        <v>90</v>
      </c>
      <c r="BK224" s="203">
        <f>ROUND(I224*H224,3)</f>
        <v>0</v>
      </c>
      <c r="BL224" s="19" t="s">
        <v>212</v>
      </c>
      <c r="BM224" s="201" t="s">
        <v>1035</v>
      </c>
    </row>
    <row r="225" s="2" customFormat="1" ht="24.15" customHeight="1">
      <c r="A225" s="38"/>
      <c r="B225" s="189"/>
      <c r="C225" s="190" t="s">
        <v>388</v>
      </c>
      <c r="D225" s="190" t="s">
        <v>171</v>
      </c>
      <c r="E225" s="191" t="s">
        <v>1807</v>
      </c>
      <c r="F225" s="192" t="s">
        <v>1808</v>
      </c>
      <c r="G225" s="193" t="s">
        <v>324</v>
      </c>
      <c r="H225" s="194">
        <v>211</v>
      </c>
      <c r="I225" s="195"/>
      <c r="J225" s="194">
        <f>ROUND(I225*H225,3)</f>
        <v>0</v>
      </c>
      <c r="K225" s="196"/>
      <c r="L225" s="39"/>
      <c r="M225" s="197" t="s">
        <v>1</v>
      </c>
      <c r="N225" s="198" t="s">
        <v>44</v>
      </c>
      <c r="O225" s="82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1" t="s">
        <v>212</v>
      </c>
      <c r="AT225" s="201" t="s">
        <v>171</v>
      </c>
      <c r="AU225" s="201" t="s">
        <v>90</v>
      </c>
      <c r="AY225" s="19" t="s">
        <v>168</v>
      </c>
      <c r="BE225" s="202">
        <f>IF(N225="základná",J225,0)</f>
        <v>0</v>
      </c>
      <c r="BF225" s="202">
        <f>IF(N225="znížená",J225,0)</f>
        <v>0</v>
      </c>
      <c r="BG225" s="202">
        <f>IF(N225="zákl. prenesená",J225,0)</f>
        <v>0</v>
      </c>
      <c r="BH225" s="202">
        <f>IF(N225="zníž. prenesená",J225,0)</f>
        <v>0</v>
      </c>
      <c r="BI225" s="202">
        <f>IF(N225="nulová",J225,0)</f>
        <v>0</v>
      </c>
      <c r="BJ225" s="19" t="s">
        <v>90</v>
      </c>
      <c r="BK225" s="203">
        <f>ROUND(I225*H225,3)</f>
        <v>0</v>
      </c>
      <c r="BL225" s="19" t="s">
        <v>212</v>
      </c>
      <c r="BM225" s="201" t="s">
        <v>1040</v>
      </c>
    </row>
    <row r="226" s="12" customFormat="1" ht="25.92" customHeight="1">
      <c r="A226" s="12"/>
      <c r="B226" s="176"/>
      <c r="C226" s="12"/>
      <c r="D226" s="177" t="s">
        <v>77</v>
      </c>
      <c r="E226" s="178" t="s">
        <v>357</v>
      </c>
      <c r="F226" s="178" t="s">
        <v>1809</v>
      </c>
      <c r="G226" s="12"/>
      <c r="H226" s="12"/>
      <c r="I226" s="179"/>
      <c r="J226" s="180">
        <f>BK226</f>
        <v>0</v>
      </c>
      <c r="K226" s="12"/>
      <c r="L226" s="176"/>
      <c r="M226" s="181"/>
      <c r="N226" s="182"/>
      <c r="O226" s="182"/>
      <c r="P226" s="183">
        <f>P227</f>
        <v>0</v>
      </c>
      <c r="Q226" s="182"/>
      <c r="R226" s="183">
        <f>R227</f>
        <v>0</v>
      </c>
      <c r="S226" s="182"/>
      <c r="T226" s="184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77" t="s">
        <v>95</v>
      </c>
      <c r="AT226" s="185" t="s">
        <v>77</v>
      </c>
      <c r="AU226" s="185" t="s">
        <v>78</v>
      </c>
      <c r="AY226" s="177" t="s">
        <v>168</v>
      </c>
      <c r="BK226" s="186">
        <f>BK227</f>
        <v>0</v>
      </c>
    </row>
    <row r="227" s="12" customFormat="1" ht="22.8" customHeight="1">
      <c r="A227" s="12"/>
      <c r="B227" s="176"/>
      <c r="C227" s="12"/>
      <c r="D227" s="177" t="s">
        <v>77</v>
      </c>
      <c r="E227" s="187" t="s">
        <v>1810</v>
      </c>
      <c r="F227" s="187" t="s">
        <v>1811</v>
      </c>
      <c r="G227" s="12"/>
      <c r="H227" s="12"/>
      <c r="I227" s="179"/>
      <c r="J227" s="188">
        <f>BK227</f>
        <v>0</v>
      </c>
      <c r="K227" s="12"/>
      <c r="L227" s="176"/>
      <c r="M227" s="181"/>
      <c r="N227" s="182"/>
      <c r="O227" s="182"/>
      <c r="P227" s="183">
        <f>SUM(P228:P234)</f>
        <v>0</v>
      </c>
      <c r="Q227" s="182"/>
      <c r="R227" s="183">
        <f>SUM(R228:R234)</f>
        <v>0</v>
      </c>
      <c r="S227" s="182"/>
      <c r="T227" s="184">
        <f>SUM(T228:T234)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77" t="s">
        <v>85</v>
      </c>
      <c r="AT227" s="185" t="s">
        <v>77</v>
      </c>
      <c r="AU227" s="185" t="s">
        <v>85</v>
      </c>
      <c r="AY227" s="177" t="s">
        <v>168</v>
      </c>
      <c r="BK227" s="186">
        <f>SUM(BK228:BK234)</f>
        <v>0</v>
      </c>
    </row>
    <row r="228" s="2" customFormat="1" ht="16.5" customHeight="1">
      <c r="A228" s="38"/>
      <c r="B228" s="189"/>
      <c r="C228" s="190" t="s">
        <v>1042</v>
      </c>
      <c r="D228" s="190" t="s">
        <v>171</v>
      </c>
      <c r="E228" s="191" t="s">
        <v>1812</v>
      </c>
      <c r="F228" s="192" t="s">
        <v>1813</v>
      </c>
      <c r="G228" s="193" t="s">
        <v>1814</v>
      </c>
      <c r="H228" s="194">
        <v>1</v>
      </c>
      <c r="I228" s="195"/>
      <c r="J228" s="194">
        <f>ROUND(I228*H228,3)</f>
        <v>0</v>
      </c>
      <c r="K228" s="196"/>
      <c r="L228" s="39"/>
      <c r="M228" s="197" t="s">
        <v>1</v>
      </c>
      <c r="N228" s="198" t="s">
        <v>44</v>
      </c>
      <c r="O228" s="82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1" t="s">
        <v>111</v>
      </c>
      <c r="AT228" s="201" t="s">
        <v>171</v>
      </c>
      <c r="AU228" s="201" t="s">
        <v>90</v>
      </c>
      <c r="AY228" s="19" t="s">
        <v>168</v>
      </c>
      <c r="BE228" s="202">
        <f>IF(N228="základná",J228,0)</f>
        <v>0</v>
      </c>
      <c r="BF228" s="202">
        <f>IF(N228="znížená",J228,0)</f>
        <v>0</v>
      </c>
      <c r="BG228" s="202">
        <f>IF(N228="zákl. prenesená",J228,0)</f>
        <v>0</v>
      </c>
      <c r="BH228" s="202">
        <f>IF(N228="zníž. prenesená",J228,0)</f>
        <v>0</v>
      </c>
      <c r="BI228" s="202">
        <f>IF(N228="nulová",J228,0)</f>
        <v>0</v>
      </c>
      <c r="BJ228" s="19" t="s">
        <v>90</v>
      </c>
      <c r="BK228" s="203">
        <f>ROUND(I228*H228,3)</f>
        <v>0</v>
      </c>
      <c r="BL228" s="19" t="s">
        <v>111</v>
      </c>
      <c r="BM228" s="201" t="s">
        <v>1045</v>
      </c>
    </row>
    <row r="229" s="2" customFormat="1" ht="24.15" customHeight="1">
      <c r="A229" s="38"/>
      <c r="B229" s="189"/>
      <c r="C229" s="236" t="s">
        <v>394</v>
      </c>
      <c r="D229" s="236" t="s">
        <v>357</v>
      </c>
      <c r="E229" s="237" t="s">
        <v>1815</v>
      </c>
      <c r="F229" s="238" t="s">
        <v>1816</v>
      </c>
      <c r="G229" s="239" t="s">
        <v>1814</v>
      </c>
      <c r="H229" s="240">
        <v>1</v>
      </c>
      <c r="I229" s="241"/>
      <c r="J229" s="240">
        <f>ROUND(I229*H229,3)</f>
        <v>0</v>
      </c>
      <c r="K229" s="242"/>
      <c r="L229" s="243"/>
      <c r="M229" s="244" t="s">
        <v>1</v>
      </c>
      <c r="N229" s="245" t="s">
        <v>44</v>
      </c>
      <c r="O229" s="82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1" t="s">
        <v>190</v>
      </c>
      <c r="AT229" s="201" t="s">
        <v>357</v>
      </c>
      <c r="AU229" s="201" t="s">
        <v>90</v>
      </c>
      <c r="AY229" s="19" t="s">
        <v>168</v>
      </c>
      <c r="BE229" s="202">
        <f>IF(N229="základná",J229,0)</f>
        <v>0</v>
      </c>
      <c r="BF229" s="202">
        <f>IF(N229="znížená",J229,0)</f>
        <v>0</v>
      </c>
      <c r="BG229" s="202">
        <f>IF(N229="zákl. prenesená",J229,0)</f>
        <v>0</v>
      </c>
      <c r="BH229" s="202">
        <f>IF(N229="zníž. prenesená",J229,0)</f>
        <v>0</v>
      </c>
      <c r="BI229" s="202">
        <f>IF(N229="nulová",J229,0)</f>
        <v>0</v>
      </c>
      <c r="BJ229" s="19" t="s">
        <v>90</v>
      </c>
      <c r="BK229" s="203">
        <f>ROUND(I229*H229,3)</f>
        <v>0</v>
      </c>
      <c r="BL229" s="19" t="s">
        <v>111</v>
      </c>
      <c r="BM229" s="201" t="s">
        <v>1051</v>
      </c>
    </row>
    <row r="230" s="2" customFormat="1" ht="16.5" customHeight="1">
      <c r="A230" s="38"/>
      <c r="B230" s="189"/>
      <c r="C230" s="190" t="s">
        <v>1053</v>
      </c>
      <c r="D230" s="190" t="s">
        <v>171</v>
      </c>
      <c r="E230" s="191" t="s">
        <v>1817</v>
      </c>
      <c r="F230" s="192" t="s">
        <v>1818</v>
      </c>
      <c r="G230" s="193" t="s">
        <v>1814</v>
      </c>
      <c r="H230" s="194">
        <v>1</v>
      </c>
      <c r="I230" s="195"/>
      <c r="J230" s="194">
        <f>ROUND(I230*H230,3)</f>
        <v>0</v>
      </c>
      <c r="K230" s="196"/>
      <c r="L230" s="39"/>
      <c r="M230" s="197" t="s">
        <v>1</v>
      </c>
      <c r="N230" s="198" t="s">
        <v>44</v>
      </c>
      <c r="O230" s="8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1" t="s">
        <v>111</v>
      </c>
      <c r="AT230" s="201" t="s">
        <v>171</v>
      </c>
      <c r="AU230" s="201" t="s">
        <v>90</v>
      </c>
      <c r="AY230" s="19" t="s">
        <v>168</v>
      </c>
      <c r="BE230" s="202">
        <f>IF(N230="základná",J230,0)</f>
        <v>0</v>
      </c>
      <c r="BF230" s="202">
        <f>IF(N230="znížená",J230,0)</f>
        <v>0</v>
      </c>
      <c r="BG230" s="202">
        <f>IF(N230="zákl. prenesená",J230,0)</f>
        <v>0</v>
      </c>
      <c r="BH230" s="202">
        <f>IF(N230="zníž. prenesená",J230,0)</f>
        <v>0</v>
      </c>
      <c r="BI230" s="202">
        <f>IF(N230="nulová",J230,0)</f>
        <v>0</v>
      </c>
      <c r="BJ230" s="19" t="s">
        <v>90</v>
      </c>
      <c r="BK230" s="203">
        <f>ROUND(I230*H230,3)</f>
        <v>0</v>
      </c>
      <c r="BL230" s="19" t="s">
        <v>111</v>
      </c>
      <c r="BM230" s="201" t="s">
        <v>1056</v>
      </c>
    </row>
    <row r="231" s="2" customFormat="1" ht="24.15" customHeight="1">
      <c r="A231" s="38"/>
      <c r="B231" s="189"/>
      <c r="C231" s="236" t="s">
        <v>398</v>
      </c>
      <c r="D231" s="236" t="s">
        <v>357</v>
      </c>
      <c r="E231" s="237" t="s">
        <v>1819</v>
      </c>
      <c r="F231" s="238" t="s">
        <v>1820</v>
      </c>
      <c r="G231" s="239" t="s">
        <v>1814</v>
      </c>
      <c r="H231" s="240">
        <v>1</v>
      </c>
      <c r="I231" s="241"/>
      <c r="J231" s="240">
        <f>ROUND(I231*H231,3)</f>
        <v>0</v>
      </c>
      <c r="K231" s="242"/>
      <c r="L231" s="243"/>
      <c r="M231" s="244" t="s">
        <v>1</v>
      </c>
      <c r="N231" s="245" t="s">
        <v>44</v>
      </c>
      <c r="O231" s="82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1" t="s">
        <v>190</v>
      </c>
      <c r="AT231" s="201" t="s">
        <v>357</v>
      </c>
      <c r="AU231" s="201" t="s">
        <v>90</v>
      </c>
      <c r="AY231" s="19" t="s">
        <v>168</v>
      </c>
      <c r="BE231" s="202">
        <f>IF(N231="základná",J231,0)</f>
        <v>0</v>
      </c>
      <c r="BF231" s="202">
        <f>IF(N231="znížená",J231,0)</f>
        <v>0</v>
      </c>
      <c r="BG231" s="202">
        <f>IF(N231="zákl. prenesená",J231,0)</f>
        <v>0</v>
      </c>
      <c r="BH231" s="202">
        <f>IF(N231="zníž. prenesená",J231,0)</f>
        <v>0</v>
      </c>
      <c r="BI231" s="202">
        <f>IF(N231="nulová",J231,0)</f>
        <v>0</v>
      </c>
      <c r="BJ231" s="19" t="s">
        <v>90</v>
      </c>
      <c r="BK231" s="203">
        <f>ROUND(I231*H231,3)</f>
        <v>0</v>
      </c>
      <c r="BL231" s="19" t="s">
        <v>111</v>
      </c>
      <c r="BM231" s="201" t="s">
        <v>1061</v>
      </c>
    </row>
    <row r="232" s="2" customFormat="1" ht="16.5" customHeight="1">
      <c r="A232" s="38"/>
      <c r="B232" s="189"/>
      <c r="C232" s="236" t="s">
        <v>1064</v>
      </c>
      <c r="D232" s="236" t="s">
        <v>357</v>
      </c>
      <c r="E232" s="237" t="s">
        <v>1821</v>
      </c>
      <c r="F232" s="238" t="s">
        <v>1822</v>
      </c>
      <c r="G232" s="239" t="s">
        <v>538</v>
      </c>
      <c r="H232" s="241"/>
      <c r="I232" s="241"/>
      <c r="J232" s="240">
        <f>ROUND(I232*H232,3)</f>
        <v>0</v>
      </c>
      <c r="K232" s="242"/>
      <c r="L232" s="243"/>
      <c r="M232" s="244" t="s">
        <v>1</v>
      </c>
      <c r="N232" s="245" t="s">
        <v>44</v>
      </c>
      <c r="O232" s="82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1" t="s">
        <v>190</v>
      </c>
      <c r="AT232" s="201" t="s">
        <v>357</v>
      </c>
      <c r="AU232" s="201" t="s">
        <v>90</v>
      </c>
      <c r="AY232" s="19" t="s">
        <v>168</v>
      </c>
      <c r="BE232" s="202">
        <f>IF(N232="základná",J232,0)</f>
        <v>0</v>
      </c>
      <c r="BF232" s="202">
        <f>IF(N232="znížená",J232,0)</f>
        <v>0</v>
      </c>
      <c r="BG232" s="202">
        <f>IF(N232="zákl. prenesená",J232,0)</f>
        <v>0</v>
      </c>
      <c r="BH232" s="202">
        <f>IF(N232="zníž. prenesená",J232,0)</f>
        <v>0</v>
      </c>
      <c r="BI232" s="202">
        <f>IF(N232="nulová",J232,0)</f>
        <v>0</v>
      </c>
      <c r="BJ232" s="19" t="s">
        <v>90</v>
      </c>
      <c r="BK232" s="203">
        <f>ROUND(I232*H232,3)</f>
        <v>0</v>
      </c>
      <c r="BL232" s="19" t="s">
        <v>111</v>
      </c>
      <c r="BM232" s="201" t="s">
        <v>1067</v>
      </c>
    </row>
    <row r="233" s="2" customFormat="1" ht="16.5" customHeight="1">
      <c r="A233" s="38"/>
      <c r="B233" s="189"/>
      <c r="C233" s="190" t="s">
        <v>402</v>
      </c>
      <c r="D233" s="190" t="s">
        <v>171</v>
      </c>
      <c r="E233" s="191" t="s">
        <v>1823</v>
      </c>
      <c r="F233" s="192" t="s">
        <v>1824</v>
      </c>
      <c r="G233" s="193" t="s">
        <v>538</v>
      </c>
      <c r="H233" s="195"/>
      <c r="I233" s="195"/>
      <c r="J233" s="194">
        <f>ROUND(I233*H233,3)</f>
        <v>0</v>
      </c>
      <c r="K233" s="196"/>
      <c r="L233" s="39"/>
      <c r="M233" s="197" t="s">
        <v>1</v>
      </c>
      <c r="N233" s="198" t="s">
        <v>44</v>
      </c>
      <c r="O233" s="82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1" t="s">
        <v>111</v>
      </c>
      <c r="AT233" s="201" t="s">
        <v>171</v>
      </c>
      <c r="AU233" s="201" t="s">
        <v>90</v>
      </c>
      <c r="AY233" s="19" t="s">
        <v>168</v>
      </c>
      <c r="BE233" s="202">
        <f>IF(N233="základná",J233,0)</f>
        <v>0</v>
      </c>
      <c r="BF233" s="202">
        <f>IF(N233="znížená",J233,0)</f>
        <v>0</v>
      </c>
      <c r="BG233" s="202">
        <f>IF(N233="zákl. prenesená",J233,0)</f>
        <v>0</v>
      </c>
      <c r="BH233" s="202">
        <f>IF(N233="zníž. prenesená",J233,0)</f>
        <v>0</v>
      </c>
      <c r="BI233" s="202">
        <f>IF(N233="nulová",J233,0)</f>
        <v>0</v>
      </c>
      <c r="BJ233" s="19" t="s">
        <v>90</v>
      </c>
      <c r="BK233" s="203">
        <f>ROUND(I233*H233,3)</f>
        <v>0</v>
      </c>
      <c r="BL233" s="19" t="s">
        <v>111</v>
      </c>
      <c r="BM233" s="201" t="s">
        <v>1071</v>
      </c>
    </row>
    <row r="234" s="2" customFormat="1" ht="16.5" customHeight="1">
      <c r="A234" s="38"/>
      <c r="B234" s="189"/>
      <c r="C234" s="190" t="s">
        <v>1073</v>
      </c>
      <c r="D234" s="190" t="s">
        <v>171</v>
      </c>
      <c r="E234" s="191" t="s">
        <v>1825</v>
      </c>
      <c r="F234" s="192" t="s">
        <v>1826</v>
      </c>
      <c r="G234" s="193" t="s">
        <v>1814</v>
      </c>
      <c r="H234" s="194">
        <v>1</v>
      </c>
      <c r="I234" s="195"/>
      <c r="J234" s="194">
        <f>ROUND(I234*H234,3)</f>
        <v>0</v>
      </c>
      <c r="K234" s="196"/>
      <c r="L234" s="39"/>
      <c r="M234" s="197" t="s">
        <v>1</v>
      </c>
      <c r="N234" s="198" t="s">
        <v>44</v>
      </c>
      <c r="O234" s="82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1" t="s">
        <v>111</v>
      </c>
      <c r="AT234" s="201" t="s">
        <v>171</v>
      </c>
      <c r="AU234" s="201" t="s">
        <v>90</v>
      </c>
      <c r="AY234" s="19" t="s">
        <v>168</v>
      </c>
      <c r="BE234" s="202">
        <f>IF(N234="základná",J234,0)</f>
        <v>0</v>
      </c>
      <c r="BF234" s="202">
        <f>IF(N234="znížená",J234,0)</f>
        <v>0</v>
      </c>
      <c r="BG234" s="202">
        <f>IF(N234="zákl. prenesená",J234,0)</f>
        <v>0</v>
      </c>
      <c r="BH234" s="202">
        <f>IF(N234="zníž. prenesená",J234,0)</f>
        <v>0</v>
      </c>
      <c r="BI234" s="202">
        <f>IF(N234="nulová",J234,0)</f>
        <v>0</v>
      </c>
      <c r="BJ234" s="19" t="s">
        <v>90</v>
      </c>
      <c r="BK234" s="203">
        <f>ROUND(I234*H234,3)</f>
        <v>0</v>
      </c>
      <c r="BL234" s="19" t="s">
        <v>111</v>
      </c>
      <c r="BM234" s="201" t="s">
        <v>1076</v>
      </c>
    </row>
    <row r="235" s="12" customFormat="1" ht="25.92" customHeight="1">
      <c r="A235" s="12"/>
      <c r="B235" s="176"/>
      <c r="C235" s="12"/>
      <c r="D235" s="177" t="s">
        <v>77</v>
      </c>
      <c r="E235" s="178" t="s">
        <v>106</v>
      </c>
      <c r="F235" s="178" t="s">
        <v>1827</v>
      </c>
      <c r="G235" s="12"/>
      <c r="H235" s="12"/>
      <c r="I235" s="179"/>
      <c r="J235" s="180">
        <f>BK235</f>
        <v>0</v>
      </c>
      <c r="K235" s="12"/>
      <c r="L235" s="176"/>
      <c r="M235" s="181"/>
      <c r="N235" s="182"/>
      <c r="O235" s="182"/>
      <c r="P235" s="183">
        <f>SUM(P236:P253)</f>
        <v>0</v>
      </c>
      <c r="Q235" s="182"/>
      <c r="R235" s="183">
        <f>SUM(R236:R253)</f>
        <v>0</v>
      </c>
      <c r="S235" s="182"/>
      <c r="T235" s="184">
        <f>SUM(T236:T253)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77" t="s">
        <v>111</v>
      </c>
      <c r="AT235" s="185" t="s">
        <v>77</v>
      </c>
      <c r="AU235" s="185" t="s">
        <v>78</v>
      </c>
      <c r="AY235" s="177" t="s">
        <v>168</v>
      </c>
      <c r="BK235" s="186">
        <f>SUM(BK236:BK253)</f>
        <v>0</v>
      </c>
    </row>
    <row r="236" s="2" customFormat="1" ht="33" customHeight="1">
      <c r="A236" s="38"/>
      <c r="B236" s="189"/>
      <c r="C236" s="190" t="s">
        <v>406</v>
      </c>
      <c r="D236" s="190" t="s">
        <v>171</v>
      </c>
      <c r="E236" s="191" t="s">
        <v>1828</v>
      </c>
      <c r="F236" s="192" t="s">
        <v>1829</v>
      </c>
      <c r="G236" s="193" t="s">
        <v>174</v>
      </c>
      <c r="H236" s="194">
        <v>64</v>
      </c>
      <c r="I236" s="195"/>
      <c r="J236" s="194">
        <f>ROUND(I236*H236,3)</f>
        <v>0</v>
      </c>
      <c r="K236" s="196"/>
      <c r="L236" s="39"/>
      <c r="M236" s="197" t="s">
        <v>1</v>
      </c>
      <c r="N236" s="198" t="s">
        <v>44</v>
      </c>
      <c r="O236" s="82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1" t="s">
        <v>573</v>
      </c>
      <c r="AT236" s="201" t="s">
        <v>171</v>
      </c>
      <c r="AU236" s="201" t="s">
        <v>85</v>
      </c>
      <c r="AY236" s="19" t="s">
        <v>168</v>
      </c>
      <c r="BE236" s="202">
        <f>IF(N236="základná",J236,0)</f>
        <v>0</v>
      </c>
      <c r="BF236" s="202">
        <f>IF(N236="znížená",J236,0)</f>
        <v>0</v>
      </c>
      <c r="BG236" s="202">
        <f>IF(N236="zákl. prenesená",J236,0)</f>
        <v>0</v>
      </c>
      <c r="BH236" s="202">
        <f>IF(N236="zníž. prenesená",J236,0)</f>
        <v>0</v>
      </c>
      <c r="BI236" s="202">
        <f>IF(N236="nulová",J236,0)</f>
        <v>0</v>
      </c>
      <c r="BJ236" s="19" t="s">
        <v>90</v>
      </c>
      <c r="BK236" s="203">
        <f>ROUND(I236*H236,3)</f>
        <v>0</v>
      </c>
      <c r="BL236" s="19" t="s">
        <v>573</v>
      </c>
      <c r="BM236" s="201" t="s">
        <v>1080</v>
      </c>
    </row>
    <row r="237" s="2" customFormat="1" ht="24.15" customHeight="1">
      <c r="A237" s="38"/>
      <c r="B237" s="189"/>
      <c r="C237" s="190" t="s">
        <v>1082</v>
      </c>
      <c r="D237" s="190" t="s">
        <v>171</v>
      </c>
      <c r="E237" s="191" t="s">
        <v>1830</v>
      </c>
      <c r="F237" s="192" t="s">
        <v>1831</v>
      </c>
      <c r="G237" s="193" t="s">
        <v>324</v>
      </c>
      <c r="H237" s="194">
        <v>42</v>
      </c>
      <c r="I237" s="195"/>
      <c r="J237" s="194">
        <f>ROUND(I237*H237,3)</f>
        <v>0</v>
      </c>
      <c r="K237" s="196"/>
      <c r="L237" s="39"/>
      <c r="M237" s="197" t="s">
        <v>1</v>
      </c>
      <c r="N237" s="198" t="s">
        <v>44</v>
      </c>
      <c r="O237" s="8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1" t="s">
        <v>573</v>
      </c>
      <c r="AT237" s="201" t="s">
        <v>171</v>
      </c>
      <c r="AU237" s="201" t="s">
        <v>85</v>
      </c>
      <c r="AY237" s="19" t="s">
        <v>168</v>
      </c>
      <c r="BE237" s="202">
        <f>IF(N237="základná",J237,0)</f>
        <v>0</v>
      </c>
      <c r="BF237" s="202">
        <f>IF(N237="znížená",J237,0)</f>
        <v>0</v>
      </c>
      <c r="BG237" s="202">
        <f>IF(N237="zákl. prenesená",J237,0)</f>
        <v>0</v>
      </c>
      <c r="BH237" s="202">
        <f>IF(N237="zníž. prenesená",J237,0)</f>
        <v>0</v>
      </c>
      <c r="BI237" s="202">
        <f>IF(N237="nulová",J237,0)</f>
        <v>0</v>
      </c>
      <c r="BJ237" s="19" t="s">
        <v>90</v>
      </c>
      <c r="BK237" s="203">
        <f>ROUND(I237*H237,3)</f>
        <v>0</v>
      </c>
      <c r="BL237" s="19" t="s">
        <v>573</v>
      </c>
      <c r="BM237" s="201" t="s">
        <v>1085</v>
      </c>
    </row>
    <row r="238" s="2" customFormat="1" ht="24.15" customHeight="1">
      <c r="A238" s="38"/>
      <c r="B238" s="189"/>
      <c r="C238" s="190" t="s">
        <v>412</v>
      </c>
      <c r="D238" s="190" t="s">
        <v>171</v>
      </c>
      <c r="E238" s="191" t="s">
        <v>1832</v>
      </c>
      <c r="F238" s="192" t="s">
        <v>1833</v>
      </c>
      <c r="G238" s="193" t="s">
        <v>324</v>
      </c>
      <c r="H238" s="194">
        <v>70</v>
      </c>
      <c r="I238" s="195"/>
      <c r="J238" s="194">
        <f>ROUND(I238*H238,3)</f>
        <v>0</v>
      </c>
      <c r="K238" s="196"/>
      <c r="L238" s="39"/>
      <c r="M238" s="197" t="s">
        <v>1</v>
      </c>
      <c r="N238" s="198" t="s">
        <v>44</v>
      </c>
      <c r="O238" s="82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1" t="s">
        <v>573</v>
      </c>
      <c r="AT238" s="201" t="s">
        <v>171</v>
      </c>
      <c r="AU238" s="201" t="s">
        <v>85</v>
      </c>
      <c r="AY238" s="19" t="s">
        <v>168</v>
      </c>
      <c r="BE238" s="202">
        <f>IF(N238="základná",J238,0)</f>
        <v>0</v>
      </c>
      <c r="BF238" s="202">
        <f>IF(N238="znížená",J238,0)</f>
        <v>0</v>
      </c>
      <c r="BG238" s="202">
        <f>IF(N238="zákl. prenesená",J238,0)</f>
        <v>0</v>
      </c>
      <c r="BH238" s="202">
        <f>IF(N238="zníž. prenesená",J238,0)</f>
        <v>0</v>
      </c>
      <c r="BI238" s="202">
        <f>IF(N238="nulová",J238,0)</f>
        <v>0</v>
      </c>
      <c r="BJ238" s="19" t="s">
        <v>90</v>
      </c>
      <c r="BK238" s="203">
        <f>ROUND(I238*H238,3)</f>
        <v>0</v>
      </c>
      <c r="BL238" s="19" t="s">
        <v>573</v>
      </c>
      <c r="BM238" s="201" t="s">
        <v>1089</v>
      </c>
    </row>
    <row r="239" s="2" customFormat="1" ht="24.15" customHeight="1">
      <c r="A239" s="38"/>
      <c r="B239" s="189"/>
      <c r="C239" s="190" t="s">
        <v>1091</v>
      </c>
      <c r="D239" s="190" t="s">
        <v>171</v>
      </c>
      <c r="E239" s="191" t="s">
        <v>1834</v>
      </c>
      <c r="F239" s="192" t="s">
        <v>1835</v>
      </c>
      <c r="G239" s="193" t="s">
        <v>324</v>
      </c>
      <c r="H239" s="194">
        <v>30</v>
      </c>
      <c r="I239" s="195"/>
      <c r="J239" s="194">
        <f>ROUND(I239*H239,3)</f>
        <v>0</v>
      </c>
      <c r="K239" s="196"/>
      <c r="L239" s="39"/>
      <c r="M239" s="197" t="s">
        <v>1</v>
      </c>
      <c r="N239" s="198" t="s">
        <v>44</v>
      </c>
      <c r="O239" s="82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1" t="s">
        <v>573</v>
      </c>
      <c r="AT239" s="201" t="s">
        <v>171</v>
      </c>
      <c r="AU239" s="201" t="s">
        <v>85</v>
      </c>
      <c r="AY239" s="19" t="s">
        <v>168</v>
      </c>
      <c r="BE239" s="202">
        <f>IF(N239="základná",J239,0)</f>
        <v>0</v>
      </c>
      <c r="BF239" s="202">
        <f>IF(N239="znížená",J239,0)</f>
        <v>0</v>
      </c>
      <c r="BG239" s="202">
        <f>IF(N239="zákl. prenesená",J239,0)</f>
        <v>0</v>
      </c>
      <c r="BH239" s="202">
        <f>IF(N239="zníž. prenesená",J239,0)</f>
        <v>0</v>
      </c>
      <c r="BI239" s="202">
        <f>IF(N239="nulová",J239,0)</f>
        <v>0</v>
      </c>
      <c r="BJ239" s="19" t="s">
        <v>90</v>
      </c>
      <c r="BK239" s="203">
        <f>ROUND(I239*H239,3)</f>
        <v>0</v>
      </c>
      <c r="BL239" s="19" t="s">
        <v>573</v>
      </c>
      <c r="BM239" s="201" t="s">
        <v>1094</v>
      </c>
    </row>
    <row r="240" s="2" customFormat="1" ht="24.15" customHeight="1">
      <c r="A240" s="38"/>
      <c r="B240" s="189"/>
      <c r="C240" s="190" t="s">
        <v>417</v>
      </c>
      <c r="D240" s="190" t="s">
        <v>171</v>
      </c>
      <c r="E240" s="191" t="s">
        <v>1836</v>
      </c>
      <c r="F240" s="192" t="s">
        <v>1837</v>
      </c>
      <c r="G240" s="193" t="s">
        <v>353</v>
      </c>
      <c r="H240" s="194">
        <v>40</v>
      </c>
      <c r="I240" s="195"/>
      <c r="J240" s="194">
        <f>ROUND(I240*H240,3)</f>
        <v>0</v>
      </c>
      <c r="K240" s="196"/>
      <c r="L240" s="39"/>
      <c r="M240" s="197" t="s">
        <v>1</v>
      </c>
      <c r="N240" s="198" t="s">
        <v>44</v>
      </c>
      <c r="O240" s="82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1" t="s">
        <v>573</v>
      </c>
      <c r="AT240" s="201" t="s">
        <v>171</v>
      </c>
      <c r="AU240" s="201" t="s">
        <v>85</v>
      </c>
      <c r="AY240" s="19" t="s">
        <v>168</v>
      </c>
      <c r="BE240" s="202">
        <f>IF(N240="základná",J240,0)</f>
        <v>0</v>
      </c>
      <c r="BF240" s="202">
        <f>IF(N240="znížená",J240,0)</f>
        <v>0</v>
      </c>
      <c r="BG240" s="202">
        <f>IF(N240="zákl. prenesená",J240,0)</f>
        <v>0</v>
      </c>
      <c r="BH240" s="202">
        <f>IF(N240="zníž. prenesená",J240,0)</f>
        <v>0</v>
      </c>
      <c r="BI240" s="202">
        <f>IF(N240="nulová",J240,0)</f>
        <v>0</v>
      </c>
      <c r="BJ240" s="19" t="s">
        <v>90</v>
      </c>
      <c r="BK240" s="203">
        <f>ROUND(I240*H240,3)</f>
        <v>0</v>
      </c>
      <c r="BL240" s="19" t="s">
        <v>573</v>
      </c>
      <c r="BM240" s="201" t="s">
        <v>1098</v>
      </c>
    </row>
    <row r="241" s="2" customFormat="1" ht="24.15" customHeight="1">
      <c r="A241" s="38"/>
      <c r="B241" s="189"/>
      <c r="C241" s="190" t="s">
        <v>1100</v>
      </c>
      <c r="D241" s="190" t="s">
        <v>171</v>
      </c>
      <c r="E241" s="191" t="s">
        <v>1838</v>
      </c>
      <c r="F241" s="192" t="s">
        <v>1839</v>
      </c>
      <c r="G241" s="193" t="s">
        <v>353</v>
      </c>
      <c r="H241" s="194">
        <v>2</v>
      </c>
      <c r="I241" s="195"/>
      <c r="J241" s="194">
        <f>ROUND(I241*H241,3)</f>
        <v>0</v>
      </c>
      <c r="K241" s="196"/>
      <c r="L241" s="39"/>
      <c r="M241" s="197" t="s">
        <v>1</v>
      </c>
      <c r="N241" s="198" t="s">
        <v>44</v>
      </c>
      <c r="O241" s="8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1" t="s">
        <v>573</v>
      </c>
      <c r="AT241" s="201" t="s">
        <v>171</v>
      </c>
      <c r="AU241" s="201" t="s">
        <v>85</v>
      </c>
      <c r="AY241" s="19" t="s">
        <v>168</v>
      </c>
      <c r="BE241" s="202">
        <f>IF(N241="základná",J241,0)</f>
        <v>0</v>
      </c>
      <c r="BF241" s="202">
        <f>IF(N241="znížená",J241,0)</f>
        <v>0</v>
      </c>
      <c r="BG241" s="202">
        <f>IF(N241="zákl. prenesená",J241,0)</f>
        <v>0</v>
      </c>
      <c r="BH241" s="202">
        <f>IF(N241="zníž. prenesená",J241,0)</f>
        <v>0</v>
      </c>
      <c r="BI241" s="202">
        <f>IF(N241="nulová",J241,0)</f>
        <v>0</v>
      </c>
      <c r="BJ241" s="19" t="s">
        <v>90</v>
      </c>
      <c r="BK241" s="203">
        <f>ROUND(I241*H241,3)</f>
        <v>0</v>
      </c>
      <c r="BL241" s="19" t="s">
        <v>573</v>
      </c>
      <c r="BM241" s="201" t="s">
        <v>1103</v>
      </c>
    </row>
    <row r="242" s="2" customFormat="1" ht="24.15" customHeight="1">
      <c r="A242" s="38"/>
      <c r="B242" s="189"/>
      <c r="C242" s="190" t="s">
        <v>422</v>
      </c>
      <c r="D242" s="190" t="s">
        <v>171</v>
      </c>
      <c r="E242" s="191" t="s">
        <v>1840</v>
      </c>
      <c r="F242" s="192" t="s">
        <v>1841</v>
      </c>
      <c r="G242" s="193" t="s">
        <v>353</v>
      </c>
      <c r="H242" s="194">
        <v>2</v>
      </c>
      <c r="I242" s="195"/>
      <c r="J242" s="194">
        <f>ROUND(I242*H242,3)</f>
        <v>0</v>
      </c>
      <c r="K242" s="196"/>
      <c r="L242" s="39"/>
      <c r="M242" s="197" t="s">
        <v>1</v>
      </c>
      <c r="N242" s="198" t="s">
        <v>44</v>
      </c>
      <c r="O242" s="82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1" t="s">
        <v>573</v>
      </c>
      <c r="AT242" s="201" t="s">
        <v>171</v>
      </c>
      <c r="AU242" s="201" t="s">
        <v>85</v>
      </c>
      <c r="AY242" s="19" t="s">
        <v>168</v>
      </c>
      <c r="BE242" s="202">
        <f>IF(N242="základná",J242,0)</f>
        <v>0</v>
      </c>
      <c r="BF242" s="202">
        <f>IF(N242="znížená",J242,0)</f>
        <v>0</v>
      </c>
      <c r="BG242" s="202">
        <f>IF(N242="zákl. prenesená",J242,0)</f>
        <v>0</v>
      </c>
      <c r="BH242" s="202">
        <f>IF(N242="zníž. prenesená",J242,0)</f>
        <v>0</v>
      </c>
      <c r="BI242" s="202">
        <f>IF(N242="nulová",J242,0)</f>
        <v>0</v>
      </c>
      <c r="BJ242" s="19" t="s">
        <v>90</v>
      </c>
      <c r="BK242" s="203">
        <f>ROUND(I242*H242,3)</f>
        <v>0</v>
      </c>
      <c r="BL242" s="19" t="s">
        <v>573</v>
      </c>
      <c r="BM242" s="201" t="s">
        <v>1107</v>
      </c>
    </row>
    <row r="243" s="2" customFormat="1" ht="21.75" customHeight="1">
      <c r="A243" s="38"/>
      <c r="B243" s="189"/>
      <c r="C243" s="190" t="s">
        <v>1110</v>
      </c>
      <c r="D243" s="190" t="s">
        <v>171</v>
      </c>
      <c r="E243" s="191" t="s">
        <v>1842</v>
      </c>
      <c r="F243" s="192" t="s">
        <v>1843</v>
      </c>
      <c r="G243" s="193" t="s">
        <v>353</v>
      </c>
      <c r="H243" s="194">
        <v>2</v>
      </c>
      <c r="I243" s="195"/>
      <c r="J243" s="194">
        <f>ROUND(I243*H243,3)</f>
        <v>0</v>
      </c>
      <c r="K243" s="196"/>
      <c r="L243" s="39"/>
      <c r="M243" s="197" t="s">
        <v>1</v>
      </c>
      <c r="N243" s="198" t="s">
        <v>44</v>
      </c>
      <c r="O243" s="82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1" t="s">
        <v>573</v>
      </c>
      <c r="AT243" s="201" t="s">
        <v>171</v>
      </c>
      <c r="AU243" s="201" t="s">
        <v>85</v>
      </c>
      <c r="AY243" s="19" t="s">
        <v>168</v>
      </c>
      <c r="BE243" s="202">
        <f>IF(N243="základná",J243,0)</f>
        <v>0</v>
      </c>
      <c r="BF243" s="202">
        <f>IF(N243="znížená",J243,0)</f>
        <v>0</v>
      </c>
      <c r="BG243" s="202">
        <f>IF(N243="zákl. prenesená",J243,0)</f>
        <v>0</v>
      </c>
      <c r="BH243" s="202">
        <f>IF(N243="zníž. prenesená",J243,0)</f>
        <v>0</v>
      </c>
      <c r="BI243" s="202">
        <f>IF(N243="nulová",J243,0)</f>
        <v>0</v>
      </c>
      <c r="BJ243" s="19" t="s">
        <v>90</v>
      </c>
      <c r="BK243" s="203">
        <f>ROUND(I243*H243,3)</f>
        <v>0</v>
      </c>
      <c r="BL243" s="19" t="s">
        <v>573</v>
      </c>
      <c r="BM243" s="201" t="s">
        <v>1114</v>
      </c>
    </row>
    <row r="244" s="2" customFormat="1" ht="33" customHeight="1">
      <c r="A244" s="38"/>
      <c r="B244" s="189"/>
      <c r="C244" s="190" t="s">
        <v>426</v>
      </c>
      <c r="D244" s="190" t="s">
        <v>171</v>
      </c>
      <c r="E244" s="191" t="s">
        <v>1844</v>
      </c>
      <c r="F244" s="192" t="s">
        <v>1845</v>
      </c>
      <c r="G244" s="193" t="s">
        <v>458</v>
      </c>
      <c r="H244" s="194">
        <v>0.41299999999999998</v>
      </c>
      <c r="I244" s="195"/>
      <c r="J244" s="194">
        <f>ROUND(I244*H244,3)</f>
        <v>0</v>
      </c>
      <c r="K244" s="196"/>
      <c r="L244" s="39"/>
      <c r="M244" s="197" t="s">
        <v>1</v>
      </c>
      <c r="N244" s="198" t="s">
        <v>44</v>
      </c>
      <c r="O244" s="8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1" t="s">
        <v>573</v>
      </c>
      <c r="AT244" s="201" t="s">
        <v>171</v>
      </c>
      <c r="AU244" s="201" t="s">
        <v>85</v>
      </c>
      <c r="AY244" s="19" t="s">
        <v>168</v>
      </c>
      <c r="BE244" s="202">
        <f>IF(N244="základná",J244,0)</f>
        <v>0</v>
      </c>
      <c r="BF244" s="202">
        <f>IF(N244="znížená",J244,0)</f>
        <v>0</v>
      </c>
      <c r="BG244" s="202">
        <f>IF(N244="zákl. prenesená",J244,0)</f>
        <v>0</v>
      </c>
      <c r="BH244" s="202">
        <f>IF(N244="zníž. prenesená",J244,0)</f>
        <v>0</v>
      </c>
      <c r="BI244" s="202">
        <f>IF(N244="nulová",J244,0)</f>
        <v>0</v>
      </c>
      <c r="BJ244" s="19" t="s">
        <v>90</v>
      </c>
      <c r="BK244" s="203">
        <f>ROUND(I244*H244,3)</f>
        <v>0</v>
      </c>
      <c r="BL244" s="19" t="s">
        <v>573</v>
      </c>
      <c r="BM244" s="201" t="s">
        <v>1119</v>
      </c>
    </row>
    <row r="245" s="2" customFormat="1" ht="24.15" customHeight="1">
      <c r="A245" s="38"/>
      <c r="B245" s="189"/>
      <c r="C245" s="190" t="s">
        <v>1121</v>
      </c>
      <c r="D245" s="190" t="s">
        <v>171</v>
      </c>
      <c r="E245" s="191" t="s">
        <v>1846</v>
      </c>
      <c r="F245" s="192" t="s">
        <v>1847</v>
      </c>
      <c r="G245" s="193" t="s">
        <v>353</v>
      </c>
      <c r="H245" s="194">
        <v>54</v>
      </c>
      <c r="I245" s="195"/>
      <c r="J245" s="194">
        <f>ROUND(I245*H245,3)</f>
        <v>0</v>
      </c>
      <c r="K245" s="196"/>
      <c r="L245" s="39"/>
      <c r="M245" s="197" t="s">
        <v>1</v>
      </c>
      <c r="N245" s="198" t="s">
        <v>44</v>
      </c>
      <c r="O245" s="82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1" t="s">
        <v>573</v>
      </c>
      <c r="AT245" s="201" t="s">
        <v>171</v>
      </c>
      <c r="AU245" s="201" t="s">
        <v>85</v>
      </c>
      <c r="AY245" s="19" t="s">
        <v>168</v>
      </c>
      <c r="BE245" s="202">
        <f>IF(N245="základná",J245,0)</f>
        <v>0</v>
      </c>
      <c r="BF245" s="202">
        <f>IF(N245="znížená",J245,0)</f>
        <v>0</v>
      </c>
      <c r="BG245" s="202">
        <f>IF(N245="zákl. prenesená",J245,0)</f>
        <v>0</v>
      </c>
      <c r="BH245" s="202">
        <f>IF(N245="zníž. prenesená",J245,0)</f>
        <v>0</v>
      </c>
      <c r="BI245" s="202">
        <f>IF(N245="nulová",J245,0)</f>
        <v>0</v>
      </c>
      <c r="BJ245" s="19" t="s">
        <v>90</v>
      </c>
      <c r="BK245" s="203">
        <f>ROUND(I245*H245,3)</f>
        <v>0</v>
      </c>
      <c r="BL245" s="19" t="s">
        <v>573</v>
      </c>
      <c r="BM245" s="201" t="s">
        <v>1124</v>
      </c>
    </row>
    <row r="246" s="2" customFormat="1" ht="24.15" customHeight="1">
      <c r="A246" s="38"/>
      <c r="B246" s="189"/>
      <c r="C246" s="190" t="s">
        <v>431</v>
      </c>
      <c r="D246" s="190" t="s">
        <v>171</v>
      </c>
      <c r="E246" s="191" t="s">
        <v>1848</v>
      </c>
      <c r="F246" s="192" t="s">
        <v>1849</v>
      </c>
      <c r="G246" s="193" t="s">
        <v>353</v>
      </c>
      <c r="H246" s="194">
        <v>14</v>
      </c>
      <c r="I246" s="195"/>
      <c r="J246" s="194">
        <f>ROUND(I246*H246,3)</f>
        <v>0</v>
      </c>
      <c r="K246" s="196"/>
      <c r="L246" s="39"/>
      <c r="M246" s="197" t="s">
        <v>1</v>
      </c>
      <c r="N246" s="198" t="s">
        <v>44</v>
      </c>
      <c r="O246" s="82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1" t="s">
        <v>573</v>
      </c>
      <c r="AT246" s="201" t="s">
        <v>171</v>
      </c>
      <c r="AU246" s="201" t="s">
        <v>85</v>
      </c>
      <c r="AY246" s="19" t="s">
        <v>168</v>
      </c>
      <c r="BE246" s="202">
        <f>IF(N246="základná",J246,0)</f>
        <v>0</v>
      </c>
      <c r="BF246" s="202">
        <f>IF(N246="znížená",J246,0)</f>
        <v>0</v>
      </c>
      <c r="BG246" s="202">
        <f>IF(N246="zákl. prenesená",J246,0)</f>
        <v>0</v>
      </c>
      <c r="BH246" s="202">
        <f>IF(N246="zníž. prenesená",J246,0)</f>
        <v>0</v>
      </c>
      <c r="BI246" s="202">
        <f>IF(N246="nulová",J246,0)</f>
        <v>0</v>
      </c>
      <c r="BJ246" s="19" t="s">
        <v>90</v>
      </c>
      <c r="BK246" s="203">
        <f>ROUND(I246*H246,3)</f>
        <v>0</v>
      </c>
      <c r="BL246" s="19" t="s">
        <v>573</v>
      </c>
      <c r="BM246" s="201" t="s">
        <v>1128</v>
      </c>
    </row>
    <row r="247" s="2" customFormat="1" ht="24.15" customHeight="1">
      <c r="A247" s="38"/>
      <c r="B247" s="189"/>
      <c r="C247" s="190" t="s">
        <v>476</v>
      </c>
      <c r="D247" s="190" t="s">
        <v>171</v>
      </c>
      <c r="E247" s="191" t="s">
        <v>1850</v>
      </c>
      <c r="F247" s="192" t="s">
        <v>1851</v>
      </c>
      <c r="G247" s="193" t="s">
        <v>458</v>
      </c>
      <c r="H247" s="194">
        <v>0.037999999999999999</v>
      </c>
      <c r="I247" s="195"/>
      <c r="J247" s="194">
        <f>ROUND(I247*H247,3)</f>
        <v>0</v>
      </c>
      <c r="K247" s="196"/>
      <c r="L247" s="39"/>
      <c r="M247" s="197" t="s">
        <v>1</v>
      </c>
      <c r="N247" s="198" t="s">
        <v>44</v>
      </c>
      <c r="O247" s="8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1" t="s">
        <v>573</v>
      </c>
      <c r="AT247" s="201" t="s">
        <v>171</v>
      </c>
      <c r="AU247" s="201" t="s">
        <v>85</v>
      </c>
      <c r="AY247" s="19" t="s">
        <v>168</v>
      </c>
      <c r="BE247" s="202">
        <f>IF(N247="základná",J247,0)</f>
        <v>0</v>
      </c>
      <c r="BF247" s="202">
        <f>IF(N247="znížená",J247,0)</f>
        <v>0</v>
      </c>
      <c r="BG247" s="202">
        <f>IF(N247="zákl. prenesená",J247,0)</f>
        <v>0</v>
      </c>
      <c r="BH247" s="202">
        <f>IF(N247="zníž. prenesená",J247,0)</f>
        <v>0</v>
      </c>
      <c r="BI247" s="202">
        <f>IF(N247="nulová",J247,0)</f>
        <v>0</v>
      </c>
      <c r="BJ247" s="19" t="s">
        <v>90</v>
      </c>
      <c r="BK247" s="203">
        <f>ROUND(I247*H247,3)</f>
        <v>0</v>
      </c>
      <c r="BL247" s="19" t="s">
        <v>573</v>
      </c>
      <c r="BM247" s="201" t="s">
        <v>1131</v>
      </c>
    </row>
    <row r="248" s="2" customFormat="1" ht="24.15" customHeight="1">
      <c r="A248" s="38"/>
      <c r="B248" s="189"/>
      <c r="C248" s="190" t="s">
        <v>435</v>
      </c>
      <c r="D248" s="190" t="s">
        <v>171</v>
      </c>
      <c r="E248" s="191" t="s">
        <v>1852</v>
      </c>
      <c r="F248" s="192" t="s">
        <v>1853</v>
      </c>
      <c r="G248" s="193" t="s">
        <v>174</v>
      </c>
      <c r="H248" s="194">
        <v>53</v>
      </c>
      <c r="I248" s="195"/>
      <c r="J248" s="194">
        <f>ROUND(I248*H248,3)</f>
        <v>0</v>
      </c>
      <c r="K248" s="196"/>
      <c r="L248" s="39"/>
      <c r="M248" s="197" t="s">
        <v>1</v>
      </c>
      <c r="N248" s="198" t="s">
        <v>44</v>
      </c>
      <c r="O248" s="82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1" t="s">
        <v>573</v>
      </c>
      <c r="AT248" s="201" t="s">
        <v>171</v>
      </c>
      <c r="AU248" s="201" t="s">
        <v>85</v>
      </c>
      <c r="AY248" s="19" t="s">
        <v>168</v>
      </c>
      <c r="BE248" s="202">
        <f>IF(N248="základná",J248,0)</f>
        <v>0</v>
      </c>
      <c r="BF248" s="202">
        <f>IF(N248="znížená",J248,0)</f>
        <v>0</v>
      </c>
      <c r="BG248" s="202">
        <f>IF(N248="zákl. prenesená",J248,0)</f>
        <v>0</v>
      </c>
      <c r="BH248" s="202">
        <f>IF(N248="zníž. prenesená",J248,0)</f>
        <v>0</v>
      </c>
      <c r="BI248" s="202">
        <f>IF(N248="nulová",J248,0)</f>
        <v>0</v>
      </c>
      <c r="BJ248" s="19" t="s">
        <v>90</v>
      </c>
      <c r="BK248" s="203">
        <f>ROUND(I248*H248,3)</f>
        <v>0</v>
      </c>
      <c r="BL248" s="19" t="s">
        <v>573</v>
      </c>
      <c r="BM248" s="201" t="s">
        <v>1135</v>
      </c>
    </row>
    <row r="249" s="2" customFormat="1" ht="33" customHeight="1">
      <c r="A249" s="38"/>
      <c r="B249" s="189"/>
      <c r="C249" s="190" t="s">
        <v>1138</v>
      </c>
      <c r="D249" s="190" t="s">
        <v>171</v>
      </c>
      <c r="E249" s="191" t="s">
        <v>1854</v>
      </c>
      <c r="F249" s="192" t="s">
        <v>1855</v>
      </c>
      <c r="G249" s="193" t="s">
        <v>353</v>
      </c>
      <c r="H249" s="194">
        <v>12</v>
      </c>
      <c r="I249" s="195"/>
      <c r="J249" s="194">
        <f>ROUND(I249*H249,3)</f>
        <v>0</v>
      </c>
      <c r="K249" s="196"/>
      <c r="L249" s="39"/>
      <c r="M249" s="197" t="s">
        <v>1</v>
      </c>
      <c r="N249" s="198" t="s">
        <v>44</v>
      </c>
      <c r="O249" s="82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1" t="s">
        <v>573</v>
      </c>
      <c r="AT249" s="201" t="s">
        <v>171</v>
      </c>
      <c r="AU249" s="201" t="s">
        <v>85</v>
      </c>
      <c r="AY249" s="19" t="s">
        <v>168</v>
      </c>
      <c r="BE249" s="202">
        <f>IF(N249="základná",J249,0)</f>
        <v>0</v>
      </c>
      <c r="BF249" s="202">
        <f>IF(N249="znížená",J249,0)</f>
        <v>0</v>
      </c>
      <c r="BG249" s="202">
        <f>IF(N249="zákl. prenesená",J249,0)</f>
        <v>0</v>
      </c>
      <c r="BH249" s="202">
        <f>IF(N249="zníž. prenesená",J249,0)</f>
        <v>0</v>
      </c>
      <c r="BI249" s="202">
        <f>IF(N249="nulová",J249,0)</f>
        <v>0</v>
      </c>
      <c r="BJ249" s="19" t="s">
        <v>90</v>
      </c>
      <c r="BK249" s="203">
        <f>ROUND(I249*H249,3)</f>
        <v>0</v>
      </c>
      <c r="BL249" s="19" t="s">
        <v>573</v>
      </c>
      <c r="BM249" s="201" t="s">
        <v>1141</v>
      </c>
    </row>
    <row r="250" s="2" customFormat="1" ht="24.15" customHeight="1">
      <c r="A250" s="38"/>
      <c r="B250" s="189"/>
      <c r="C250" s="190" t="s">
        <v>439</v>
      </c>
      <c r="D250" s="190" t="s">
        <v>171</v>
      </c>
      <c r="E250" s="191" t="s">
        <v>1856</v>
      </c>
      <c r="F250" s="192" t="s">
        <v>1857</v>
      </c>
      <c r="G250" s="193" t="s">
        <v>353</v>
      </c>
      <c r="H250" s="194">
        <v>160</v>
      </c>
      <c r="I250" s="195"/>
      <c r="J250" s="194">
        <f>ROUND(I250*H250,3)</f>
        <v>0</v>
      </c>
      <c r="K250" s="196"/>
      <c r="L250" s="39"/>
      <c r="M250" s="197" t="s">
        <v>1</v>
      </c>
      <c r="N250" s="198" t="s">
        <v>44</v>
      </c>
      <c r="O250" s="82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1" t="s">
        <v>573</v>
      </c>
      <c r="AT250" s="201" t="s">
        <v>171</v>
      </c>
      <c r="AU250" s="201" t="s">
        <v>85</v>
      </c>
      <c r="AY250" s="19" t="s">
        <v>168</v>
      </c>
      <c r="BE250" s="202">
        <f>IF(N250="základná",J250,0)</f>
        <v>0</v>
      </c>
      <c r="BF250" s="202">
        <f>IF(N250="znížená",J250,0)</f>
        <v>0</v>
      </c>
      <c r="BG250" s="202">
        <f>IF(N250="zákl. prenesená",J250,0)</f>
        <v>0</v>
      </c>
      <c r="BH250" s="202">
        <f>IF(N250="zníž. prenesená",J250,0)</f>
        <v>0</v>
      </c>
      <c r="BI250" s="202">
        <f>IF(N250="nulová",J250,0)</f>
        <v>0</v>
      </c>
      <c r="BJ250" s="19" t="s">
        <v>90</v>
      </c>
      <c r="BK250" s="203">
        <f>ROUND(I250*H250,3)</f>
        <v>0</v>
      </c>
      <c r="BL250" s="19" t="s">
        <v>573</v>
      </c>
      <c r="BM250" s="201" t="s">
        <v>1143</v>
      </c>
    </row>
    <row r="251" s="2" customFormat="1" ht="24.15" customHeight="1">
      <c r="A251" s="38"/>
      <c r="B251" s="189"/>
      <c r="C251" s="190" t="s">
        <v>1144</v>
      </c>
      <c r="D251" s="190" t="s">
        <v>171</v>
      </c>
      <c r="E251" s="191" t="s">
        <v>1858</v>
      </c>
      <c r="F251" s="192" t="s">
        <v>1859</v>
      </c>
      <c r="G251" s="193" t="s">
        <v>353</v>
      </c>
      <c r="H251" s="194">
        <v>54</v>
      </c>
      <c r="I251" s="195"/>
      <c r="J251" s="194">
        <f>ROUND(I251*H251,3)</f>
        <v>0</v>
      </c>
      <c r="K251" s="196"/>
      <c r="L251" s="39"/>
      <c r="M251" s="197" t="s">
        <v>1</v>
      </c>
      <c r="N251" s="198" t="s">
        <v>44</v>
      </c>
      <c r="O251" s="82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1" t="s">
        <v>573</v>
      </c>
      <c r="AT251" s="201" t="s">
        <v>171</v>
      </c>
      <c r="AU251" s="201" t="s">
        <v>85</v>
      </c>
      <c r="AY251" s="19" t="s">
        <v>168</v>
      </c>
      <c r="BE251" s="202">
        <f>IF(N251="základná",J251,0)</f>
        <v>0</v>
      </c>
      <c r="BF251" s="202">
        <f>IF(N251="znížená",J251,0)</f>
        <v>0</v>
      </c>
      <c r="BG251" s="202">
        <f>IF(N251="zákl. prenesená",J251,0)</f>
        <v>0</v>
      </c>
      <c r="BH251" s="202">
        <f>IF(N251="zníž. prenesená",J251,0)</f>
        <v>0</v>
      </c>
      <c r="BI251" s="202">
        <f>IF(N251="nulová",J251,0)</f>
        <v>0</v>
      </c>
      <c r="BJ251" s="19" t="s">
        <v>90</v>
      </c>
      <c r="BK251" s="203">
        <f>ROUND(I251*H251,3)</f>
        <v>0</v>
      </c>
      <c r="BL251" s="19" t="s">
        <v>573</v>
      </c>
      <c r="BM251" s="201" t="s">
        <v>1145</v>
      </c>
    </row>
    <row r="252" s="2" customFormat="1" ht="24.15" customHeight="1">
      <c r="A252" s="38"/>
      <c r="B252" s="189"/>
      <c r="C252" s="190" t="s">
        <v>442</v>
      </c>
      <c r="D252" s="190" t="s">
        <v>171</v>
      </c>
      <c r="E252" s="191" t="s">
        <v>1860</v>
      </c>
      <c r="F252" s="192" t="s">
        <v>1861</v>
      </c>
      <c r="G252" s="193" t="s">
        <v>174</v>
      </c>
      <c r="H252" s="194">
        <v>160</v>
      </c>
      <c r="I252" s="195"/>
      <c r="J252" s="194">
        <f>ROUND(I252*H252,3)</f>
        <v>0</v>
      </c>
      <c r="K252" s="196"/>
      <c r="L252" s="39"/>
      <c r="M252" s="197" t="s">
        <v>1</v>
      </c>
      <c r="N252" s="198" t="s">
        <v>44</v>
      </c>
      <c r="O252" s="82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1" t="s">
        <v>573</v>
      </c>
      <c r="AT252" s="201" t="s">
        <v>171</v>
      </c>
      <c r="AU252" s="201" t="s">
        <v>85</v>
      </c>
      <c r="AY252" s="19" t="s">
        <v>168</v>
      </c>
      <c r="BE252" s="202">
        <f>IF(N252="základná",J252,0)</f>
        <v>0</v>
      </c>
      <c r="BF252" s="202">
        <f>IF(N252="znížená",J252,0)</f>
        <v>0</v>
      </c>
      <c r="BG252" s="202">
        <f>IF(N252="zákl. prenesená",J252,0)</f>
        <v>0</v>
      </c>
      <c r="BH252" s="202">
        <f>IF(N252="zníž. prenesená",J252,0)</f>
        <v>0</v>
      </c>
      <c r="BI252" s="202">
        <f>IF(N252="nulová",J252,0)</f>
        <v>0</v>
      </c>
      <c r="BJ252" s="19" t="s">
        <v>90</v>
      </c>
      <c r="BK252" s="203">
        <f>ROUND(I252*H252,3)</f>
        <v>0</v>
      </c>
      <c r="BL252" s="19" t="s">
        <v>573</v>
      </c>
      <c r="BM252" s="201" t="s">
        <v>1146</v>
      </c>
    </row>
    <row r="253" s="2" customFormat="1" ht="24.15" customHeight="1">
      <c r="A253" s="38"/>
      <c r="B253" s="189"/>
      <c r="C253" s="190" t="s">
        <v>1148</v>
      </c>
      <c r="D253" s="190" t="s">
        <v>171</v>
      </c>
      <c r="E253" s="191" t="s">
        <v>1862</v>
      </c>
      <c r="F253" s="192" t="s">
        <v>1863</v>
      </c>
      <c r="G253" s="193" t="s">
        <v>458</v>
      </c>
      <c r="H253" s="194">
        <v>120</v>
      </c>
      <c r="I253" s="195"/>
      <c r="J253" s="194">
        <f>ROUND(I253*H253,3)</f>
        <v>0</v>
      </c>
      <c r="K253" s="196"/>
      <c r="L253" s="39"/>
      <c r="M253" s="197" t="s">
        <v>1</v>
      </c>
      <c r="N253" s="198" t="s">
        <v>44</v>
      </c>
      <c r="O253" s="82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1" t="s">
        <v>573</v>
      </c>
      <c r="AT253" s="201" t="s">
        <v>171</v>
      </c>
      <c r="AU253" s="201" t="s">
        <v>85</v>
      </c>
      <c r="AY253" s="19" t="s">
        <v>168</v>
      </c>
      <c r="BE253" s="202">
        <f>IF(N253="základná",J253,0)</f>
        <v>0</v>
      </c>
      <c r="BF253" s="202">
        <f>IF(N253="znížená",J253,0)</f>
        <v>0</v>
      </c>
      <c r="BG253" s="202">
        <f>IF(N253="zákl. prenesená",J253,0)</f>
        <v>0</v>
      </c>
      <c r="BH253" s="202">
        <f>IF(N253="zníž. prenesená",J253,0)</f>
        <v>0</v>
      </c>
      <c r="BI253" s="202">
        <f>IF(N253="nulová",J253,0)</f>
        <v>0</v>
      </c>
      <c r="BJ253" s="19" t="s">
        <v>90</v>
      </c>
      <c r="BK253" s="203">
        <f>ROUND(I253*H253,3)</f>
        <v>0</v>
      </c>
      <c r="BL253" s="19" t="s">
        <v>573</v>
      </c>
      <c r="BM253" s="201" t="s">
        <v>1149</v>
      </c>
    </row>
    <row r="254" s="12" customFormat="1" ht="25.92" customHeight="1">
      <c r="A254" s="12"/>
      <c r="B254" s="176"/>
      <c r="C254" s="12"/>
      <c r="D254" s="177" t="s">
        <v>77</v>
      </c>
      <c r="E254" s="178" t="s">
        <v>107</v>
      </c>
      <c r="F254" s="178" t="s">
        <v>1864</v>
      </c>
      <c r="G254" s="12"/>
      <c r="H254" s="12"/>
      <c r="I254" s="179"/>
      <c r="J254" s="180">
        <f>BK254</f>
        <v>0</v>
      </c>
      <c r="K254" s="12"/>
      <c r="L254" s="176"/>
      <c r="M254" s="181"/>
      <c r="N254" s="182"/>
      <c r="O254" s="182"/>
      <c r="P254" s="183">
        <f>P255</f>
        <v>0</v>
      </c>
      <c r="Q254" s="182"/>
      <c r="R254" s="183">
        <f>R255</f>
        <v>0</v>
      </c>
      <c r="S254" s="182"/>
      <c r="T254" s="184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77" t="s">
        <v>85</v>
      </c>
      <c r="AT254" s="185" t="s">
        <v>77</v>
      </c>
      <c r="AU254" s="185" t="s">
        <v>78</v>
      </c>
      <c r="AY254" s="177" t="s">
        <v>168</v>
      </c>
      <c r="BK254" s="186">
        <f>BK255</f>
        <v>0</v>
      </c>
    </row>
    <row r="255" s="12" customFormat="1" ht="22.8" customHeight="1">
      <c r="A255" s="12"/>
      <c r="B255" s="176"/>
      <c r="C255" s="12"/>
      <c r="D255" s="177" t="s">
        <v>77</v>
      </c>
      <c r="E255" s="187" t="s">
        <v>1377</v>
      </c>
      <c r="F255" s="187" t="s">
        <v>1865</v>
      </c>
      <c r="G255" s="12"/>
      <c r="H255" s="12"/>
      <c r="I255" s="179"/>
      <c r="J255" s="188">
        <f>BK255</f>
        <v>0</v>
      </c>
      <c r="K255" s="12"/>
      <c r="L255" s="176"/>
      <c r="M255" s="181"/>
      <c r="N255" s="182"/>
      <c r="O255" s="182"/>
      <c r="P255" s="183">
        <f>SUM(P256:P261)</f>
        <v>0</v>
      </c>
      <c r="Q255" s="182"/>
      <c r="R255" s="183">
        <f>SUM(R256:R261)</f>
        <v>0</v>
      </c>
      <c r="S255" s="182"/>
      <c r="T255" s="184">
        <f>SUM(T256:T261)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77" t="s">
        <v>111</v>
      </c>
      <c r="AT255" s="185" t="s">
        <v>77</v>
      </c>
      <c r="AU255" s="185" t="s">
        <v>85</v>
      </c>
      <c r="AY255" s="177" t="s">
        <v>168</v>
      </c>
      <c r="BK255" s="186">
        <f>SUM(BK256:BK261)</f>
        <v>0</v>
      </c>
    </row>
    <row r="256" s="2" customFormat="1" ht="16.5" customHeight="1">
      <c r="A256" s="38"/>
      <c r="B256" s="189"/>
      <c r="C256" s="190" t="s">
        <v>451</v>
      </c>
      <c r="D256" s="190" t="s">
        <v>171</v>
      </c>
      <c r="E256" s="191" t="s">
        <v>1866</v>
      </c>
      <c r="F256" s="192" t="s">
        <v>1867</v>
      </c>
      <c r="G256" s="193" t="s">
        <v>1381</v>
      </c>
      <c r="H256" s="194">
        <v>12</v>
      </c>
      <c r="I256" s="195"/>
      <c r="J256" s="194">
        <f>ROUND(I256*H256,3)</f>
        <v>0</v>
      </c>
      <c r="K256" s="196"/>
      <c r="L256" s="39"/>
      <c r="M256" s="197" t="s">
        <v>1</v>
      </c>
      <c r="N256" s="198" t="s">
        <v>44</v>
      </c>
      <c r="O256" s="82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1" t="s">
        <v>573</v>
      </c>
      <c r="AT256" s="201" t="s">
        <v>171</v>
      </c>
      <c r="AU256" s="201" t="s">
        <v>90</v>
      </c>
      <c r="AY256" s="19" t="s">
        <v>168</v>
      </c>
      <c r="BE256" s="202">
        <f>IF(N256="základná",J256,0)</f>
        <v>0</v>
      </c>
      <c r="BF256" s="202">
        <f>IF(N256="znížená",J256,0)</f>
        <v>0</v>
      </c>
      <c r="BG256" s="202">
        <f>IF(N256="zákl. prenesená",J256,0)</f>
        <v>0</v>
      </c>
      <c r="BH256" s="202">
        <f>IF(N256="zníž. prenesená",J256,0)</f>
        <v>0</v>
      </c>
      <c r="BI256" s="202">
        <f>IF(N256="nulová",J256,0)</f>
        <v>0</v>
      </c>
      <c r="BJ256" s="19" t="s">
        <v>90</v>
      </c>
      <c r="BK256" s="203">
        <f>ROUND(I256*H256,3)</f>
        <v>0</v>
      </c>
      <c r="BL256" s="19" t="s">
        <v>573</v>
      </c>
      <c r="BM256" s="201" t="s">
        <v>1150</v>
      </c>
    </row>
    <row r="257" s="2" customFormat="1" ht="16.5" customHeight="1">
      <c r="A257" s="38"/>
      <c r="B257" s="189"/>
      <c r="C257" s="190" t="s">
        <v>1152</v>
      </c>
      <c r="D257" s="190" t="s">
        <v>171</v>
      </c>
      <c r="E257" s="191" t="s">
        <v>1868</v>
      </c>
      <c r="F257" s="192" t="s">
        <v>1869</v>
      </c>
      <c r="G257" s="193" t="s">
        <v>1381</v>
      </c>
      <c r="H257" s="194">
        <v>80</v>
      </c>
      <c r="I257" s="195"/>
      <c r="J257" s="194">
        <f>ROUND(I257*H257,3)</f>
        <v>0</v>
      </c>
      <c r="K257" s="196"/>
      <c r="L257" s="39"/>
      <c r="M257" s="197" t="s">
        <v>1</v>
      </c>
      <c r="N257" s="198" t="s">
        <v>44</v>
      </c>
      <c r="O257" s="82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1" t="s">
        <v>573</v>
      </c>
      <c r="AT257" s="201" t="s">
        <v>171</v>
      </c>
      <c r="AU257" s="201" t="s">
        <v>90</v>
      </c>
      <c r="AY257" s="19" t="s">
        <v>168</v>
      </c>
      <c r="BE257" s="202">
        <f>IF(N257="základná",J257,0)</f>
        <v>0</v>
      </c>
      <c r="BF257" s="202">
        <f>IF(N257="znížená",J257,0)</f>
        <v>0</v>
      </c>
      <c r="BG257" s="202">
        <f>IF(N257="zákl. prenesená",J257,0)</f>
        <v>0</v>
      </c>
      <c r="BH257" s="202">
        <f>IF(N257="zníž. prenesená",J257,0)</f>
        <v>0</v>
      </c>
      <c r="BI257" s="202">
        <f>IF(N257="nulová",J257,0)</f>
        <v>0</v>
      </c>
      <c r="BJ257" s="19" t="s">
        <v>90</v>
      </c>
      <c r="BK257" s="203">
        <f>ROUND(I257*H257,3)</f>
        <v>0</v>
      </c>
      <c r="BL257" s="19" t="s">
        <v>573</v>
      </c>
      <c r="BM257" s="201" t="s">
        <v>1153</v>
      </c>
    </row>
    <row r="258" s="2" customFormat="1" ht="16.5" customHeight="1">
      <c r="A258" s="38"/>
      <c r="B258" s="189"/>
      <c r="C258" s="190" t="s">
        <v>459</v>
      </c>
      <c r="D258" s="190" t="s">
        <v>171</v>
      </c>
      <c r="E258" s="191" t="s">
        <v>1870</v>
      </c>
      <c r="F258" s="192" t="s">
        <v>1871</v>
      </c>
      <c r="G258" s="193" t="s">
        <v>1381</v>
      </c>
      <c r="H258" s="194">
        <v>14</v>
      </c>
      <c r="I258" s="195"/>
      <c r="J258" s="194">
        <f>ROUND(I258*H258,3)</f>
        <v>0</v>
      </c>
      <c r="K258" s="196"/>
      <c r="L258" s="39"/>
      <c r="M258" s="197" t="s">
        <v>1</v>
      </c>
      <c r="N258" s="198" t="s">
        <v>44</v>
      </c>
      <c r="O258" s="82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1" t="s">
        <v>573</v>
      </c>
      <c r="AT258" s="201" t="s">
        <v>171</v>
      </c>
      <c r="AU258" s="201" t="s">
        <v>90</v>
      </c>
      <c r="AY258" s="19" t="s">
        <v>168</v>
      </c>
      <c r="BE258" s="202">
        <f>IF(N258="základná",J258,0)</f>
        <v>0</v>
      </c>
      <c r="BF258" s="202">
        <f>IF(N258="znížená",J258,0)</f>
        <v>0</v>
      </c>
      <c r="BG258" s="202">
        <f>IF(N258="zákl. prenesená",J258,0)</f>
        <v>0</v>
      </c>
      <c r="BH258" s="202">
        <f>IF(N258="zníž. prenesená",J258,0)</f>
        <v>0</v>
      </c>
      <c r="BI258" s="202">
        <f>IF(N258="nulová",J258,0)</f>
        <v>0</v>
      </c>
      <c r="BJ258" s="19" t="s">
        <v>90</v>
      </c>
      <c r="BK258" s="203">
        <f>ROUND(I258*H258,3)</f>
        <v>0</v>
      </c>
      <c r="BL258" s="19" t="s">
        <v>573</v>
      </c>
      <c r="BM258" s="201" t="s">
        <v>1154</v>
      </c>
    </row>
    <row r="259" s="2" customFormat="1" ht="16.5" customHeight="1">
      <c r="A259" s="38"/>
      <c r="B259" s="189"/>
      <c r="C259" s="190" t="s">
        <v>1155</v>
      </c>
      <c r="D259" s="190" t="s">
        <v>171</v>
      </c>
      <c r="E259" s="191" t="s">
        <v>1872</v>
      </c>
      <c r="F259" s="192" t="s">
        <v>1873</v>
      </c>
      <c r="G259" s="193" t="s">
        <v>1381</v>
      </c>
      <c r="H259" s="194">
        <v>14</v>
      </c>
      <c r="I259" s="195"/>
      <c r="J259" s="194">
        <f>ROUND(I259*H259,3)</f>
        <v>0</v>
      </c>
      <c r="K259" s="196"/>
      <c r="L259" s="39"/>
      <c r="M259" s="197" t="s">
        <v>1</v>
      </c>
      <c r="N259" s="198" t="s">
        <v>44</v>
      </c>
      <c r="O259" s="82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1" t="s">
        <v>573</v>
      </c>
      <c r="AT259" s="201" t="s">
        <v>171</v>
      </c>
      <c r="AU259" s="201" t="s">
        <v>90</v>
      </c>
      <c r="AY259" s="19" t="s">
        <v>168</v>
      </c>
      <c r="BE259" s="202">
        <f>IF(N259="základná",J259,0)</f>
        <v>0</v>
      </c>
      <c r="BF259" s="202">
        <f>IF(N259="znížená",J259,0)</f>
        <v>0</v>
      </c>
      <c r="BG259" s="202">
        <f>IF(N259="zákl. prenesená",J259,0)</f>
        <v>0</v>
      </c>
      <c r="BH259" s="202">
        <f>IF(N259="zníž. prenesená",J259,0)</f>
        <v>0</v>
      </c>
      <c r="BI259" s="202">
        <f>IF(N259="nulová",J259,0)</f>
        <v>0</v>
      </c>
      <c r="BJ259" s="19" t="s">
        <v>90</v>
      </c>
      <c r="BK259" s="203">
        <f>ROUND(I259*H259,3)</f>
        <v>0</v>
      </c>
      <c r="BL259" s="19" t="s">
        <v>573</v>
      </c>
      <c r="BM259" s="201" t="s">
        <v>1158</v>
      </c>
    </row>
    <row r="260" s="2" customFormat="1" ht="16.5" customHeight="1">
      <c r="A260" s="38"/>
      <c r="B260" s="189"/>
      <c r="C260" s="190" t="s">
        <v>463</v>
      </c>
      <c r="D260" s="190" t="s">
        <v>171</v>
      </c>
      <c r="E260" s="191" t="s">
        <v>1874</v>
      </c>
      <c r="F260" s="192" t="s">
        <v>1875</v>
      </c>
      <c r="G260" s="193" t="s">
        <v>1381</v>
      </c>
      <c r="H260" s="194">
        <v>30</v>
      </c>
      <c r="I260" s="195"/>
      <c r="J260" s="194">
        <f>ROUND(I260*H260,3)</f>
        <v>0</v>
      </c>
      <c r="K260" s="196"/>
      <c r="L260" s="39"/>
      <c r="M260" s="197" t="s">
        <v>1</v>
      </c>
      <c r="N260" s="198" t="s">
        <v>44</v>
      </c>
      <c r="O260" s="82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1" t="s">
        <v>573</v>
      </c>
      <c r="AT260" s="201" t="s">
        <v>171</v>
      </c>
      <c r="AU260" s="201" t="s">
        <v>90</v>
      </c>
      <c r="AY260" s="19" t="s">
        <v>168</v>
      </c>
      <c r="BE260" s="202">
        <f>IF(N260="základná",J260,0)</f>
        <v>0</v>
      </c>
      <c r="BF260" s="202">
        <f>IF(N260="znížená",J260,0)</f>
        <v>0</v>
      </c>
      <c r="BG260" s="202">
        <f>IF(N260="zákl. prenesená",J260,0)</f>
        <v>0</v>
      </c>
      <c r="BH260" s="202">
        <f>IF(N260="zníž. prenesená",J260,0)</f>
        <v>0</v>
      </c>
      <c r="BI260" s="202">
        <f>IF(N260="nulová",J260,0)</f>
        <v>0</v>
      </c>
      <c r="BJ260" s="19" t="s">
        <v>90</v>
      </c>
      <c r="BK260" s="203">
        <f>ROUND(I260*H260,3)</f>
        <v>0</v>
      </c>
      <c r="BL260" s="19" t="s">
        <v>573</v>
      </c>
      <c r="BM260" s="201" t="s">
        <v>1159</v>
      </c>
    </row>
    <row r="261" s="2" customFormat="1" ht="16.5" customHeight="1">
      <c r="A261" s="38"/>
      <c r="B261" s="189"/>
      <c r="C261" s="190" t="s">
        <v>1160</v>
      </c>
      <c r="D261" s="190" t="s">
        <v>171</v>
      </c>
      <c r="E261" s="191" t="s">
        <v>1876</v>
      </c>
      <c r="F261" s="192" t="s">
        <v>1877</v>
      </c>
      <c r="G261" s="193" t="s">
        <v>1381</v>
      </c>
      <c r="H261" s="194">
        <v>24</v>
      </c>
      <c r="I261" s="195"/>
      <c r="J261" s="194">
        <f>ROUND(I261*H261,3)</f>
        <v>0</v>
      </c>
      <c r="K261" s="196"/>
      <c r="L261" s="39"/>
      <c r="M261" s="249" t="s">
        <v>1</v>
      </c>
      <c r="N261" s="250" t="s">
        <v>44</v>
      </c>
      <c r="O261" s="251"/>
      <c r="P261" s="252">
        <f>O261*H261</f>
        <v>0</v>
      </c>
      <c r="Q261" s="252">
        <v>0</v>
      </c>
      <c r="R261" s="252">
        <f>Q261*H261</f>
        <v>0</v>
      </c>
      <c r="S261" s="252">
        <v>0</v>
      </c>
      <c r="T261" s="25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1" t="s">
        <v>573</v>
      </c>
      <c r="AT261" s="201" t="s">
        <v>171</v>
      </c>
      <c r="AU261" s="201" t="s">
        <v>90</v>
      </c>
      <c r="AY261" s="19" t="s">
        <v>168</v>
      </c>
      <c r="BE261" s="202">
        <f>IF(N261="základná",J261,0)</f>
        <v>0</v>
      </c>
      <c r="BF261" s="202">
        <f>IF(N261="znížená",J261,0)</f>
        <v>0</v>
      </c>
      <c r="BG261" s="202">
        <f>IF(N261="zákl. prenesená",J261,0)</f>
        <v>0</v>
      </c>
      <c r="BH261" s="202">
        <f>IF(N261="zníž. prenesená",J261,0)</f>
        <v>0</v>
      </c>
      <c r="BI261" s="202">
        <f>IF(N261="nulová",J261,0)</f>
        <v>0</v>
      </c>
      <c r="BJ261" s="19" t="s">
        <v>90</v>
      </c>
      <c r="BK261" s="203">
        <f>ROUND(I261*H261,3)</f>
        <v>0</v>
      </c>
      <c r="BL261" s="19" t="s">
        <v>573</v>
      </c>
      <c r="BM261" s="201" t="s">
        <v>1163</v>
      </c>
    </row>
    <row r="262" s="2" customFormat="1" ht="6.96" customHeight="1">
      <c r="A262" s="38"/>
      <c r="B262" s="65"/>
      <c r="C262" s="66"/>
      <c r="D262" s="66"/>
      <c r="E262" s="66"/>
      <c r="F262" s="66"/>
      <c r="G262" s="66"/>
      <c r="H262" s="66"/>
      <c r="I262" s="66"/>
      <c r="J262" s="66"/>
      <c r="K262" s="66"/>
      <c r="L262" s="39"/>
      <c r="M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</sheetData>
  <autoFilter ref="C136:K26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="1" customFormat="1" ht="24.96" customHeight="1">
      <c r="B4" s="22"/>
      <c r="D4" s="23" t="s">
        <v>132</v>
      </c>
      <c r="L4" s="22"/>
      <c r="M4" s="134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14</v>
      </c>
      <c r="L6" s="22"/>
    </row>
    <row r="7" s="1" customFormat="1" ht="16.5" customHeight="1">
      <c r="B7" s="22"/>
      <c r="E7" s="135" t="str">
        <f>'Rekapitulácia stavby'!K6</f>
        <v>Bratislava II OO PZ, Mojmírova 20- rekonštrukcia objektu</v>
      </c>
      <c r="F7" s="32"/>
      <c r="G7" s="32"/>
      <c r="H7" s="32"/>
      <c r="L7" s="22"/>
    </row>
    <row r="8">
      <c r="B8" s="22"/>
      <c r="D8" s="32" t="s">
        <v>133</v>
      </c>
      <c r="L8" s="22"/>
    </row>
    <row r="9" s="1" customFormat="1" ht="16.5" customHeight="1">
      <c r="B9" s="22"/>
      <c r="E9" s="135" t="s">
        <v>134</v>
      </c>
      <c r="F9" s="1"/>
      <c r="G9" s="1"/>
      <c r="H9" s="1"/>
      <c r="L9" s="22"/>
    </row>
    <row r="10" s="1" customFormat="1" ht="12" customHeight="1">
      <c r="B10" s="22"/>
      <c r="D10" s="32" t="s">
        <v>135</v>
      </c>
      <c r="L10" s="22"/>
    </row>
    <row r="11" s="2" customFormat="1" ht="16.5" customHeight="1">
      <c r="A11" s="38"/>
      <c r="B11" s="39"/>
      <c r="C11" s="38"/>
      <c r="D11" s="38"/>
      <c r="E11" s="136" t="s">
        <v>136</v>
      </c>
      <c r="F11" s="38"/>
      <c r="G11" s="38"/>
      <c r="H11" s="38"/>
      <c r="I11" s="38"/>
      <c r="J11" s="38"/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792</v>
      </c>
      <c r="E12" s="38"/>
      <c r="F12" s="38"/>
      <c r="G12" s="38"/>
      <c r="H12" s="38"/>
      <c r="I12" s="38"/>
      <c r="J12" s="38"/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72" t="s">
        <v>1878</v>
      </c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16</v>
      </c>
      <c r="E15" s="38"/>
      <c r="F15" s="27" t="s">
        <v>1</v>
      </c>
      <c r="G15" s="38"/>
      <c r="H15" s="38"/>
      <c r="I15" s="32" t="s">
        <v>17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18</v>
      </c>
      <c r="E16" s="38"/>
      <c r="F16" s="27" t="s">
        <v>19</v>
      </c>
      <c r="G16" s="38"/>
      <c r="H16" s="38"/>
      <c r="I16" s="32" t="s">
        <v>20</v>
      </c>
      <c r="J16" s="74" t="str">
        <f>'Rekapitulácia stavby'!AN8</f>
        <v>8. 2. 2023</v>
      </c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22</v>
      </c>
      <c r="E18" s="38"/>
      <c r="F18" s="38"/>
      <c r="G18" s="38"/>
      <c r="H18" s="38"/>
      <c r="I18" s="32" t="s">
        <v>23</v>
      </c>
      <c r="J18" s="27" t="s">
        <v>24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25</v>
      </c>
      <c r="F19" s="38"/>
      <c r="G19" s="38"/>
      <c r="H19" s="38"/>
      <c r="I19" s="32" t="s">
        <v>26</v>
      </c>
      <c r="J19" s="27" t="s">
        <v>1</v>
      </c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27</v>
      </c>
      <c r="E21" s="38"/>
      <c r="F21" s="38"/>
      <c r="G21" s="38"/>
      <c r="H21" s="38"/>
      <c r="I21" s="32" t="s">
        <v>23</v>
      </c>
      <c r="J21" s="33" t="str">
        <f>'Rekapitulácia stavby'!AN13</f>
        <v>Vyplň údaj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'Rekapitulácia stavby'!E14</f>
        <v>Vyplň údaj</v>
      </c>
      <c r="F22" s="27"/>
      <c r="G22" s="27"/>
      <c r="H22" s="27"/>
      <c r="I22" s="32" t="s">
        <v>26</v>
      </c>
      <c r="J22" s="33" t="str">
        <f>'Rekapitulácia stavby'!AN14</f>
        <v>Vyplň údaj</v>
      </c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29</v>
      </c>
      <c r="E24" s="38"/>
      <c r="F24" s="38"/>
      <c r="G24" s="38"/>
      <c r="H24" s="38"/>
      <c r="I24" s="32" t="s">
        <v>23</v>
      </c>
      <c r="J24" s="27" t="s">
        <v>30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">
        <v>31</v>
      </c>
      <c r="F25" s="38"/>
      <c r="G25" s="38"/>
      <c r="H25" s="38"/>
      <c r="I25" s="32" t="s">
        <v>26</v>
      </c>
      <c r="J25" s="27" t="s">
        <v>32</v>
      </c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35</v>
      </c>
      <c r="E27" s="38"/>
      <c r="F27" s="38"/>
      <c r="G27" s="38"/>
      <c r="H27" s="38"/>
      <c r="I27" s="32" t="s">
        <v>23</v>
      </c>
      <c r="J27" s="27" t="s">
        <v>1</v>
      </c>
      <c r="K27" s="38"/>
      <c r="L27" s="6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">
        <v>36</v>
      </c>
      <c r="F28" s="38"/>
      <c r="G28" s="38"/>
      <c r="H28" s="38"/>
      <c r="I28" s="32" t="s">
        <v>26</v>
      </c>
      <c r="J28" s="27" t="s">
        <v>1</v>
      </c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37</v>
      </c>
      <c r="E30" s="38"/>
      <c r="F30" s="38"/>
      <c r="G30" s="38"/>
      <c r="H30" s="38"/>
      <c r="I30" s="38"/>
      <c r="J30" s="38"/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37"/>
      <c r="B31" s="138"/>
      <c r="C31" s="137"/>
      <c r="D31" s="137"/>
      <c r="E31" s="36" t="s">
        <v>1</v>
      </c>
      <c r="F31" s="36"/>
      <c r="G31" s="36"/>
      <c r="H31" s="36"/>
      <c r="I31" s="137"/>
      <c r="J31" s="137"/>
      <c r="K31" s="137"/>
      <c r="L31" s="139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5"/>
      <c r="E33" s="95"/>
      <c r="F33" s="95"/>
      <c r="G33" s="95"/>
      <c r="H33" s="95"/>
      <c r="I33" s="95"/>
      <c r="J33" s="95"/>
      <c r="K33" s="95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40" t="s">
        <v>38</v>
      </c>
      <c r="E34" s="38"/>
      <c r="F34" s="38"/>
      <c r="G34" s="38"/>
      <c r="H34" s="38"/>
      <c r="I34" s="38"/>
      <c r="J34" s="101">
        <f>ROUND(J128,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95"/>
      <c r="E35" s="95"/>
      <c r="F35" s="95"/>
      <c r="G35" s="95"/>
      <c r="H35" s="95"/>
      <c r="I35" s="95"/>
      <c r="J35" s="95"/>
      <c r="K35" s="95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40</v>
      </c>
      <c r="G36" s="38"/>
      <c r="H36" s="38"/>
      <c r="I36" s="43" t="s">
        <v>39</v>
      </c>
      <c r="J36" s="43" t="s">
        <v>41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36" t="s">
        <v>42</v>
      </c>
      <c r="E37" s="45" t="s">
        <v>43</v>
      </c>
      <c r="F37" s="141">
        <f>ROUND((SUM(BE128:BE168)),  2)</f>
        <v>0</v>
      </c>
      <c r="G37" s="142"/>
      <c r="H37" s="142"/>
      <c r="I37" s="143">
        <v>0.20000000000000001</v>
      </c>
      <c r="J37" s="141">
        <f>ROUND(((SUM(BE128:BE168))*I37),  2)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45" t="s">
        <v>44</v>
      </c>
      <c r="F38" s="141">
        <f>ROUND((SUM(BF128:BF168)),  2)</f>
        <v>0</v>
      </c>
      <c r="G38" s="142"/>
      <c r="H38" s="142"/>
      <c r="I38" s="143">
        <v>0.20000000000000001</v>
      </c>
      <c r="J38" s="141">
        <f>ROUND(((SUM(BF128:BF168))*I38),  2)</f>
        <v>0</v>
      </c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44">
        <f>ROUND((SUM(BG128:BG168)),  2)</f>
        <v>0</v>
      </c>
      <c r="G39" s="38"/>
      <c r="H39" s="38"/>
      <c r="I39" s="145">
        <v>0.20000000000000001</v>
      </c>
      <c r="J39" s="144">
        <f>0</f>
        <v>0</v>
      </c>
      <c r="K39" s="38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46</v>
      </c>
      <c r="F40" s="144">
        <f>ROUND((SUM(BH128:BH168)),  2)</f>
        <v>0</v>
      </c>
      <c r="G40" s="38"/>
      <c r="H40" s="38"/>
      <c r="I40" s="145">
        <v>0.20000000000000001</v>
      </c>
      <c r="J40" s="144">
        <f>0</f>
        <v>0</v>
      </c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45" t="s">
        <v>47</v>
      </c>
      <c r="F41" s="141">
        <f>ROUND((SUM(BI128:BI168)),  2)</f>
        <v>0</v>
      </c>
      <c r="G41" s="142"/>
      <c r="H41" s="142"/>
      <c r="I41" s="143">
        <v>0</v>
      </c>
      <c r="J41" s="141">
        <f>0</f>
        <v>0</v>
      </c>
      <c r="K41" s="38"/>
      <c r="L41" s="6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6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46"/>
      <c r="D43" s="147" t="s">
        <v>48</v>
      </c>
      <c r="E43" s="86"/>
      <c r="F43" s="86"/>
      <c r="G43" s="148" t="s">
        <v>49</v>
      </c>
      <c r="H43" s="149" t="s">
        <v>50</v>
      </c>
      <c r="I43" s="86"/>
      <c r="J43" s="150">
        <f>SUM(J34:J41)</f>
        <v>0</v>
      </c>
      <c r="K43" s="151"/>
      <c r="L43" s="60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39"/>
      <c r="C44" s="38"/>
      <c r="D44" s="38"/>
      <c r="E44" s="38"/>
      <c r="F44" s="38"/>
      <c r="G44" s="38"/>
      <c r="H44" s="38"/>
      <c r="I44" s="38"/>
      <c r="J44" s="38"/>
      <c r="K44" s="38"/>
      <c r="L44" s="6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51</v>
      </c>
      <c r="E50" s="62"/>
      <c r="F50" s="62"/>
      <c r="G50" s="61" t="s">
        <v>52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53</v>
      </c>
      <c r="E61" s="41"/>
      <c r="F61" s="152" t="s">
        <v>54</v>
      </c>
      <c r="G61" s="63" t="s">
        <v>53</v>
      </c>
      <c r="H61" s="41"/>
      <c r="I61" s="41"/>
      <c r="J61" s="153" t="s">
        <v>54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55</v>
      </c>
      <c r="E65" s="64"/>
      <c r="F65" s="64"/>
      <c r="G65" s="61" t="s">
        <v>56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53</v>
      </c>
      <c r="E76" s="41"/>
      <c r="F76" s="152" t="s">
        <v>54</v>
      </c>
      <c r="G76" s="63" t="s">
        <v>53</v>
      </c>
      <c r="H76" s="41"/>
      <c r="I76" s="41"/>
      <c r="J76" s="153" t="s">
        <v>54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14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5" t="str">
        <f>E7</f>
        <v>Bratislava II OO PZ, Mojmírova 20- rekonštrukcia objektu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133</v>
      </c>
      <c r="L86" s="22"/>
    </row>
    <row r="87" s="1" customFormat="1" ht="16.5" customHeight="1">
      <c r="B87" s="22"/>
      <c r="E87" s="135" t="s">
        <v>134</v>
      </c>
      <c r="F87" s="1"/>
      <c r="G87" s="1"/>
      <c r="H87" s="1"/>
      <c r="L87" s="22"/>
    </row>
    <row r="88" s="1" customFormat="1" ht="12" customHeight="1">
      <c r="B88" s="22"/>
      <c r="C88" s="32" t="s">
        <v>135</v>
      </c>
      <c r="L88" s="22"/>
    </row>
    <row r="89" s="2" customFormat="1" ht="16.5" customHeight="1">
      <c r="A89" s="38"/>
      <c r="B89" s="39"/>
      <c r="C89" s="38"/>
      <c r="D89" s="38"/>
      <c r="E89" s="136" t="s">
        <v>136</v>
      </c>
      <c r="F89" s="38"/>
      <c r="G89" s="38"/>
      <c r="H89" s="38"/>
      <c r="I89" s="38"/>
      <c r="J89" s="38"/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792</v>
      </c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38"/>
      <c r="D91" s="38"/>
      <c r="E91" s="72" t="str">
        <f>E13</f>
        <v>E1.7. 01.1 - Elektroinštalácia</v>
      </c>
      <c r="F91" s="38"/>
      <c r="G91" s="38"/>
      <c r="H91" s="38"/>
      <c r="I91" s="38"/>
      <c r="J91" s="38"/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18</v>
      </c>
      <c r="D93" s="38"/>
      <c r="E93" s="38"/>
      <c r="F93" s="27" t="str">
        <f>F16</f>
        <v>Bratislava II - mestská časť Ružinov, Mojmírova 20</v>
      </c>
      <c r="G93" s="38"/>
      <c r="H93" s="38"/>
      <c r="I93" s="32" t="s">
        <v>20</v>
      </c>
      <c r="J93" s="74" t="str">
        <f>IF(J16="","",J16)</f>
        <v>8. 2. 2023</v>
      </c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22</v>
      </c>
      <c r="D95" s="38"/>
      <c r="E95" s="38"/>
      <c r="F95" s="27" t="str">
        <f>E19</f>
        <v>MV SR,Pribinova 2,812 72 Bratislava 2</v>
      </c>
      <c r="G95" s="38"/>
      <c r="H95" s="38"/>
      <c r="I95" s="32" t="s">
        <v>29</v>
      </c>
      <c r="J95" s="36" t="str">
        <f>E25</f>
        <v>A+D Projekta s.r.o., Pod Orešinou 226/2 Nitra</v>
      </c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38"/>
      <c r="E96" s="38"/>
      <c r="F96" s="27" t="str">
        <f>IF(E22="","",E22)</f>
        <v>Vyplň údaj</v>
      </c>
      <c r="G96" s="38"/>
      <c r="H96" s="38"/>
      <c r="I96" s="32" t="s">
        <v>35</v>
      </c>
      <c r="J96" s="36" t="str">
        <f>E28</f>
        <v>Arteco s.r.o.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60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54" t="s">
        <v>140</v>
      </c>
      <c r="D98" s="146"/>
      <c r="E98" s="146"/>
      <c r="F98" s="146"/>
      <c r="G98" s="146"/>
      <c r="H98" s="146"/>
      <c r="I98" s="146"/>
      <c r="J98" s="155" t="s">
        <v>141</v>
      </c>
      <c r="K98" s="146"/>
      <c r="L98" s="60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60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56" t="s">
        <v>142</v>
      </c>
      <c r="D100" s="38"/>
      <c r="E100" s="38"/>
      <c r="F100" s="38"/>
      <c r="G100" s="38"/>
      <c r="H100" s="38"/>
      <c r="I100" s="38"/>
      <c r="J100" s="101">
        <f>J128</f>
        <v>0</v>
      </c>
      <c r="K100" s="38"/>
      <c r="L100" s="60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9" t="s">
        <v>143</v>
      </c>
    </row>
    <row r="101" s="9" customFormat="1" ht="24.96" customHeight="1">
      <c r="A101" s="9"/>
      <c r="B101" s="157"/>
      <c r="C101" s="9"/>
      <c r="D101" s="158" t="s">
        <v>1879</v>
      </c>
      <c r="E101" s="159"/>
      <c r="F101" s="159"/>
      <c r="G101" s="159"/>
      <c r="H101" s="159"/>
      <c r="I101" s="159"/>
      <c r="J101" s="160">
        <f>J129</f>
        <v>0</v>
      </c>
      <c r="K101" s="9"/>
      <c r="L101" s="15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61"/>
      <c r="C102" s="10"/>
      <c r="D102" s="162" t="s">
        <v>1880</v>
      </c>
      <c r="E102" s="163"/>
      <c r="F102" s="163"/>
      <c r="G102" s="163"/>
      <c r="H102" s="163"/>
      <c r="I102" s="163"/>
      <c r="J102" s="164">
        <f>J130</f>
        <v>0</v>
      </c>
      <c r="K102" s="10"/>
      <c r="L102" s="16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7"/>
      <c r="C103" s="9"/>
      <c r="D103" s="158" t="s">
        <v>1636</v>
      </c>
      <c r="E103" s="159"/>
      <c r="F103" s="159"/>
      <c r="G103" s="159"/>
      <c r="H103" s="159"/>
      <c r="I103" s="159"/>
      <c r="J103" s="160">
        <f>J134</f>
        <v>0</v>
      </c>
      <c r="K103" s="9"/>
      <c r="L103" s="15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61"/>
      <c r="C104" s="10"/>
      <c r="D104" s="162" t="s">
        <v>1881</v>
      </c>
      <c r="E104" s="163"/>
      <c r="F104" s="163"/>
      <c r="G104" s="163"/>
      <c r="H104" s="163"/>
      <c r="I104" s="163"/>
      <c r="J104" s="164">
        <f>J135</f>
        <v>0</v>
      </c>
      <c r="K104" s="10"/>
      <c r="L104" s="16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60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154</v>
      </c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14</v>
      </c>
      <c r="D113" s="38"/>
      <c r="E113" s="38"/>
      <c r="F113" s="38"/>
      <c r="G113" s="38"/>
      <c r="H113" s="38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135" t="str">
        <f>E7</f>
        <v>Bratislava II OO PZ, Mojmírova 20- rekonštrukcia objektu</v>
      </c>
      <c r="F114" s="32"/>
      <c r="G114" s="32"/>
      <c r="H114" s="32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2"/>
      <c r="C115" s="32" t="s">
        <v>133</v>
      </c>
      <c r="L115" s="22"/>
    </row>
    <row r="116" s="1" customFormat="1" ht="16.5" customHeight="1">
      <c r="B116" s="22"/>
      <c r="E116" s="135" t="s">
        <v>134</v>
      </c>
      <c r="F116" s="1"/>
      <c r="G116" s="1"/>
      <c r="H116" s="1"/>
      <c r="L116" s="22"/>
    </row>
    <row r="117" s="1" customFormat="1" ht="12" customHeight="1">
      <c r="B117" s="22"/>
      <c r="C117" s="32" t="s">
        <v>135</v>
      </c>
      <c r="L117" s="22"/>
    </row>
    <row r="118" s="2" customFormat="1" ht="16.5" customHeight="1">
      <c r="A118" s="38"/>
      <c r="B118" s="39"/>
      <c r="C118" s="38"/>
      <c r="D118" s="38"/>
      <c r="E118" s="136" t="s">
        <v>136</v>
      </c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792</v>
      </c>
      <c r="D119" s="38"/>
      <c r="E119" s="38"/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72" t="str">
        <f>E13</f>
        <v>E1.7. 01.1 - Elektroinštalácia</v>
      </c>
      <c r="F120" s="38"/>
      <c r="G120" s="38"/>
      <c r="H120" s="38"/>
      <c r="I120" s="38"/>
      <c r="J120" s="38"/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18</v>
      </c>
      <c r="D122" s="38"/>
      <c r="E122" s="38"/>
      <c r="F122" s="27" t="str">
        <f>F16</f>
        <v>Bratislava II - mestská časť Ružinov, Mojmírova 20</v>
      </c>
      <c r="G122" s="38"/>
      <c r="H122" s="38"/>
      <c r="I122" s="32" t="s">
        <v>20</v>
      </c>
      <c r="J122" s="74" t="str">
        <f>IF(J16="","",J16)</f>
        <v>8. 2. 2023</v>
      </c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40.05" customHeight="1">
      <c r="A124" s="38"/>
      <c r="B124" s="39"/>
      <c r="C124" s="32" t="s">
        <v>22</v>
      </c>
      <c r="D124" s="38"/>
      <c r="E124" s="38"/>
      <c r="F124" s="27" t="str">
        <f>E19</f>
        <v>MV SR,Pribinova 2,812 72 Bratislava 2</v>
      </c>
      <c r="G124" s="38"/>
      <c r="H124" s="38"/>
      <c r="I124" s="32" t="s">
        <v>29</v>
      </c>
      <c r="J124" s="36" t="str">
        <f>E25</f>
        <v>A+D Projekta s.r.o., Pod Orešinou 226/2 Nitra</v>
      </c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38"/>
      <c r="E125" s="38"/>
      <c r="F125" s="27" t="str">
        <f>IF(E22="","",E22)</f>
        <v>Vyplň údaj</v>
      </c>
      <c r="G125" s="38"/>
      <c r="H125" s="38"/>
      <c r="I125" s="32" t="s">
        <v>35</v>
      </c>
      <c r="J125" s="36" t="str">
        <f>E28</f>
        <v>Arteco s.r.o.</v>
      </c>
      <c r="K125" s="38"/>
      <c r="L125" s="60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60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65"/>
      <c r="B127" s="166"/>
      <c r="C127" s="167" t="s">
        <v>155</v>
      </c>
      <c r="D127" s="168" t="s">
        <v>63</v>
      </c>
      <c r="E127" s="168" t="s">
        <v>59</v>
      </c>
      <c r="F127" s="168" t="s">
        <v>60</v>
      </c>
      <c r="G127" s="168" t="s">
        <v>156</v>
      </c>
      <c r="H127" s="168" t="s">
        <v>157</v>
      </c>
      <c r="I127" s="168" t="s">
        <v>158</v>
      </c>
      <c r="J127" s="169" t="s">
        <v>141</v>
      </c>
      <c r="K127" s="170" t="s">
        <v>159</v>
      </c>
      <c r="L127" s="171"/>
      <c r="M127" s="91" t="s">
        <v>1</v>
      </c>
      <c r="N127" s="92" t="s">
        <v>42</v>
      </c>
      <c r="O127" s="92" t="s">
        <v>160</v>
      </c>
      <c r="P127" s="92" t="s">
        <v>161</v>
      </c>
      <c r="Q127" s="92" t="s">
        <v>162</v>
      </c>
      <c r="R127" s="92" t="s">
        <v>163</v>
      </c>
      <c r="S127" s="92" t="s">
        <v>164</v>
      </c>
      <c r="T127" s="93" t="s">
        <v>165</v>
      </c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</row>
    <row r="128" s="2" customFormat="1" ht="22.8" customHeight="1">
      <c r="A128" s="38"/>
      <c r="B128" s="39"/>
      <c r="C128" s="98" t="s">
        <v>142</v>
      </c>
      <c r="D128" s="38"/>
      <c r="E128" s="38"/>
      <c r="F128" s="38"/>
      <c r="G128" s="38"/>
      <c r="H128" s="38"/>
      <c r="I128" s="38"/>
      <c r="J128" s="172">
        <f>BK128</f>
        <v>0</v>
      </c>
      <c r="K128" s="38"/>
      <c r="L128" s="39"/>
      <c r="M128" s="94"/>
      <c r="N128" s="78"/>
      <c r="O128" s="95"/>
      <c r="P128" s="173">
        <f>P129+P134</f>
        <v>0</v>
      </c>
      <c r="Q128" s="95"/>
      <c r="R128" s="173">
        <f>R129+R134</f>
        <v>0</v>
      </c>
      <c r="S128" s="95"/>
      <c r="T128" s="174">
        <f>T129+T134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77</v>
      </c>
      <c r="AU128" s="19" t="s">
        <v>143</v>
      </c>
      <c r="BK128" s="175">
        <f>BK129+BK134</f>
        <v>0</v>
      </c>
    </row>
    <row r="129" s="12" customFormat="1" ht="25.92" customHeight="1">
      <c r="A129" s="12"/>
      <c r="B129" s="176"/>
      <c r="C129" s="12"/>
      <c r="D129" s="177" t="s">
        <v>77</v>
      </c>
      <c r="E129" s="178" t="s">
        <v>166</v>
      </c>
      <c r="F129" s="178" t="s">
        <v>1882</v>
      </c>
      <c r="G129" s="12"/>
      <c r="H129" s="12"/>
      <c r="I129" s="179"/>
      <c r="J129" s="180">
        <f>BK129</f>
        <v>0</v>
      </c>
      <c r="K129" s="12"/>
      <c r="L129" s="176"/>
      <c r="M129" s="181"/>
      <c r="N129" s="182"/>
      <c r="O129" s="182"/>
      <c r="P129" s="183">
        <f>P130</f>
        <v>0</v>
      </c>
      <c r="Q129" s="182"/>
      <c r="R129" s="183">
        <f>R130</f>
        <v>0</v>
      </c>
      <c r="S129" s="182"/>
      <c r="T129" s="184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7" t="s">
        <v>85</v>
      </c>
      <c r="AT129" s="185" t="s">
        <v>77</v>
      </c>
      <c r="AU129" s="185" t="s">
        <v>78</v>
      </c>
      <c r="AY129" s="177" t="s">
        <v>168</v>
      </c>
      <c r="BK129" s="186">
        <f>BK130</f>
        <v>0</v>
      </c>
    </row>
    <row r="130" s="12" customFormat="1" ht="22.8" customHeight="1">
      <c r="A130" s="12"/>
      <c r="B130" s="176"/>
      <c r="C130" s="12"/>
      <c r="D130" s="177" t="s">
        <v>77</v>
      </c>
      <c r="E130" s="187" t="s">
        <v>213</v>
      </c>
      <c r="F130" s="187" t="s">
        <v>1883</v>
      </c>
      <c r="G130" s="12"/>
      <c r="H130" s="12"/>
      <c r="I130" s="179"/>
      <c r="J130" s="188">
        <f>BK130</f>
        <v>0</v>
      </c>
      <c r="K130" s="12"/>
      <c r="L130" s="176"/>
      <c r="M130" s="181"/>
      <c r="N130" s="182"/>
      <c r="O130" s="182"/>
      <c r="P130" s="183">
        <f>SUM(P131:P133)</f>
        <v>0</v>
      </c>
      <c r="Q130" s="182"/>
      <c r="R130" s="183">
        <f>SUM(R131:R133)</f>
        <v>0</v>
      </c>
      <c r="S130" s="182"/>
      <c r="T130" s="184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7" t="s">
        <v>85</v>
      </c>
      <c r="AT130" s="185" t="s">
        <v>77</v>
      </c>
      <c r="AU130" s="185" t="s">
        <v>85</v>
      </c>
      <c r="AY130" s="177" t="s">
        <v>168</v>
      </c>
      <c r="BK130" s="186">
        <f>SUM(BK131:BK133)</f>
        <v>0</v>
      </c>
    </row>
    <row r="131" s="2" customFormat="1" ht="37.8" customHeight="1">
      <c r="A131" s="38"/>
      <c r="B131" s="189"/>
      <c r="C131" s="190" t="s">
        <v>85</v>
      </c>
      <c r="D131" s="190" t="s">
        <v>171</v>
      </c>
      <c r="E131" s="191" t="s">
        <v>1884</v>
      </c>
      <c r="F131" s="192" t="s">
        <v>1885</v>
      </c>
      <c r="G131" s="193" t="s">
        <v>324</v>
      </c>
      <c r="H131" s="194">
        <v>550</v>
      </c>
      <c r="I131" s="195"/>
      <c r="J131" s="194">
        <f>ROUND(I131*H131,3)</f>
        <v>0</v>
      </c>
      <c r="K131" s="196"/>
      <c r="L131" s="39"/>
      <c r="M131" s="197" t="s">
        <v>1</v>
      </c>
      <c r="N131" s="198" t="s">
        <v>44</v>
      </c>
      <c r="O131" s="8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1" t="s">
        <v>111</v>
      </c>
      <c r="AT131" s="201" t="s">
        <v>171</v>
      </c>
      <c r="AU131" s="201" t="s">
        <v>90</v>
      </c>
      <c r="AY131" s="19" t="s">
        <v>168</v>
      </c>
      <c r="BE131" s="202">
        <f>IF(N131="základná",J131,0)</f>
        <v>0</v>
      </c>
      <c r="BF131" s="202">
        <f>IF(N131="znížená",J131,0)</f>
        <v>0</v>
      </c>
      <c r="BG131" s="202">
        <f>IF(N131="zákl. prenesená",J131,0)</f>
        <v>0</v>
      </c>
      <c r="BH131" s="202">
        <f>IF(N131="zníž. prenesená",J131,0)</f>
        <v>0</v>
      </c>
      <c r="BI131" s="202">
        <f>IF(N131="nulová",J131,0)</f>
        <v>0</v>
      </c>
      <c r="BJ131" s="19" t="s">
        <v>90</v>
      </c>
      <c r="BK131" s="203">
        <f>ROUND(I131*H131,3)</f>
        <v>0</v>
      </c>
      <c r="BL131" s="19" t="s">
        <v>111</v>
      </c>
      <c r="BM131" s="201" t="s">
        <v>90</v>
      </c>
    </row>
    <row r="132" s="2" customFormat="1" ht="33" customHeight="1">
      <c r="A132" s="38"/>
      <c r="B132" s="189"/>
      <c r="C132" s="190" t="s">
        <v>90</v>
      </c>
      <c r="D132" s="190" t="s">
        <v>171</v>
      </c>
      <c r="E132" s="191" t="s">
        <v>461</v>
      </c>
      <c r="F132" s="192" t="s">
        <v>1886</v>
      </c>
      <c r="G132" s="193" t="s">
        <v>458</v>
      </c>
      <c r="H132" s="194">
        <v>1</v>
      </c>
      <c r="I132" s="195"/>
      <c r="J132" s="194">
        <f>ROUND(I132*H132,3)</f>
        <v>0</v>
      </c>
      <c r="K132" s="196"/>
      <c r="L132" s="39"/>
      <c r="M132" s="197" t="s">
        <v>1</v>
      </c>
      <c r="N132" s="198" t="s">
        <v>44</v>
      </c>
      <c r="O132" s="82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1" t="s">
        <v>111</v>
      </c>
      <c r="AT132" s="201" t="s">
        <v>171</v>
      </c>
      <c r="AU132" s="201" t="s">
        <v>90</v>
      </c>
      <c r="AY132" s="19" t="s">
        <v>168</v>
      </c>
      <c r="BE132" s="202">
        <f>IF(N132="základná",J132,0)</f>
        <v>0</v>
      </c>
      <c r="BF132" s="202">
        <f>IF(N132="znížená",J132,0)</f>
        <v>0</v>
      </c>
      <c r="BG132" s="202">
        <f>IF(N132="zákl. prenesená",J132,0)</f>
        <v>0</v>
      </c>
      <c r="BH132" s="202">
        <f>IF(N132="zníž. prenesená",J132,0)</f>
        <v>0</v>
      </c>
      <c r="BI132" s="202">
        <f>IF(N132="nulová",J132,0)</f>
        <v>0</v>
      </c>
      <c r="BJ132" s="19" t="s">
        <v>90</v>
      </c>
      <c r="BK132" s="203">
        <f>ROUND(I132*H132,3)</f>
        <v>0</v>
      </c>
      <c r="BL132" s="19" t="s">
        <v>111</v>
      </c>
      <c r="BM132" s="201" t="s">
        <v>111</v>
      </c>
    </row>
    <row r="133" s="2" customFormat="1" ht="33" customHeight="1">
      <c r="A133" s="38"/>
      <c r="B133" s="189"/>
      <c r="C133" s="190" t="s">
        <v>95</v>
      </c>
      <c r="D133" s="190" t="s">
        <v>171</v>
      </c>
      <c r="E133" s="191" t="s">
        <v>1887</v>
      </c>
      <c r="F133" s="192" t="s">
        <v>1888</v>
      </c>
      <c r="G133" s="193" t="s">
        <v>458</v>
      </c>
      <c r="H133" s="194">
        <v>1</v>
      </c>
      <c r="I133" s="195"/>
      <c r="J133" s="194">
        <f>ROUND(I133*H133,3)</f>
        <v>0</v>
      </c>
      <c r="K133" s="196"/>
      <c r="L133" s="39"/>
      <c r="M133" s="197" t="s">
        <v>1</v>
      </c>
      <c r="N133" s="198" t="s">
        <v>44</v>
      </c>
      <c r="O133" s="8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1" t="s">
        <v>111</v>
      </c>
      <c r="AT133" s="201" t="s">
        <v>171</v>
      </c>
      <c r="AU133" s="201" t="s">
        <v>90</v>
      </c>
      <c r="AY133" s="19" t="s">
        <v>168</v>
      </c>
      <c r="BE133" s="202">
        <f>IF(N133="základná",J133,0)</f>
        <v>0</v>
      </c>
      <c r="BF133" s="202">
        <f>IF(N133="znížená",J133,0)</f>
        <v>0</v>
      </c>
      <c r="BG133" s="202">
        <f>IF(N133="zákl. prenesená",J133,0)</f>
        <v>0</v>
      </c>
      <c r="BH133" s="202">
        <f>IF(N133="zníž. prenesená",J133,0)</f>
        <v>0</v>
      </c>
      <c r="BI133" s="202">
        <f>IF(N133="nulová",J133,0)</f>
        <v>0</v>
      </c>
      <c r="BJ133" s="19" t="s">
        <v>90</v>
      </c>
      <c r="BK133" s="203">
        <f>ROUND(I133*H133,3)</f>
        <v>0</v>
      </c>
      <c r="BL133" s="19" t="s">
        <v>111</v>
      </c>
      <c r="BM133" s="201" t="s">
        <v>169</v>
      </c>
    </row>
    <row r="134" s="12" customFormat="1" ht="25.92" customHeight="1">
      <c r="A134" s="12"/>
      <c r="B134" s="176"/>
      <c r="C134" s="12"/>
      <c r="D134" s="177" t="s">
        <v>77</v>
      </c>
      <c r="E134" s="178" t="s">
        <v>357</v>
      </c>
      <c r="F134" s="178" t="s">
        <v>1809</v>
      </c>
      <c r="G134" s="12"/>
      <c r="H134" s="12"/>
      <c r="I134" s="179"/>
      <c r="J134" s="180">
        <f>BK134</f>
        <v>0</v>
      </c>
      <c r="K134" s="12"/>
      <c r="L134" s="176"/>
      <c r="M134" s="181"/>
      <c r="N134" s="182"/>
      <c r="O134" s="182"/>
      <c r="P134" s="183">
        <f>P135</f>
        <v>0</v>
      </c>
      <c r="Q134" s="182"/>
      <c r="R134" s="183">
        <f>R135</f>
        <v>0</v>
      </c>
      <c r="S134" s="182"/>
      <c r="T134" s="184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7" t="s">
        <v>95</v>
      </c>
      <c r="AT134" s="185" t="s">
        <v>77</v>
      </c>
      <c r="AU134" s="185" t="s">
        <v>78</v>
      </c>
      <c r="AY134" s="177" t="s">
        <v>168</v>
      </c>
      <c r="BK134" s="186">
        <f>BK135</f>
        <v>0</v>
      </c>
    </row>
    <row r="135" s="12" customFormat="1" ht="22.8" customHeight="1">
      <c r="A135" s="12"/>
      <c r="B135" s="176"/>
      <c r="C135" s="12"/>
      <c r="D135" s="177" t="s">
        <v>77</v>
      </c>
      <c r="E135" s="187" t="s">
        <v>559</v>
      </c>
      <c r="F135" s="187" t="s">
        <v>1889</v>
      </c>
      <c r="G135" s="12"/>
      <c r="H135" s="12"/>
      <c r="I135" s="179"/>
      <c r="J135" s="188">
        <f>BK135</f>
        <v>0</v>
      </c>
      <c r="K135" s="12"/>
      <c r="L135" s="176"/>
      <c r="M135" s="181"/>
      <c r="N135" s="182"/>
      <c r="O135" s="182"/>
      <c r="P135" s="183">
        <f>SUM(P136:P168)</f>
        <v>0</v>
      </c>
      <c r="Q135" s="182"/>
      <c r="R135" s="183">
        <f>SUM(R136:R168)</f>
        <v>0</v>
      </c>
      <c r="S135" s="182"/>
      <c r="T135" s="184">
        <f>SUM(T136:T168)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7" t="s">
        <v>95</v>
      </c>
      <c r="AT135" s="185" t="s">
        <v>77</v>
      </c>
      <c r="AU135" s="185" t="s">
        <v>85</v>
      </c>
      <c r="AY135" s="177" t="s">
        <v>168</v>
      </c>
      <c r="BK135" s="186">
        <f>SUM(BK136:BK168)</f>
        <v>0</v>
      </c>
    </row>
    <row r="136" s="2" customFormat="1" ht="24.15" customHeight="1">
      <c r="A136" s="38"/>
      <c r="B136" s="189"/>
      <c r="C136" s="190" t="s">
        <v>111</v>
      </c>
      <c r="D136" s="190" t="s">
        <v>171</v>
      </c>
      <c r="E136" s="191" t="s">
        <v>1890</v>
      </c>
      <c r="F136" s="192" t="s">
        <v>1891</v>
      </c>
      <c r="G136" s="193" t="s">
        <v>324</v>
      </c>
      <c r="H136" s="194">
        <v>400</v>
      </c>
      <c r="I136" s="195"/>
      <c r="J136" s="194">
        <f>ROUND(I136*H136,3)</f>
        <v>0</v>
      </c>
      <c r="K136" s="196"/>
      <c r="L136" s="39"/>
      <c r="M136" s="197" t="s">
        <v>1</v>
      </c>
      <c r="N136" s="198" t="s">
        <v>44</v>
      </c>
      <c r="O136" s="82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1" t="s">
        <v>360</v>
      </c>
      <c r="AT136" s="201" t="s">
        <v>171</v>
      </c>
      <c r="AU136" s="201" t="s">
        <v>90</v>
      </c>
      <c r="AY136" s="19" t="s">
        <v>168</v>
      </c>
      <c r="BE136" s="202">
        <f>IF(N136="základná",J136,0)</f>
        <v>0</v>
      </c>
      <c r="BF136" s="202">
        <f>IF(N136="znížená",J136,0)</f>
        <v>0</v>
      </c>
      <c r="BG136" s="202">
        <f>IF(N136="zákl. prenesená",J136,0)</f>
        <v>0</v>
      </c>
      <c r="BH136" s="202">
        <f>IF(N136="zníž. prenesená",J136,0)</f>
        <v>0</v>
      </c>
      <c r="BI136" s="202">
        <f>IF(N136="nulová",J136,0)</f>
        <v>0</v>
      </c>
      <c r="BJ136" s="19" t="s">
        <v>90</v>
      </c>
      <c r="BK136" s="203">
        <f>ROUND(I136*H136,3)</f>
        <v>0</v>
      </c>
      <c r="BL136" s="19" t="s">
        <v>360</v>
      </c>
      <c r="BM136" s="201" t="s">
        <v>190</v>
      </c>
    </row>
    <row r="137" s="2" customFormat="1" ht="24.15" customHeight="1">
      <c r="A137" s="38"/>
      <c r="B137" s="189"/>
      <c r="C137" s="236" t="s">
        <v>195</v>
      </c>
      <c r="D137" s="236" t="s">
        <v>357</v>
      </c>
      <c r="E137" s="237" t="s">
        <v>1892</v>
      </c>
      <c r="F137" s="238" t="s">
        <v>1893</v>
      </c>
      <c r="G137" s="239" t="s">
        <v>324</v>
      </c>
      <c r="H137" s="240">
        <v>400</v>
      </c>
      <c r="I137" s="241"/>
      <c r="J137" s="240">
        <f>ROUND(I137*H137,3)</f>
        <v>0</v>
      </c>
      <c r="K137" s="242"/>
      <c r="L137" s="243"/>
      <c r="M137" s="244" t="s">
        <v>1</v>
      </c>
      <c r="N137" s="245" t="s">
        <v>44</v>
      </c>
      <c r="O137" s="8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1" t="s">
        <v>568</v>
      </c>
      <c r="AT137" s="201" t="s">
        <v>357</v>
      </c>
      <c r="AU137" s="201" t="s">
        <v>90</v>
      </c>
      <c r="AY137" s="19" t="s">
        <v>168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9" t="s">
        <v>90</v>
      </c>
      <c r="BK137" s="203">
        <f>ROUND(I137*H137,3)</f>
        <v>0</v>
      </c>
      <c r="BL137" s="19" t="s">
        <v>360</v>
      </c>
      <c r="BM137" s="201" t="s">
        <v>198</v>
      </c>
    </row>
    <row r="138" s="2" customFormat="1" ht="16.5" customHeight="1">
      <c r="A138" s="38"/>
      <c r="B138" s="189"/>
      <c r="C138" s="190" t="s">
        <v>169</v>
      </c>
      <c r="D138" s="190" t="s">
        <v>171</v>
      </c>
      <c r="E138" s="191" t="s">
        <v>1894</v>
      </c>
      <c r="F138" s="192" t="s">
        <v>1895</v>
      </c>
      <c r="G138" s="193" t="s">
        <v>353</v>
      </c>
      <c r="H138" s="194">
        <v>45</v>
      </c>
      <c r="I138" s="195"/>
      <c r="J138" s="194">
        <f>ROUND(I138*H138,3)</f>
        <v>0</v>
      </c>
      <c r="K138" s="196"/>
      <c r="L138" s="39"/>
      <c r="M138" s="197" t="s">
        <v>1</v>
      </c>
      <c r="N138" s="198" t="s">
        <v>44</v>
      </c>
      <c r="O138" s="82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1" t="s">
        <v>360</v>
      </c>
      <c r="AT138" s="201" t="s">
        <v>171</v>
      </c>
      <c r="AU138" s="201" t="s">
        <v>90</v>
      </c>
      <c r="AY138" s="19" t="s">
        <v>168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9" t="s">
        <v>90</v>
      </c>
      <c r="BK138" s="203">
        <f>ROUND(I138*H138,3)</f>
        <v>0</v>
      </c>
      <c r="BL138" s="19" t="s">
        <v>360</v>
      </c>
      <c r="BM138" s="201" t="s">
        <v>205</v>
      </c>
    </row>
    <row r="139" s="2" customFormat="1" ht="16.5" customHeight="1">
      <c r="A139" s="38"/>
      <c r="B139" s="189"/>
      <c r="C139" s="236" t="s">
        <v>206</v>
      </c>
      <c r="D139" s="236" t="s">
        <v>357</v>
      </c>
      <c r="E139" s="237" t="s">
        <v>1896</v>
      </c>
      <c r="F139" s="238" t="s">
        <v>1897</v>
      </c>
      <c r="G139" s="239" t="s">
        <v>353</v>
      </c>
      <c r="H139" s="240">
        <v>45</v>
      </c>
      <c r="I139" s="241"/>
      <c r="J139" s="240">
        <f>ROUND(I139*H139,3)</f>
        <v>0</v>
      </c>
      <c r="K139" s="242"/>
      <c r="L139" s="243"/>
      <c r="M139" s="244" t="s">
        <v>1</v>
      </c>
      <c r="N139" s="245" t="s">
        <v>44</v>
      </c>
      <c r="O139" s="8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1" t="s">
        <v>568</v>
      </c>
      <c r="AT139" s="201" t="s">
        <v>357</v>
      </c>
      <c r="AU139" s="201" t="s">
        <v>90</v>
      </c>
      <c r="AY139" s="19" t="s">
        <v>168</v>
      </c>
      <c r="BE139" s="202">
        <f>IF(N139="základná",J139,0)</f>
        <v>0</v>
      </c>
      <c r="BF139" s="202">
        <f>IF(N139="znížená",J139,0)</f>
        <v>0</v>
      </c>
      <c r="BG139" s="202">
        <f>IF(N139="zákl. prenesená",J139,0)</f>
        <v>0</v>
      </c>
      <c r="BH139" s="202">
        <f>IF(N139="zníž. prenesená",J139,0)</f>
        <v>0</v>
      </c>
      <c r="BI139" s="202">
        <f>IF(N139="nulová",J139,0)</f>
        <v>0</v>
      </c>
      <c r="BJ139" s="19" t="s">
        <v>90</v>
      </c>
      <c r="BK139" s="203">
        <f>ROUND(I139*H139,3)</f>
        <v>0</v>
      </c>
      <c r="BL139" s="19" t="s">
        <v>360</v>
      </c>
      <c r="BM139" s="201" t="s">
        <v>209</v>
      </c>
    </row>
    <row r="140" s="2" customFormat="1" ht="16.5" customHeight="1">
      <c r="A140" s="38"/>
      <c r="B140" s="189"/>
      <c r="C140" s="236" t="s">
        <v>190</v>
      </c>
      <c r="D140" s="236" t="s">
        <v>357</v>
      </c>
      <c r="E140" s="237" t="s">
        <v>1898</v>
      </c>
      <c r="F140" s="238" t="s">
        <v>1899</v>
      </c>
      <c r="G140" s="239" t="s">
        <v>353</v>
      </c>
      <c r="H140" s="240">
        <v>5</v>
      </c>
      <c r="I140" s="241"/>
      <c r="J140" s="240">
        <f>ROUND(I140*H140,3)</f>
        <v>0</v>
      </c>
      <c r="K140" s="242"/>
      <c r="L140" s="243"/>
      <c r="M140" s="244" t="s">
        <v>1</v>
      </c>
      <c r="N140" s="245" t="s">
        <v>44</v>
      </c>
      <c r="O140" s="82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1" t="s">
        <v>568</v>
      </c>
      <c r="AT140" s="201" t="s">
        <v>357</v>
      </c>
      <c r="AU140" s="201" t="s">
        <v>90</v>
      </c>
      <c r="AY140" s="19" t="s">
        <v>168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9" t="s">
        <v>90</v>
      </c>
      <c r="BK140" s="203">
        <f>ROUND(I140*H140,3)</f>
        <v>0</v>
      </c>
      <c r="BL140" s="19" t="s">
        <v>360</v>
      </c>
      <c r="BM140" s="201" t="s">
        <v>212</v>
      </c>
    </row>
    <row r="141" s="2" customFormat="1" ht="24.15" customHeight="1">
      <c r="A141" s="38"/>
      <c r="B141" s="189"/>
      <c r="C141" s="190" t="s">
        <v>213</v>
      </c>
      <c r="D141" s="190" t="s">
        <v>171</v>
      </c>
      <c r="E141" s="191" t="s">
        <v>1900</v>
      </c>
      <c r="F141" s="192" t="s">
        <v>1901</v>
      </c>
      <c r="G141" s="193" t="s">
        <v>353</v>
      </c>
      <c r="H141" s="194">
        <v>4</v>
      </c>
      <c r="I141" s="195"/>
      <c r="J141" s="194">
        <f>ROUND(I141*H141,3)</f>
        <v>0</v>
      </c>
      <c r="K141" s="196"/>
      <c r="L141" s="39"/>
      <c r="M141" s="197" t="s">
        <v>1</v>
      </c>
      <c r="N141" s="198" t="s">
        <v>44</v>
      </c>
      <c r="O141" s="8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1" t="s">
        <v>360</v>
      </c>
      <c r="AT141" s="201" t="s">
        <v>171</v>
      </c>
      <c r="AU141" s="201" t="s">
        <v>90</v>
      </c>
      <c r="AY141" s="19" t="s">
        <v>168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9" t="s">
        <v>90</v>
      </c>
      <c r="BK141" s="203">
        <f>ROUND(I141*H141,3)</f>
        <v>0</v>
      </c>
      <c r="BL141" s="19" t="s">
        <v>360</v>
      </c>
      <c r="BM141" s="201" t="s">
        <v>216</v>
      </c>
    </row>
    <row r="142" s="2" customFormat="1" ht="24.15" customHeight="1">
      <c r="A142" s="38"/>
      <c r="B142" s="189"/>
      <c r="C142" s="236" t="s">
        <v>198</v>
      </c>
      <c r="D142" s="236" t="s">
        <v>357</v>
      </c>
      <c r="E142" s="237" t="s">
        <v>1902</v>
      </c>
      <c r="F142" s="238" t="s">
        <v>1903</v>
      </c>
      <c r="G142" s="239" t="s">
        <v>353</v>
      </c>
      <c r="H142" s="240">
        <v>4</v>
      </c>
      <c r="I142" s="241"/>
      <c r="J142" s="240">
        <f>ROUND(I142*H142,3)</f>
        <v>0</v>
      </c>
      <c r="K142" s="242"/>
      <c r="L142" s="243"/>
      <c r="M142" s="244" t="s">
        <v>1</v>
      </c>
      <c r="N142" s="245" t="s">
        <v>44</v>
      </c>
      <c r="O142" s="82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1" t="s">
        <v>568</v>
      </c>
      <c r="AT142" s="201" t="s">
        <v>357</v>
      </c>
      <c r="AU142" s="201" t="s">
        <v>90</v>
      </c>
      <c r="AY142" s="19" t="s">
        <v>168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9" t="s">
        <v>90</v>
      </c>
      <c r="BK142" s="203">
        <f>ROUND(I142*H142,3)</f>
        <v>0</v>
      </c>
      <c r="BL142" s="19" t="s">
        <v>360</v>
      </c>
      <c r="BM142" s="201" t="s">
        <v>7</v>
      </c>
    </row>
    <row r="143" s="2" customFormat="1" ht="33" customHeight="1">
      <c r="A143" s="38"/>
      <c r="B143" s="189"/>
      <c r="C143" s="190" t="s">
        <v>219</v>
      </c>
      <c r="D143" s="190" t="s">
        <v>171</v>
      </c>
      <c r="E143" s="191" t="s">
        <v>1904</v>
      </c>
      <c r="F143" s="192" t="s">
        <v>1905</v>
      </c>
      <c r="G143" s="193" t="s">
        <v>353</v>
      </c>
      <c r="H143" s="194">
        <v>600</v>
      </c>
      <c r="I143" s="195"/>
      <c r="J143" s="194">
        <f>ROUND(I143*H143,3)</f>
        <v>0</v>
      </c>
      <c r="K143" s="196"/>
      <c r="L143" s="39"/>
      <c r="M143" s="197" t="s">
        <v>1</v>
      </c>
      <c r="N143" s="198" t="s">
        <v>44</v>
      </c>
      <c r="O143" s="8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1" t="s">
        <v>360</v>
      </c>
      <c r="AT143" s="201" t="s">
        <v>171</v>
      </c>
      <c r="AU143" s="201" t="s">
        <v>90</v>
      </c>
      <c r="AY143" s="19" t="s">
        <v>168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9" t="s">
        <v>90</v>
      </c>
      <c r="BK143" s="203">
        <f>ROUND(I143*H143,3)</f>
        <v>0</v>
      </c>
      <c r="BL143" s="19" t="s">
        <v>360</v>
      </c>
      <c r="BM143" s="201" t="s">
        <v>222</v>
      </c>
    </row>
    <row r="144" s="2" customFormat="1" ht="16.5" customHeight="1">
      <c r="A144" s="38"/>
      <c r="B144" s="189"/>
      <c r="C144" s="236" t="s">
        <v>205</v>
      </c>
      <c r="D144" s="236" t="s">
        <v>357</v>
      </c>
      <c r="E144" s="237" t="s">
        <v>1906</v>
      </c>
      <c r="F144" s="238" t="s">
        <v>1907</v>
      </c>
      <c r="G144" s="239" t="s">
        <v>353</v>
      </c>
      <c r="H144" s="240">
        <v>600</v>
      </c>
      <c r="I144" s="241"/>
      <c r="J144" s="240">
        <f>ROUND(I144*H144,3)</f>
        <v>0</v>
      </c>
      <c r="K144" s="242"/>
      <c r="L144" s="243"/>
      <c r="M144" s="244" t="s">
        <v>1</v>
      </c>
      <c r="N144" s="245" t="s">
        <v>44</v>
      </c>
      <c r="O144" s="8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1" t="s">
        <v>568</v>
      </c>
      <c r="AT144" s="201" t="s">
        <v>357</v>
      </c>
      <c r="AU144" s="201" t="s">
        <v>90</v>
      </c>
      <c r="AY144" s="19" t="s">
        <v>168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9" t="s">
        <v>90</v>
      </c>
      <c r="BK144" s="203">
        <f>ROUND(I144*H144,3)</f>
        <v>0</v>
      </c>
      <c r="BL144" s="19" t="s">
        <v>360</v>
      </c>
      <c r="BM144" s="201" t="s">
        <v>225</v>
      </c>
    </row>
    <row r="145" s="2" customFormat="1" ht="24.15" customHeight="1">
      <c r="A145" s="38"/>
      <c r="B145" s="189"/>
      <c r="C145" s="190" t="s">
        <v>231</v>
      </c>
      <c r="D145" s="190" t="s">
        <v>171</v>
      </c>
      <c r="E145" s="191" t="s">
        <v>1908</v>
      </c>
      <c r="F145" s="192" t="s">
        <v>1909</v>
      </c>
      <c r="G145" s="193" t="s">
        <v>353</v>
      </c>
      <c r="H145" s="194">
        <v>2</v>
      </c>
      <c r="I145" s="195"/>
      <c r="J145" s="194">
        <f>ROUND(I145*H145,3)</f>
        <v>0</v>
      </c>
      <c r="K145" s="196"/>
      <c r="L145" s="39"/>
      <c r="M145" s="197" t="s">
        <v>1</v>
      </c>
      <c r="N145" s="198" t="s">
        <v>44</v>
      </c>
      <c r="O145" s="8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1" t="s">
        <v>360</v>
      </c>
      <c r="AT145" s="201" t="s">
        <v>171</v>
      </c>
      <c r="AU145" s="201" t="s">
        <v>90</v>
      </c>
      <c r="AY145" s="19" t="s">
        <v>168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9" t="s">
        <v>90</v>
      </c>
      <c r="BK145" s="203">
        <f>ROUND(I145*H145,3)</f>
        <v>0</v>
      </c>
      <c r="BL145" s="19" t="s">
        <v>360</v>
      </c>
      <c r="BM145" s="201" t="s">
        <v>234</v>
      </c>
    </row>
    <row r="146" s="2" customFormat="1" ht="33" customHeight="1">
      <c r="A146" s="38"/>
      <c r="B146" s="189"/>
      <c r="C146" s="236" t="s">
        <v>209</v>
      </c>
      <c r="D146" s="236" t="s">
        <v>357</v>
      </c>
      <c r="E146" s="237" t="s">
        <v>1910</v>
      </c>
      <c r="F146" s="238" t="s">
        <v>1911</v>
      </c>
      <c r="G146" s="239" t="s">
        <v>353</v>
      </c>
      <c r="H146" s="240">
        <v>2</v>
      </c>
      <c r="I146" s="241"/>
      <c r="J146" s="240">
        <f>ROUND(I146*H146,3)</f>
        <v>0</v>
      </c>
      <c r="K146" s="242"/>
      <c r="L146" s="243"/>
      <c r="M146" s="244" t="s">
        <v>1</v>
      </c>
      <c r="N146" s="245" t="s">
        <v>44</v>
      </c>
      <c r="O146" s="82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1" t="s">
        <v>568</v>
      </c>
      <c r="AT146" s="201" t="s">
        <v>357</v>
      </c>
      <c r="AU146" s="201" t="s">
        <v>90</v>
      </c>
      <c r="AY146" s="19" t="s">
        <v>168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9" t="s">
        <v>90</v>
      </c>
      <c r="BK146" s="203">
        <f>ROUND(I146*H146,3)</f>
        <v>0</v>
      </c>
      <c r="BL146" s="19" t="s">
        <v>360</v>
      </c>
      <c r="BM146" s="201" t="s">
        <v>243</v>
      </c>
    </row>
    <row r="147" s="2" customFormat="1" ht="24.15" customHeight="1">
      <c r="A147" s="38"/>
      <c r="B147" s="189"/>
      <c r="C147" s="190" t="s">
        <v>249</v>
      </c>
      <c r="D147" s="190" t="s">
        <v>171</v>
      </c>
      <c r="E147" s="191" t="s">
        <v>1912</v>
      </c>
      <c r="F147" s="192" t="s">
        <v>1913</v>
      </c>
      <c r="G147" s="193" t="s">
        <v>353</v>
      </c>
      <c r="H147" s="194">
        <v>23</v>
      </c>
      <c r="I147" s="195"/>
      <c r="J147" s="194">
        <f>ROUND(I147*H147,3)</f>
        <v>0</v>
      </c>
      <c r="K147" s="196"/>
      <c r="L147" s="39"/>
      <c r="M147" s="197" t="s">
        <v>1</v>
      </c>
      <c r="N147" s="198" t="s">
        <v>44</v>
      </c>
      <c r="O147" s="8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1" t="s">
        <v>360</v>
      </c>
      <c r="AT147" s="201" t="s">
        <v>171</v>
      </c>
      <c r="AU147" s="201" t="s">
        <v>90</v>
      </c>
      <c r="AY147" s="19" t="s">
        <v>168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9" t="s">
        <v>90</v>
      </c>
      <c r="BK147" s="203">
        <f>ROUND(I147*H147,3)</f>
        <v>0</v>
      </c>
      <c r="BL147" s="19" t="s">
        <v>360</v>
      </c>
      <c r="BM147" s="201" t="s">
        <v>252</v>
      </c>
    </row>
    <row r="148" s="2" customFormat="1" ht="24.15" customHeight="1">
      <c r="A148" s="38"/>
      <c r="B148" s="189"/>
      <c r="C148" s="236" t="s">
        <v>212</v>
      </c>
      <c r="D148" s="236" t="s">
        <v>357</v>
      </c>
      <c r="E148" s="237" t="s">
        <v>1914</v>
      </c>
      <c r="F148" s="238" t="s">
        <v>1915</v>
      </c>
      <c r="G148" s="239" t="s">
        <v>353</v>
      </c>
      <c r="H148" s="240">
        <v>23</v>
      </c>
      <c r="I148" s="241"/>
      <c r="J148" s="240">
        <f>ROUND(I148*H148,3)</f>
        <v>0</v>
      </c>
      <c r="K148" s="242"/>
      <c r="L148" s="243"/>
      <c r="M148" s="244" t="s">
        <v>1</v>
      </c>
      <c r="N148" s="245" t="s">
        <v>44</v>
      </c>
      <c r="O148" s="82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1" t="s">
        <v>568</v>
      </c>
      <c r="AT148" s="201" t="s">
        <v>357</v>
      </c>
      <c r="AU148" s="201" t="s">
        <v>90</v>
      </c>
      <c r="AY148" s="19" t="s">
        <v>168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9" t="s">
        <v>90</v>
      </c>
      <c r="BK148" s="203">
        <f>ROUND(I148*H148,3)</f>
        <v>0</v>
      </c>
      <c r="BL148" s="19" t="s">
        <v>360</v>
      </c>
      <c r="BM148" s="201" t="s">
        <v>259</v>
      </c>
    </row>
    <row r="149" s="2" customFormat="1" ht="24.15" customHeight="1">
      <c r="A149" s="38"/>
      <c r="B149" s="189"/>
      <c r="C149" s="190" t="s">
        <v>265</v>
      </c>
      <c r="D149" s="190" t="s">
        <v>171</v>
      </c>
      <c r="E149" s="191" t="s">
        <v>1916</v>
      </c>
      <c r="F149" s="192" t="s">
        <v>1917</v>
      </c>
      <c r="G149" s="193" t="s">
        <v>353</v>
      </c>
      <c r="H149" s="194">
        <v>12</v>
      </c>
      <c r="I149" s="195"/>
      <c r="J149" s="194">
        <f>ROUND(I149*H149,3)</f>
        <v>0</v>
      </c>
      <c r="K149" s="196"/>
      <c r="L149" s="39"/>
      <c r="M149" s="197" t="s">
        <v>1</v>
      </c>
      <c r="N149" s="198" t="s">
        <v>44</v>
      </c>
      <c r="O149" s="8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1" t="s">
        <v>360</v>
      </c>
      <c r="AT149" s="201" t="s">
        <v>171</v>
      </c>
      <c r="AU149" s="201" t="s">
        <v>90</v>
      </c>
      <c r="AY149" s="19" t="s">
        <v>168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9" t="s">
        <v>90</v>
      </c>
      <c r="BK149" s="203">
        <f>ROUND(I149*H149,3)</f>
        <v>0</v>
      </c>
      <c r="BL149" s="19" t="s">
        <v>360</v>
      </c>
      <c r="BM149" s="201" t="s">
        <v>268</v>
      </c>
    </row>
    <row r="150" s="2" customFormat="1" ht="24.15" customHeight="1">
      <c r="A150" s="38"/>
      <c r="B150" s="189"/>
      <c r="C150" s="236" t="s">
        <v>216</v>
      </c>
      <c r="D150" s="236" t="s">
        <v>357</v>
      </c>
      <c r="E150" s="237" t="s">
        <v>1918</v>
      </c>
      <c r="F150" s="238" t="s">
        <v>1919</v>
      </c>
      <c r="G150" s="239" t="s">
        <v>353</v>
      </c>
      <c r="H150" s="240">
        <v>12</v>
      </c>
      <c r="I150" s="241"/>
      <c r="J150" s="240">
        <f>ROUND(I150*H150,3)</f>
        <v>0</v>
      </c>
      <c r="K150" s="242"/>
      <c r="L150" s="243"/>
      <c r="M150" s="244" t="s">
        <v>1</v>
      </c>
      <c r="N150" s="245" t="s">
        <v>44</v>
      </c>
      <c r="O150" s="8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1" t="s">
        <v>568</v>
      </c>
      <c r="AT150" s="201" t="s">
        <v>357</v>
      </c>
      <c r="AU150" s="201" t="s">
        <v>90</v>
      </c>
      <c r="AY150" s="19" t="s">
        <v>168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9" t="s">
        <v>90</v>
      </c>
      <c r="BK150" s="203">
        <f>ROUND(I150*H150,3)</f>
        <v>0</v>
      </c>
      <c r="BL150" s="19" t="s">
        <v>360</v>
      </c>
      <c r="BM150" s="201" t="s">
        <v>276</v>
      </c>
    </row>
    <row r="151" s="2" customFormat="1" ht="24.15" customHeight="1">
      <c r="A151" s="38"/>
      <c r="B151" s="189"/>
      <c r="C151" s="190" t="s">
        <v>282</v>
      </c>
      <c r="D151" s="190" t="s">
        <v>171</v>
      </c>
      <c r="E151" s="191" t="s">
        <v>1920</v>
      </c>
      <c r="F151" s="192" t="s">
        <v>1921</v>
      </c>
      <c r="G151" s="193" t="s">
        <v>353</v>
      </c>
      <c r="H151" s="194">
        <v>24</v>
      </c>
      <c r="I151" s="195"/>
      <c r="J151" s="194">
        <f>ROUND(I151*H151,3)</f>
        <v>0</v>
      </c>
      <c r="K151" s="196"/>
      <c r="L151" s="39"/>
      <c r="M151" s="197" t="s">
        <v>1</v>
      </c>
      <c r="N151" s="198" t="s">
        <v>44</v>
      </c>
      <c r="O151" s="8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1" t="s">
        <v>360</v>
      </c>
      <c r="AT151" s="201" t="s">
        <v>171</v>
      </c>
      <c r="AU151" s="201" t="s">
        <v>90</v>
      </c>
      <c r="AY151" s="19" t="s">
        <v>168</v>
      </c>
      <c r="BE151" s="202">
        <f>IF(N151="základná",J151,0)</f>
        <v>0</v>
      </c>
      <c r="BF151" s="202">
        <f>IF(N151="znížená",J151,0)</f>
        <v>0</v>
      </c>
      <c r="BG151" s="202">
        <f>IF(N151="zákl. prenesená",J151,0)</f>
        <v>0</v>
      </c>
      <c r="BH151" s="202">
        <f>IF(N151="zníž. prenesená",J151,0)</f>
        <v>0</v>
      </c>
      <c r="BI151" s="202">
        <f>IF(N151="nulová",J151,0)</f>
        <v>0</v>
      </c>
      <c r="BJ151" s="19" t="s">
        <v>90</v>
      </c>
      <c r="BK151" s="203">
        <f>ROUND(I151*H151,3)</f>
        <v>0</v>
      </c>
      <c r="BL151" s="19" t="s">
        <v>360</v>
      </c>
      <c r="BM151" s="201" t="s">
        <v>285</v>
      </c>
    </row>
    <row r="152" s="2" customFormat="1" ht="24.15" customHeight="1">
      <c r="A152" s="38"/>
      <c r="B152" s="189"/>
      <c r="C152" s="236" t="s">
        <v>7</v>
      </c>
      <c r="D152" s="236" t="s">
        <v>357</v>
      </c>
      <c r="E152" s="237" t="s">
        <v>1922</v>
      </c>
      <c r="F152" s="238" t="s">
        <v>1923</v>
      </c>
      <c r="G152" s="239" t="s">
        <v>353</v>
      </c>
      <c r="H152" s="240">
        <v>24</v>
      </c>
      <c r="I152" s="241"/>
      <c r="J152" s="240">
        <f>ROUND(I152*H152,3)</f>
        <v>0</v>
      </c>
      <c r="K152" s="242"/>
      <c r="L152" s="243"/>
      <c r="M152" s="244" t="s">
        <v>1</v>
      </c>
      <c r="N152" s="245" t="s">
        <v>44</v>
      </c>
      <c r="O152" s="82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1" t="s">
        <v>568</v>
      </c>
      <c r="AT152" s="201" t="s">
        <v>357</v>
      </c>
      <c r="AU152" s="201" t="s">
        <v>90</v>
      </c>
      <c r="AY152" s="19" t="s">
        <v>168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9" t="s">
        <v>90</v>
      </c>
      <c r="BK152" s="203">
        <f>ROUND(I152*H152,3)</f>
        <v>0</v>
      </c>
      <c r="BL152" s="19" t="s">
        <v>360</v>
      </c>
      <c r="BM152" s="201" t="s">
        <v>292</v>
      </c>
    </row>
    <row r="153" s="2" customFormat="1" ht="24.15" customHeight="1">
      <c r="A153" s="38"/>
      <c r="B153" s="189"/>
      <c r="C153" s="190" t="s">
        <v>297</v>
      </c>
      <c r="D153" s="190" t="s">
        <v>171</v>
      </c>
      <c r="E153" s="191" t="s">
        <v>1924</v>
      </c>
      <c r="F153" s="192" t="s">
        <v>1925</v>
      </c>
      <c r="G153" s="193" t="s">
        <v>353</v>
      </c>
      <c r="H153" s="194">
        <v>1</v>
      </c>
      <c r="I153" s="195"/>
      <c r="J153" s="194">
        <f>ROUND(I153*H153,3)</f>
        <v>0</v>
      </c>
      <c r="K153" s="196"/>
      <c r="L153" s="39"/>
      <c r="M153" s="197" t="s">
        <v>1</v>
      </c>
      <c r="N153" s="198" t="s">
        <v>44</v>
      </c>
      <c r="O153" s="8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1" t="s">
        <v>360</v>
      </c>
      <c r="AT153" s="201" t="s">
        <v>171</v>
      </c>
      <c r="AU153" s="201" t="s">
        <v>90</v>
      </c>
      <c r="AY153" s="19" t="s">
        <v>168</v>
      </c>
      <c r="BE153" s="202">
        <f>IF(N153="základná",J153,0)</f>
        <v>0</v>
      </c>
      <c r="BF153" s="202">
        <f>IF(N153="znížená",J153,0)</f>
        <v>0</v>
      </c>
      <c r="BG153" s="202">
        <f>IF(N153="zákl. prenesená",J153,0)</f>
        <v>0</v>
      </c>
      <c r="BH153" s="202">
        <f>IF(N153="zníž. prenesená",J153,0)</f>
        <v>0</v>
      </c>
      <c r="BI153" s="202">
        <f>IF(N153="nulová",J153,0)</f>
        <v>0</v>
      </c>
      <c r="BJ153" s="19" t="s">
        <v>90</v>
      </c>
      <c r="BK153" s="203">
        <f>ROUND(I153*H153,3)</f>
        <v>0</v>
      </c>
      <c r="BL153" s="19" t="s">
        <v>360</v>
      </c>
      <c r="BM153" s="201" t="s">
        <v>300</v>
      </c>
    </row>
    <row r="154" s="2" customFormat="1" ht="24.15" customHeight="1">
      <c r="A154" s="38"/>
      <c r="B154" s="189"/>
      <c r="C154" s="236" t="s">
        <v>222</v>
      </c>
      <c r="D154" s="236" t="s">
        <v>357</v>
      </c>
      <c r="E154" s="237" t="s">
        <v>1926</v>
      </c>
      <c r="F154" s="238" t="s">
        <v>1927</v>
      </c>
      <c r="G154" s="239" t="s">
        <v>353</v>
      </c>
      <c r="H154" s="240">
        <v>1</v>
      </c>
      <c r="I154" s="241"/>
      <c r="J154" s="240">
        <f>ROUND(I154*H154,3)</f>
        <v>0</v>
      </c>
      <c r="K154" s="242"/>
      <c r="L154" s="243"/>
      <c r="M154" s="244" t="s">
        <v>1</v>
      </c>
      <c r="N154" s="245" t="s">
        <v>44</v>
      </c>
      <c r="O154" s="82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1" t="s">
        <v>568</v>
      </c>
      <c r="AT154" s="201" t="s">
        <v>357</v>
      </c>
      <c r="AU154" s="201" t="s">
        <v>90</v>
      </c>
      <c r="AY154" s="19" t="s">
        <v>168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9" t="s">
        <v>90</v>
      </c>
      <c r="BK154" s="203">
        <f>ROUND(I154*H154,3)</f>
        <v>0</v>
      </c>
      <c r="BL154" s="19" t="s">
        <v>360</v>
      </c>
      <c r="BM154" s="201" t="s">
        <v>307</v>
      </c>
    </row>
    <row r="155" s="2" customFormat="1" ht="16.5" customHeight="1">
      <c r="A155" s="38"/>
      <c r="B155" s="189"/>
      <c r="C155" s="190" t="s">
        <v>313</v>
      </c>
      <c r="D155" s="190" t="s">
        <v>171</v>
      </c>
      <c r="E155" s="191" t="s">
        <v>1928</v>
      </c>
      <c r="F155" s="192" t="s">
        <v>1929</v>
      </c>
      <c r="G155" s="193" t="s">
        <v>353</v>
      </c>
      <c r="H155" s="194">
        <v>8</v>
      </c>
      <c r="I155" s="195"/>
      <c r="J155" s="194">
        <f>ROUND(I155*H155,3)</f>
        <v>0</v>
      </c>
      <c r="K155" s="196"/>
      <c r="L155" s="39"/>
      <c r="M155" s="197" t="s">
        <v>1</v>
      </c>
      <c r="N155" s="198" t="s">
        <v>44</v>
      </c>
      <c r="O155" s="82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1" t="s">
        <v>360</v>
      </c>
      <c r="AT155" s="201" t="s">
        <v>171</v>
      </c>
      <c r="AU155" s="201" t="s">
        <v>90</v>
      </c>
      <c r="AY155" s="19" t="s">
        <v>168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9" t="s">
        <v>90</v>
      </c>
      <c r="BK155" s="203">
        <f>ROUND(I155*H155,3)</f>
        <v>0</v>
      </c>
      <c r="BL155" s="19" t="s">
        <v>360</v>
      </c>
      <c r="BM155" s="201" t="s">
        <v>316</v>
      </c>
    </row>
    <row r="156" s="2" customFormat="1" ht="16.5" customHeight="1">
      <c r="A156" s="38"/>
      <c r="B156" s="189"/>
      <c r="C156" s="236" t="s">
        <v>225</v>
      </c>
      <c r="D156" s="236" t="s">
        <v>357</v>
      </c>
      <c r="E156" s="237" t="s">
        <v>1930</v>
      </c>
      <c r="F156" s="238" t="s">
        <v>1929</v>
      </c>
      <c r="G156" s="239" t="s">
        <v>353</v>
      </c>
      <c r="H156" s="240">
        <v>8</v>
      </c>
      <c r="I156" s="241"/>
      <c r="J156" s="240">
        <f>ROUND(I156*H156,3)</f>
        <v>0</v>
      </c>
      <c r="K156" s="242"/>
      <c r="L156" s="243"/>
      <c r="M156" s="244" t="s">
        <v>1</v>
      </c>
      <c r="N156" s="245" t="s">
        <v>44</v>
      </c>
      <c r="O156" s="8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1" t="s">
        <v>568</v>
      </c>
      <c r="AT156" s="201" t="s">
        <v>357</v>
      </c>
      <c r="AU156" s="201" t="s">
        <v>90</v>
      </c>
      <c r="AY156" s="19" t="s">
        <v>168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9" t="s">
        <v>90</v>
      </c>
      <c r="BK156" s="203">
        <f>ROUND(I156*H156,3)</f>
        <v>0</v>
      </c>
      <c r="BL156" s="19" t="s">
        <v>360</v>
      </c>
      <c r="BM156" s="201" t="s">
        <v>325</v>
      </c>
    </row>
    <row r="157" s="2" customFormat="1" ht="24.15" customHeight="1">
      <c r="A157" s="38"/>
      <c r="B157" s="189"/>
      <c r="C157" s="190" t="s">
        <v>327</v>
      </c>
      <c r="D157" s="190" t="s">
        <v>171</v>
      </c>
      <c r="E157" s="191" t="s">
        <v>1931</v>
      </c>
      <c r="F157" s="192" t="s">
        <v>1932</v>
      </c>
      <c r="G157" s="193" t="s">
        <v>353</v>
      </c>
      <c r="H157" s="194">
        <v>33</v>
      </c>
      <c r="I157" s="195"/>
      <c r="J157" s="194">
        <f>ROUND(I157*H157,3)</f>
        <v>0</v>
      </c>
      <c r="K157" s="196"/>
      <c r="L157" s="39"/>
      <c r="M157" s="197" t="s">
        <v>1</v>
      </c>
      <c r="N157" s="198" t="s">
        <v>44</v>
      </c>
      <c r="O157" s="82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1" t="s">
        <v>360</v>
      </c>
      <c r="AT157" s="201" t="s">
        <v>171</v>
      </c>
      <c r="AU157" s="201" t="s">
        <v>90</v>
      </c>
      <c r="AY157" s="19" t="s">
        <v>168</v>
      </c>
      <c r="BE157" s="202">
        <f>IF(N157="základná",J157,0)</f>
        <v>0</v>
      </c>
      <c r="BF157" s="202">
        <f>IF(N157="znížená",J157,0)</f>
        <v>0</v>
      </c>
      <c r="BG157" s="202">
        <f>IF(N157="zákl. prenesená",J157,0)</f>
        <v>0</v>
      </c>
      <c r="BH157" s="202">
        <f>IF(N157="zníž. prenesená",J157,0)</f>
        <v>0</v>
      </c>
      <c r="BI157" s="202">
        <f>IF(N157="nulová",J157,0)</f>
        <v>0</v>
      </c>
      <c r="BJ157" s="19" t="s">
        <v>90</v>
      </c>
      <c r="BK157" s="203">
        <f>ROUND(I157*H157,3)</f>
        <v>0</v>
      </c>
      <c r="BL157" s="19" t="s">
        <v>360</v>
      </c>
      <c r="BM157" s="201" t="s">
        <v>330</v>
      </c>
    </row>
    <row r="158" s="2" customFormat="1" ht="49.05" customHeight="1">
      <c r="A158" s="38"/>
      <c r="B158" s="189"/>
      <c r="C158" s="236" t="s">
        <v>234</v>
      </c>
      <c r="D158" s="236" t="s">
        <v>357</v>
      </c>
      <c r="E158" s="237" t="s">
        <v>1933</v>
      </c>
      <c r="F158" s="238" t="s">
        <v>1934</v>
      </c>
      <c r="G158" s="239" t="s">
        <v>353</v>
      </c>
      <c r="H158" s="240">
        <v>23</v>
      </c>
      <c r="I158" s="241"/>
      <c r="J158" s="240">
        <f>ROUND(I158*H158,3)</f>
        <v>0</v>
      </c>
      <c r="K158" s="242"/>
      <c r="L158" s="243"/>
      <c r="M158" s="244" t="s">
        <v>1</v>
      </c>
      <c r="N158" s="245" t="s">
        <v>44</v>
      </c>
      <c r="O158" s="8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1" t="s">
        <v>568</v>
      </c>
      <c r="AT158" s="201" t="s">
        <v>357</v>
      </c>
      <c r="AU158" s="201" t="s">
        <v>90</v>
      </c>
      <c r="AY158" s="19" t="s">
        <v>168</v>
      </c>
      <c r="BE158" s="202">
        <f>IF(N158="základná",J158,0)</f>
        <v>0</v>
      </c>
      <c r="BF158" s="202">
        <f>IF(N158="znížená",J158,0)</f>
        <v>0</v>
      </c>
      <c r="BG158" s="202">
        <f>IF(N158="zákl. prenesená",J158,0)</f>
        <v>0</v>
      </c>
      <c r="BH158" s="202">
        <f>IF(N158="zníž. prenesená",J158,0)</f>
        <v>0</v>
      </c>
      <c r="BI158" s="202">
        <f>IF(N158="nulová",J158,0)</f>
        <v>0</v>
      </c>
      <c r="BJ158" s="19" t="s">
        <v>90</v>
      </c>
      <c r="BK158" s="203">
        <f>ROUND(I158*H158,3)</f>
        <v>0</v>
      </c>
      <c r="BL158" s="19" t="s">
        <v>360</v>
      </c>
      <c r="BM158" s="201" t="s">
        <v>334</v>
      </c>
    </row>
    <row r="159" s="2" customFormat="1" ht="49.05" customHeight="1">
      <c r="A159" s="38"/>
      <c r="B159" s="189"/>
      <c r="C159" s="236" t="s">
        <v>336</v>
      </c>
      <c r="D159" s="236" t="s">
        <v>357</v>
      </c>
      <c r="E159" s="237" t="s">
        <v>1935</v>
      </c>
      <c r="F159" s="238" t="s">
        <v>1936</v>
      </c>
      <c r="G159" s="239" t="s">
        <v>353</v>
      </c>
      <c r="H159" s="240">
        <v>10</v>
      </c>
      <c r="I159" s="241"/>
      <c r="J159" s="240">
        <f>ROUND(I159*H159,3)</f>
        <v>0</v>
      </c>
      <c r="K159" s="242"/>
      <c r="L159" s="243"/>
      <c r="M159" s="244" t="s">
        <v>1</v>
      </c>
      <c r="N159" s="245" t="s">
        <v>44</v>
      </c>
      <c r="O159" s="8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1" t="s">
        <v>568</v>
      </c>
      <c r="AT159" s="201" t="s">
        <v>357</v>
      </c>
      <c r="AU159" s="201" t="s">
        <v>90</v>
      </c>
      <c r="AY159" s="19" t="s">
        <v>168</v>
      </c>
      <c r="BE159" s="202">
        <f>IF(N159="základná",J159,0)</f>
        <v>0</v>
      </c>
      <c r="BF159" s="202">
        <f>IF(N159="znížená",J159,0)</f>
        <v>0</v>
      </c>
      <c r="BG159" s="202">
        <f>IF(N159="zákl. prenesená",J159,0)</f>
        <v>0</v>
      </c>
      <c r="BH159" s="202">
        <f>IF(N159="zníž. prenesená",J159,0)</f>
        <v>0</v>
      </c>
      <c r="BI159" s="202">
        <f>IF(N159="nulová",J159,0)</f>
        <v>0</v>
      </c>
      <c r="BJ159" s="19" t="s">
        <v>90</v>
      </c>
      <c r="BK159" s="203">
        <f>ROUND(I159*H159,3)</f>
        <v>0</v>
      </c>
      <c r="BL159" s="19" t="s">
        <v>360</v>
      </c>
      <c r="BM159" s="201" t="s">
        <v>339</v>
      </c>
    </row>
    <row r="160" s="2" customFormat="1" ht="24.15" customHeight="1">
      <c r="A160" s="38"/>
      <c r="B160" s="189"/>
      <c r="C160" s="190" t="s">
        <v>243</v>
      </c>
      <c r="D160" s="190" t="s">
        <v>171</v>
      </c>
      <c r="E160" s="191" t="s">
        <v>1937</v>
      </c>
      <c r="F160" s="192" t="s">
        <v>1938</v>
      </c>
      <c r="G160" s="193" t="s">
        <v>353</v>
      </c>
      <c r="H160" s="194">
        <v>106</v>
      </c>
      <c r="I160" s="195"/>
      <c r="J160" s="194">
        <f>ROUND(I160*H160,3)</f>
        <v>0</v>
      </c>
      <c r="K160" s="196"/>
      <c r="L160" s="39"/>
      <c r="M160" s="197" t="s">
        <v>1</v>
      </c>
      <c r="N160" s="198" t="s">
        <v>44</v>
      </c>
      <c r="O160" s="82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1" t="s">
        <v>360</v>
      </c>
      <c r="AT160" s="201" t="s">
        <v>171</v>
      </c>
      <c r="AU160" s="201" t="s">
        <v>90</v>
      </c>
      <c r="AY160" s="19" t="s">
        <v>168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9" t="s">
        <v>90</v>
      </c>
      <c r="BK160" s="203">
        <f>ROUND(I160*H160,3)</f>
        <v>0</v>
      </c>
      <c r="BL160" s="19" t="s">
        <v>360</v>
      </c>
      <c r="BM160" s="201" t="s">
        <v>342</v>
      </c>
    </row>
    <row r="161" s="2" customFormat="1" ht="37.8" customHeight="1">
      <c r="A161" s="38"/>
      <c r="B161" s="189"/>
      <c r="C161" s="236" t="s">
        <v>343</v>
      </c>
      <c r="D161" s="236" t="s">
        <v>357</v>
      </c>
      <c r="E161" s="237" t="s">
        <v>1939</v>
      </c>
      <c r="F161" s="238" t="s">
        <v>1940</v>
      </c>
      <c r="G161" s="239" t="s">
        <v>353</v>
      </c>
      <c r="H161" s="240">
        <v>24</v>
      </c>
      <c r="I161" s="241"/>
      <c r="J161" s="240">
        <f>ROUND(I161*H161,3)</f>
        <v>0</v>
      </c>
      <c r="K161" s="242"/>
      <c r="L161" s="243"/>
      <c r="M161" s="244" t="s">
        <v>1</v>
      </c>
      <c r="N161" s="245" t="s">
        <v>44</v>
      </c>
      <c r="O161" s="8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1" t="s">
        <v>568</v>
      </c>
      <c r="AT161" s="201" t="s">
        <v>357</v>
      </c>
      <c r="AU161" s="201" t="s">
        <v>90</v>
      </c>
      <c r="AY161" s="19" t="s">
        <v>168</v>
      </c>
      <c r="BE161" s="202">
        <f>IF(N161="základná",J161,0)</f>
        <v>0</v>
      </c>
      <c r="BF161" s="202">
        <f>IF(N161="znížená",J161,0)</f>
        <v>0</v>
      </c>
      <c r="BG161" s="202">
        <f>IF(N161="zákl. prenesená",J161,0)</f>
        <v>0</v>
      </c>
      <c r="BH161" s="202">
        <f>IF(N161="zníž. prenesená",J161,0)</f>
        <v>0</v>
      </c>
      <c r="BI161" s="202">
        <f>IF(N161="nulová",J161,0)</f>
        <v>0</v>
      </c>
      <c r="BJ161" s="19" t="s">
        <v>90</v>
      </c>
      <c r="BK161" s="203">
        <f>ROUND(I161*H161,3)</f>
        <v>0</v>
      </c>
      <c r="BL161" s="19" t="s">
        <v>360</v>
      </c>
      <c r="BM161" s="201" t="s">
        <v>346</v>
      </c>
    </row>
    <row r="162" s="2" customFormat="1" ht="37.8" customHeight="1">
      <c r="A162" s="38"/>
      <c r="B162" s="189"/>
      <c r="C162" s="236" t="s">
        <v>252</v>
      </c>
      <c r="D162" s="236" t="s">
        <v>357</v>
      </c>
      <c r="E162" s="237" t="s">
        <v>1941</v>
      </c>
      <c r="F162" s="238" t="s">
        <v>1942</v>
      </c>
      <c r="G162" s="239" t="s">
        <v>353</v>
      </c>
      <c r="H162" s="240">
        <v>63</v>
      </c>
      <c r="I162" s="241"/>
      <c r="J162" s="240">
        <f>ROUND(I162*H162,3)</f>
        <v>0</v>
      </c>
      <c r="K162" s="242"/>
      <c r="L162" s="243"/>
      <c r="M162" s="244" t="s">
        <v>1</v>
      </c>
      <c r="N162" s="245" t="s">
        <v>44</v>
      </c>
      <c r="O162" s="8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1" t="s">
        <v>568</v>
      </c>
      <c r="AT162" s="201" t="s">
        <v>357</v>
      </c>
      <c r="AU162" s="201" t="s">
        <v>90</v>
      </c>
      <c r="AY162" s="19" t="s">
        <v>168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9" t="s">
        <v>90</v>
      </c>
      <c r="BK162" s="203">
        <f>ROUND(I162*H162,3)</f>
        <v>0</v>
      </c>
      <c r="BL162" s="19" t="s">
        <v>360</v>
      </c>
      <c r="BM162" s="201" t="s">
        <v>349</v>
      </c>
    </row>
    <row r="163" s="2" customFormat="1" ht="37.8" customHeight="1">
      <c r="A163" s="38"/>
      <c r="B163" s="189"/>
      <c r="C163" s="236" t="s">
        <v>350</v>
      </c>
      <c r="D163" s="236" t="s">
        <v>357</v>
      </c>
      <c r="E163" s="237" t="s">
        <v>1943</v>
      </c>
      <c r="F163" s="238" t="s">
        <v>1944</v>
      </c>
      <c r="G163" s="239" t="s">
        <v>353</v>
      </c>
      <c r="H163" s="240">
        <v>1</v>
      </c>
      <c r="I163" s="241"/>
      <c r="J163" s="240">
        <f>ROUND(I163*H163,3)</f>
        <v>0</v>
      </c>
      <c r="K163" s="242"/>
      <c r="L163" s="243"/>
      <c r="M163" s="244" t="s">
        <v>1</v>
      </c>
      <c r="N163" s="245" t="s">
        <v>44</v>
      </c>
      <c r="O163" s="82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1" t="s">
        <v>568</v>
      </c>
      <c r="AT163" s="201" t="s">
        <v>357</v>
      </c>
      <c r="AU163" s="201" t="s">
        <v>90</v>
      </c>
      <c r="AY163" s="19" t="s">
        <v>168</v>
      </c>
      <c r="BE163" s="202">
        <f>IF(N163="základná",J163,0)</f>
        <v>0</v>
      </c>
      <c r="BF163" s="202">
        <f>IF(N163="znížená",J163,0)</f>
        <v>0</v>
      </c>
      <c r="BG163" s="202">
        <f>IF(N163="zákl. prenesená",J163,0)</f>
        <v>0</v>
      </c>
      <c r="BH163" s="202">
        <f>IF(N163="zníž. prenesená",J163,0)</f>
        <v>0</v>
      </c>
      <c r="BI163" s="202">
        <f>IF(N163="nulová",J163,0)</f>
        <v>0</v>
      </c>
      <c r="BJ163" s="19" t="s">
        <v>90</v>
      </c>
      <c r="BK163" s="203">
        <f>ROUND(I163*H163,3)</f>
        <v>0</v>
      </c>
      <c r="BL163" s="19" t="s">
        <v>360</v>
      </c>
      <c r="BM163" s="201" t="s">
        <v>354</v>
      </c>
    </row>
    <row r="164" s="2" customFormat="1" ht="37.8" customHeight="1">
      <c r="A164" s="38"/>
      <c r="B164" s="189"/>
      <c r="C164" s="236" t="s">
        <v>259</v>
      </c>
      <c r="D164" s="236" t="s">
        <v>357</v>
      </c>
      <c r="E164" s="237" t="s">
        <v>1945</v>
      </c>
      <c r="F164" s="238" t="s">
        <v>1946</v>
      </c>
      <c r="G164" s="239" t="s">
        <v>353</v>
      </c>
      <c r="H164" s="240">
        <v>18</v>
      </c>
      <c r="I164" s="241"/>
      <c r="J164" s="240">
        <f>ROUND(I164*H164,3)</f>
        <v>0</v>
      </c>
      <c r="K164" s="242"/>
      <c r="L164" s="243"/>
      <c r="M164" s="244" t="s">
        <v>1</v>
      </c>
      <c r="N164" s="245" t="s">
        <v>44</v>
      </c>
      <c r="O164" s="8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1" t="s">
        <v>568</v>
      </c>
      <c r="AT164" s="201" t="s">
        <v>357</v>
      </c>
      <c r="AU164" s="201" t="s">
        <v>90</v>
      </c>
      <c r="AY164" s="19" t="s">
        <v>168</v>
      </c>
      <c r="BE164" s="202">
        <f>IF(N164="základná",J164,0)</f>
        <v>0</v>
      </c>
      <c r="BF164" s="202">
        <f>IF(N164="znížená",J164,0)</f>
        <v>0</v>
      </c>
      <c r="BG164" s="202">
        <f>IF(N164="zákl. prenesená",J164,0)</f>
        <v>0</v>
      </c>
      <c r="BH164" s="202">
        <f>IF(N164="zníž. prenesená",J164,0)</f>
        <v>0</v>
      </c>
      <c r="BI164" s="202">
        <f>IF(N164="nulová",J164,0)</f>
        <v>0</v>
      </c>
      <c r="BJ164" s="19" t="s">
        <v>90</v>
      </c>
      <c r="BK164" s="203">
        <f>ROUND(I164*H164,3)</f>
        <v>0</v>
      </c>
      <c r="BL164" s="19" t="s">
        <v>360</v>
      </c>
      <c r="BM164" s="201" t="s">
        <v>360</v>
      </c>
    </row>
    <row r="165" s="2" customFormat="1" ht="21.75" customHeight="1">
      <c r="A165" s="38"/>
      <c r="B165" s="189"/>
      <c r="C165" s="190" t="s">
        <v>361</v>
      </c>
      <c r="D165" s="190" t="s">
        <v>171</v>
      </c>
      <c r="E165" s="191" t="s">
        <v>1947</v>
      </c>
      <c r="F165" s="192" t="s">
        <v>1948</v>
      </c>
      <c r="G165" s="193" t="s">
        <v>324</v>
      </c>
      <c r="H165" s="194">
        <v>1080</v>
      </c>
      <c r="I165" s="195"/>
      <c r="J165" s="194">
        <f>ROUND(I165*H165,3)</f>
        <v>0</v>
      </c>
      <c r="K165" s="196"/>
      <c r="L165" s="39"/>
      <c r="M165" s="197" t="s">
        <v>1</v>
      </c>
      <c r="N165" s="198" t="s">
        <v>44</v>
      </c>
      <c r="O165" s="82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1" t="s">
        <v>360</v>
      </c>
      <c r="AT165" s="201" t="s">
        <v>171</v>
      </c>
      <c r="AU165" s="201" t="s">
        <v>90</v>
      </c>
      <c r="AY165" s="19" t="s">
        <v>168</v>
      </c>
      <c r="BE165" s="202">
        <f>IF(N165="základná",J165,0)</f>
        <v>0</v>
      </c>
      <c r="BF165" s="202">
        <f>IF(N165="znížená",J165,0)</f>
        <v>0</v>
      </c>
      <c r="BG165" s="202">
        <f>IF(N165="zákl. prenesená",J165,0)</f>
        <v>0</v>
      </c>
      <c r="BH165" s="202">
        <f>IF(N165="zníž. prenesená",J165,0)</f>
        <v>0</v>
      </c>
      <c r="BI165" s="202">
        <f>IF(N165="nulová",J165,0)</f>
        <v>0</v>
      </c>
      <c r="BJ165" s="19" t="s">
        <v>90</v>
      </c>
      <c r="BK165" s="203">
        <f>ROUND(I165*H165,3)</f>
        <v>0</v>
      </c>
      <c r="BL165" s="19" t="s">
        <v>360</v>
      </c>
      <c r="BM165" s="201" t="s">
        <v>364</v>
      </c>
    </row>
    <row r="166" s="2" customFormat="1" ht="16.5" customHeight="1">
      <c r="A166" s="38"/>
      <c r="B166" s="189"/>
      <c r="C166" s="236" t="s">
        <v>268</v>
      </c>
      <c r="D166" s="236" t="s">
        <v>357</v>
      </c>
      <c r="E166" s="237" t="s">
        <v>1949</v>
      </c>
      <c r="F166" s="238" t="s">
        <v>1950</v>
      </c>
      <c r="G166" s="239" t="s">
        <v>324</v>
      </c>
      <c r="H166" s="240">
        <v>1080</v>
      </c>
      <c r="I166" s="241"/>
      <c r="J166" s="240">
        <f>ROUND(I166*H166,3)</f>
        <v>0</v>
      </c>
      <c r="K166" s="242"/>
      <c r="L166" s="243"/>
      <c r="M166" s="244" t="s">
        <v>1</v>
      </c>
      <c r="N166" s="245" t="s">
        <v>44</v>
      </c>
      <c r="O166" s="8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1" t="s">
        <v>568</v>
      </c>
      <c r="AT166" s="201" t="s">
        <v>357</v>
      </c>
      <c r="AU166" s="201" t="s">
        <v>90</v>
      </c>
      <c r="AY166" s="19" t="s">
        <v>168</v>
      </c>
      <c r="BE166" s="202">
        <f>IF(N166="základná",J166,0)</f>
        <v>0</v>
      </c>
      <c r="BF166" s="202">
        <f>IF(N166="znížená",J166,0)</f>
        <v>0</v>
      </c>
      <c r="BG166" s="202">
        <f>IF(N166="zákl. prenesená",J166,0)</f>
        <v>0</v>
      </c>
      <c r="BH166" s="202">
        <f>IF(N166="zníž. prenesená",J166,0)</f>
        <v>0</v>
      </c>
      <c r="BI166" s="202">
        <f>IF(N166="nulová",J166,0)</f>
        <v>0</v>
      </c>
      <c r="BJ166" s="19" t="s">
        <v>90</v>
      </c>
      <c r="BK166" s="203">
        <f>ROUND(I166*H166,3)</f>
        <v>0</v>
      </c>
      <c r="BL166" s="19" t="s">
        <v>360</v>
      </c>
      <c r="BM166" s="201" t="s">
        <v>367</v>
      </c>
    </row>
    <row r="167" s="2" customFormat="1" ht="24.15" customHeight="1">
      <c r="A167" s="38"/>
      <c r="B167" s="189"/>
      <c r="C167" s="190" t="s">
        <v>368</v>
      </c>
      <c r="D167" s="190" t="s">
        <v>171</v>
      </c>
      <c r="E167" s="191" t="s">
        <v>1951</v>
      </c>
      <c r="F167" s="192" t="s">
        <v>1952</v>
      </c>
      <c r="G167" s="193" t="s">
        <v>353</v>
      </c>
      <c r="H167" s="194">
        <v>62</v>
      </c>
      <c r="I167" s="195"/>
      <c r="J167" s="194">
        <f>ROUND(I167*H167,3)</f>
        <v>0</v>
      </c>
      <c r="K167" s="196"/>
      <c r="L167" s="39"/>
      <c r="M167" s="197" t="s">
        <v>1</v>
      </c>
      <c r="N167" s="198" t="s">
        <v>44</v>
      </c>
      <c r="O167" s="82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1" t="s">
        <v>360</v>
      </c>
      <c r="AT167" s="201" t="s">
        <v>171</v>
      </c>
      <c r="AU167" s="201" t="s">
        <v>90</v>
      </c>
      <c r="AY167" s="19" t="s">
        <v>168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9" t="s">
        <v>90</v>
      </c>
      <c r="BK167" s="203">
        <f>ROUND(I167*H167,3)</f>
        <v>0</v>
      </c>
      <c r="BL167" s="19" t="s">
        <v>360</v>
      </c>
      <c r="BM167" s="201" t="s">
        <v>371</v>
      </c>
    </row>
    <row r="168" s="2" customFormat="1" ht="37.8" customHeight="1">
      <c r="A168" s="38"/>
      <c r="B168" s="189"/>
      <c r="C168" s="190" t="s">
        <v>276</v>
      </c>
      <c r="D168" s="190" t="s">
        <v>171</v>
      </c>
      <c r="E168" s="191" t="s">
        <v>1953</v>
      </c>
      <c r="F168" s="192" t="s">
        <v>1954</v>
      </c>
      <c r="G168" s="193" t="s">
        <v>353</v>
      </c>
      <c r="H168" s="194">
        <v>122</v>
      </c>
      <c r="I168" s="195"/>
      <c r="J168" s="194">
        <f>ROUND(I168*H168,3)</f>
        <v>0</v>
      </c>
      <c r="K168" s="196"/>
      <c r="L168" s="39"/>
      <c r="M168" s="249" t="s">
        <v>1</v>
      </c>
      <c r="N168" s="250" t="s">
        <v>44</v>
      </c>
      <c r="O168" s="251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1" t="s">
        <v>360</v>
      </c>
      <c r="AT168" s="201" t="s">
        <v>171</v>
      </c>
      <c r="AU168" s="201" t="s">
        <v>90</v>
      </c>
      <c r="AY168" s="19" t="s">
        <v>168</v>
      </c>
      <c r="BE168" s="202">
        <f>IF(N168="základná",J168,0)</f>
        <v>0</v>
      </c>
      <c r="BF168" s="202">
        <f>IF(N168="znížená",J168,0)</f>
        <v>0</v>
      </c>
      <c r="BG168" s="202">
        <f>IF(N168="zákl. prenesená",J168,0)</f>
        <v>0</v>
      </c>
      <c r="BH168" s="202">
        <f>IF(N168="zníž. prenesená",J168,0)</f>
        <v>0</v>
      </c>
      <c r="BI168" s="202">
        <f>IF(N168="nulová",J168,0)</f>
        <v>0</v>
      </c>
      <c r="BJ168" s="19" t="s">
        <v>90</v>
      </c>
      <c r="BK168" s="203">
        <f>ROUND(I168*H168,3)</f>
        <v>0</v>
      </c>
      <c r="BL168" s="19" t="s">
        <v>360</v>
      </c>
      <c r="BM168" s="201" t="s">
        <v>374</v>
      </c>
    </row>
    <row r="169" s="2" customFormat="1" ht="6.96" customHeight="1">
      <c r="A169" s="38"/>
      <c r="B169" s="65"/>
      <c r="C169" s="66"/>
      <c r="D169" s="66"/>
      <c r="E169" s="66"/>
      <c r="F169" s="66"/>
      <c r="G169" s="66"/>
      <c r="H169" s="66"/>
      <c r="I169" s="66"/>
      <c r="J169" s="66"/>
      <c r="K169" s="66"/>
      <c r="L169" s="39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autoFilter ref="C127:K16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5" ma:contentTypeDescription="Umožňuje vytvoriť nový dokument." ma:contentTypeScope="" ma:versionID="92f133573869d95d1164ce44524a6da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46a66ee1878a78d8a247981f00274df4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  <xsd:element ref="ns2:D_x00e1_tum_x0020__x00fa_prav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  <xsd:element name="D_x00e1_tum_x0020__x00fa_pravy" ma:index="12" nillable="true" ma:displayName="Dátum úpravy" ma:format="DateOnly" ma:internalName="D_x00e1_tum_x0020__x00fa_pravy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_x0020__x00fa_pravy xmlns="f5989147-848d-48d2-ae59-80d800a8233c" xsi:nil="true"/>
    <D_x00e1_tum xmlns="f5989147-848d-48d2-ae59-80d800a8233c">2023-10-12T12:05:05+00:00</D_x00e1_tum>
    <Kraj xmlns="f5989147-848d-48d2-ae59-80d800a8233c" xsi:nil="true"/>
  </documentManagement>
</p:properties>
</file>

<file path=customXml/itemProps1.xml><?xml version="1.0" encoding="utf-8"?>
<ds:datastoreItem xmlns:ds="http://schemas.openxmlformats.org/officeDocument/2006/customXml" ds:itemID="{721250E5-2C71-4C38-9414-9B61E80EA911}"/>
</file>

<file path=customXml/itemProps2.xml><?xml version="1.0" encoding="utf-8"?>
<ds:datastoreItem xmlns:ds="http://schemas.openxmlformats.org/officeDocument/2006/customXml" ds:itemID="{CBA85CE8-CC60-4B18-B3AF-BEB4F4BA7004}"/>
</file>

<file path=customXml/itemProps3.xml><?xml version="1.0" encoding="utf-8"?>
<ds:datastoreItem xmlns:ds="http://schemas.openxmlformats.org/officeDocument/2006/customXml" ds:itemID="{681AB0EB-1462-4263-9B81-657A10948D25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 Eco</dc:creator>
  <cp:lastModifiedBy>Art Eco</cp:lastModifiedBy>
  <dcterms:created xsi:type="dcterms:W3CDTF">2023-10-11T12:18:30Z</dcterms:created>
  <dcterms:modified xsi:type="dcterms:W3CDTF">2023-10-11T12:18:45Z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