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slav.hroncek\Documents\VO  - podklady\DNS HRT\"/>
    </mc:Choice>
  </mc:AlternateContent>
  <bookViews>
    <workbookView xWindow="0" yWindow="0" windowWidth="28800" windowHeight="1170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G18" i="1" l="1"/>
  <c r="O13" i="1"/>
  <c r="O17" i="1" l="1"/>
  <c r="I4" i="4" l="1"/>
  <c r="F4" i="4"/>
  <c r="C4" i="4"/>
  <c r="B7" i="4" l="1"/>
  <c r="O12" i="1"/>
  <c r="O15" i="1" l="1"/>
  <c r="P15" i="1" s="1"/>
  <c r="P12" i="1"/>
  <c r="O14" i="1" l="1"/>
  <c r="P14" i="1" s="1"/>
  <c r="O16" i="1"/>
  <c r="P16" i="1" l="1"/>
  <c r="O19" i="1"/>
  <c r="P18" i="1" s="1"/>
  <c r="O21" i="1" l="1"/>
  <c r="O20" i="1" s="1"/>
</calcChain>
</file>

<file path=xl/sharedStrings.xml><?xml version="1.0" encoding="utf-8"?>
<sst xmlns="http://schemas.openxmlformats.org/spreadsheetml/2006/main" count="106" uniqueCount="85">
  <si>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</si>
  <si>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</si>
  <si>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</si>
  <si>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</si>
  <si>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</si>
  <si>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</si>
  <si>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</si>
  <si>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</si>
  <si>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</si>
  <si>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</si>
  <si>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</si>
  <si>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</si>
  <si>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</si>
  <si>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</si>
  <si>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</si>
  <si>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</si>
  <si>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</si>
  <si>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</si>
  <si>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</si>
  <si>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</si>
  <si>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</si>
  <si>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</si>
  <si>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</si>
  <si>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</si>
  <si>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</si>
  <si>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</si>
  <si>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</si>
  <si>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</si>
  <si>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</si>
  <si>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</si>
  <si>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</si>
  <si>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</si>
  <si>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</si>
  <si>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</si>
  <si>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</si>
  <si>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</si>
  <si>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</si>
  <si>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</si>
  <si>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</si>
  <si>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</si>
  <si>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</si>
  <si>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</si>
  <si>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</si>
  <si>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</si>
  <si>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</si>
  <si>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</si>
  <si>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</si>
  <si>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</si>
  <si>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</si>
  <si>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</si>
  <si>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</si>
  <si>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</si>
  <si>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</si>
  <si>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</si>
  <si>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</si>
  <si>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</si>
  <si>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</si>
  <si>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</si>
  <si>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</si>
  <si>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</si>
  <si>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</si>
  <si>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</si>
  <si>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</si>
  <si>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</si>
  <si>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</si>
  <si>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</si>
  <si>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cena</t>
  </si>
  <si>
    <t xml:space="preserve">príloha č. 1 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</si>
  <si>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</si>
  <si>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(ponuka dodávateľa)</t>
    </r>
    <r>
      <rPr>
        <b/>
        <sz val="9"/>
        <rFont val="Arial"/>
        <family val="2"/>
        <charset val="238"/>
      </rPr>
      <t xml:space="preserve">
v €</t>
    </r>
  </si>
  <si>
    <t>Lesnícke služby v ťažbovom procese - viacoperačné technológie na OZ Šariš</t>
  </si>
  <si>
    <t>Lesy SR š.p. OZ Šariš, LS Bardejov</t>
  </si>
  <si>
    <t>Ing. Krivjančin</t>
  </si>
  <si>
    <t>04-Komárov</t>
  </si>
  <si>
    <t>09-Havranec</t>
  </si>
  <si>
    <t>10-Riečka</t>
  </si>
  <si>
    <t>2093.2</t>
  </si>
  <si>
    <t>339B</t>
  </si>
  <si>
    <t>341A</t>
  </si>
  <si>
    <t>VÚ- 50</t>
  </si>
  <si>
    <t>474.2</t>
  </si>
  <si>
    <t>475.2</t>
  </si>
  <si>
    <t>2092.1</t>
  </si>
  <si>
    <t>časť "A" - Ťažba a výroba sortimentov harvestermi a ich vývoz forwardermi z porastu z lokality peň na vývozné alebo odvozné miesto. Veľkostná kategória - odsek ii. Malý s prevádzkovou hmotnosťou menšou ako 13 t, s výkonom motora menším ako 110 kW. Šírka stroja nad 2 000 mm.</t>
  </si>
  <si>
    <r>
      <rPr>
        <b/>
        <sz val="11"/>
        <color theme="1"/>
        <rFont val="Calibri"/>
        <family val="2"/>
        <charset val="238"/>
        <scheme val="minor"/>
      </rPr>
      <t xml:space="preserve">* Požiadavky: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Požadovaný termín</t>
    </r>
    <r>
      <rPr>
        <sz val="11"/>
        <color theme="1"/>
        <rFont val="Calibri"/>
        <family val="2"/>
        <charset val="238"/>
        <scheme val="minor"/>
      </rPr>
      <t xml:space="preserve"> vykonania zákazky: marec 2024 až jún 2024. </t>
    </r>
    <r>
      <rPr>
        <b/>
        <sz val="11"/>
        <color theme="1"/>
        <rFont val="Calibri"/>
        <family val="2"/>
        <charset val="238"/>
        <scheme val="minor"/>
      </rPr>
      <t>Zo SP je požadovaná technológia z bodu 3. Predmet zákazky</t>
    </r>
    <r>
      <rPr>
        <sz val="11"/>
        <color theme="1"/>
        <rFont val="Calibri"/>
        <family val="2"/>
        <charset val="238"/>
        <scheme val="minor"/>
      </rPr>
      <t xml:space="preserve"> - (bližšie vymedzenie predmetu zákazky) : </t>
    </r>
    <r>
      <rPr>
        <b/>
        <sz val="11"/>
        <color theme="1"/>
        <rFont val="Calibri"/>
        <family val="2"/>
        <charset val="238"/>
        <scheme val="minor"/>
      </rPr>
      <t>časť A</t>
    </r>
    <r>
      <rPr>
        <sz val="11"/>
        <color theme="1"/>
        <rFont val="Calibri"/>
        <family val="2"/>
        <charset val="238"/>
        <scheme val="minor"/>
      </rPr>
      <t xml:space="preserve"> - Ťažba a výroba sortimentov harvestermi a ich vývoz forwardermi z porastu z lokality peň na vývozné miesto / odvozné miesto.                                                            Objednávateľ na požiadanie dodávateľa prác umožní obhliadku porastov. Kontaktná osoba: Ing. Peter Krivjančin /t.č.: +421918335667/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</si>
</sst>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5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14" fontId="15" fillId="3" borderId="0" xfId="0" applyNumberFormat="1" applyFont="1" applyFill="1" applyBorder="1" applyProtection="1"/>
    <xf numFmtId="0" fontId="15" fillId="3" borderId="0" xfId="0" applyFont="1" applyFill="1" applyBorder="1" applyProtection="1"/>
    <xf numFmtId="4" fontId="6" fillId="3" borderId="1" xfId="0" applyNumberFormat="1" applyFont="1" applyFill="1" applyBorder="1" applyAlignment="1" applyProtection="1">
      <alignment horizontal="center" vertical="center"/>
    </xf>
    <xf numFmtId="4" fontId="10" fillId="3" borderId="20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23" xfId="0" applyFill="1" applyBorder="1" applyProtection="1"/>
    <xf numFmtId="0" fontId="6" fillId="3" borderId="42" xfId="0" applyFont="1" applyFill="1" applyBorder="1" applyAlignment="1" applyProtection="1">
      <alignment vertical="center"/>
    </xf>
    <xf numFmtId="0" fontId="6" fillId="3" borderId="23" xfId="0" applyFont="1" applyFill="1" applyBorder="1" applyAlignment="1" applyProtection="1">
      <alignment vertical="center"/>
    </xf>
    <xf numFmtId="3" fontId="10" fillId="3" borderId="20" xfId="0" applyNumberFormat="1" applyFont="1" applyFill="1" applyBorder="1" applyAlignment="1" applyProtection="1">
      <alignment horizontal="center" vertical="center"/>
    </xf>
    <xf numFmtId="3" fontId="10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8" xfId="0" applyNumberFormat="1" applyFont="1" applyFill="1" applyBorder="1" applyAlignment="1" applyProtection="1">
      <alignment horizontal="center" vertical="center"/>
      <protection locked="0"/>
    </xf>
    <xf numFmtId="4" fontId="6" fillId="3" borderId="43" xfId="0" applyNumberFormat="1" applyFont="1" applyFill="1" applyBorder="1" applyAlignment="1" applyProtection="1">
      <alignment horizontal="center" vertical="center"/>
    </xf>
    <xf numFmtId="4" fontId="6" fillId="3" borderId="45" xfId="0" applyNumberFormat="1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center" vertical="center" wrapText="1"/>
    </xf>
    <xf numFmtId="0" fontId="3" fillId="3" borderId="42" xfId="0" applyFont="1" applyFill="1" applyBorder="1" applyAlignment="1" applyProtection="1">
      <alignment horizontal="center" vertical="center"/>
    </xf>
    <xf numFmtId="0" fontId="0" fillId="3" borderId="42" xfId="0" applyFont="1" applyFill="1" applyBorder="1" applyAlignment="1" applyProtection="1">
      <alignment horizontal="center" vertical="center"/>
    </xf>
    <xf numFmtId="3" fontId="10" fillId="3" borderId="42" xfId="0" applyNumberFormat="1" applyFont="1" applyFill="1" applyBorder="1" applyAlignment="1" applyProtection="1">
      <alignment horizontal="right" vertical="center"/>
    </xf>
    <xf numFmtId="0" fontId="10" fillId="3" borderId="42" xfId="0" applyFont="1" applyFill="1" applyBorder="1" applyAlignment="1" applyProtection="1">
      <alignment horizontal="center" vertical="center"/>
    </xf>
    <xf numFmtId="4" fontId="10" fillId="3" borderId="42" xfId="0" applyNumberFormat="1" applyFont="1" applyFill="1" applyBorder="1" applyAlignment="1" applyProtection="1">
      <alignment horizontal="center" vertical="center"/>
    </xf>
    <xf numFmtId="4" fontId="6" fillId="3" borderId="42" xfId="0" applyNumberFormat="1" applyFont="1" applyFill="1" applyBorder="1" applyAlignment="1" applyProtection="1">
      <alignment horizontal="center" vertical="center"/>
      <protection locked="0"/>
    </xf>
    <xf numFmtId="2" fontId="10" fillId="3" borderId="19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44" xfId="0" applyBorder="1"/>
    <xf numFmtId="0" fontId="10" fillId="3" borderId="1" xfId="0" applyFont="1" applyFill="1" applyBorder="1" applyAlignment="1" applyProtection="1">
      <alignment horizontal="center" vertical="center" wrapText="1"/>
    </xf>
    <xf numFmtId="0" fontId="3" fillId="3" borderId="38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/>
    </xf>
    <xf numFmtId="0" fontId="0" fillId="0" borderId="47" xfId="0" applyBorder="1"/>
    <xf numFmtId="0" fontId="0" fillId="0" borderId="19" xfId="0" applyBorder="1" applyAlignment="1">
      <alignment horizontal="right"/>
    </xf>
    <xf numFmtId="0" fontId="10" fillId="3" borderId="20" xfId="0" applyFont="1" applyFill="1" applyBorder="1" applyAlignment="1" applyProtection="1">
      <alignment horizontal="center" vertical="center" wrapText="1"/>
    </xf>
    <xf numFmtId="0" fontId="0" fillId="0" borderId="48" xfId="0" applyBorder="1"/>
    <xf numFmtId="0" fontId="0" fillId="0" borderId="38" xfId="0" applyBorder="1" applyAlignment="1">
      <alignment horizontal="right"/>
    </xf>
    <xf numFmtId="3" fontId="10" fillId="3" borderId="38" xfId="0" applyNumberFormat="1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 wrapText="1"/>
    </xf>
    <xf numFmtId="2" fontId="10" fillId="3" borderId="38" xfId="0" applyNumberFormat="1" applyFont="1" applyFill="1" applyBorder="1" applyAlignment="1" applyProtection="1">
      <alignment horizontal="center" vertical="center" wrapText="1"/>
    </xf>
    <xf numFmtId="4" fontId="10" fillId="3" borderId="38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</xf>
    <xf numFmtId="0" fontId="0" fillId="0" borderId="49" xfId="0" applyBorder="1"/>
    <xf numFmtId="0" fontId="0" fillId="0" borderId="46" xfId="0" applyBorder="1" applyAlignment="1">
      <alignment horizontal="right"/>
    </xf>
    <xf numFmtId="0" fontId="10" fillId="3" borderId="31" xfId="0" applyFont="1" applyFill="1" applyBorder="1" applyAlignment="1" applyProtection="1">
      <alignment horizontal="center" vertical="center" wrapText="1"/>
    </xf>
    <xf numFmtId="3" fontId="10" fillId="3" borderId="31" xfId="0" applyNumberFormat="1" applyFont="1" applyFill="1" applyBorder="1" applyAlignment="1" applyProtection="1">
      <alignment horizontal="center" vertical="center"/>
    </xf>
    <xf numFmtId="3" fontId="10" fillId="3" borderId="46" xfId="0" applyNumberFormat="1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 wrapText="1"/>
    </xf>
    <xf numFmtId="2" fontId="10" fillId="3" borderId="46" xfId="0" applyNumberFormat="1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/>
    </xf>
    <xf numFmtId="4" fontId="10" fillId="3" borderId="31" xfId="0" applyNumberFormat="1" applyFont="1" applyFill="1" applyBorder="1" applyAlignment="1" applyProtection="1">
      <alignment horizontal="center" vertical="center"/>
    </xf>
    <xf numFmtId="4" fontId="6" fillId="3" borderId="46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  <protection locked="0"/>
    </xf>
    <xf numFmtId="4" fontId="6" fillId="3" borderId="50" xfId="0" applyNumberFormat="1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center" vertical="center" wrapText="1"/>
    </xf>
    <xf numFmtId="0" fontId="10" fillId="3" borderId="52" xfId="0" applyFont="1" applyFill="1" applyBorder="1" applyAlignment="1" applyProtection="1">
      <alignment horizontal="center" vertical="center" wrapText="1"/>
    </xf>
    <xf numFmtId="0" fontId="10" fillId="3" borderId="26" xfId="0" applyFont="1" applyFill="1" applyBorder="1" applyAlignment="1" applyProtection="1">
      <alignment horizontal="center" vertical="center" wrapText="1"/>
    </xf>
    <xf numFmtId="0" fontId="10" fillId="3" borderId="30" xfId="0" applyFont="1" applyFill="1" applyBorder="1" applyAlignment="1" applyProtection="1">
      <alignment horizontal="center" vertical="center" wrapText="1"/>
    </xf>
    <xf numFmtId="0" fontId="10" fillId="3" borderId="53" xfId="0" applyFont="1" applyFill="1" applyBorder="1" applyAlignment="1" applyProtection="1">
      <alignment horizontal="center" vertical="center" wrapText="1"/>
    </xf>
    <xf numFmtId="0" fontId="10" fillId="3" borderId="54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0" fillId="2" borderId="2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35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8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6" fillId="3" borderId="42" xfId="0" applyFont="1" applyFill="1" applyBorder="1" applyAlignment="1" applyProtection="1">
      <alignment horizontal="right" vertical="center"/>
    </xf>
    <xf numFmtId="0" fontId="6" fillId="3" borderId="24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wrapText="1"/>
    </xf>
    <xf numFmtId="0" fontId="6" fillId="3" borderId="4" xfId="0" applyFont="1" applyFill="1" applyBorder="1" applyAlignment="1" applyProtection="1">
      <alignment horizont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A20" sqref="A20:N20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21.1406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52" t="s">
        <v>62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6" t="s">
        <v>67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/>
      <c r="O2" s="15"/>
    </row>
    <row r="3" spans="1:16" ht="18" x14ac:dyDescent="0.25">
      <c r="A3" s="17" t="s">
        <v>0</v>
      </c>
      <c r="B3" s="13"/>
      <c r="C3" s="104" t="s">
        <v>70</v>
      </c>
      <c r="D3" s="105"/>
      <c r="E3" s="105"/>
      <c r="F3" s="105"/>
      <c r="G3" s="105"/>
      <c r="H3" s="105"/>
      <c r="I3" s="105"/>
      <c r="J3" s="105"/>
      <c r="K3" s="105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64"/>
      <c r="F5" s="164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65" t="s">
        <v>71</v>
      </c>
      <c r="C6" s="165"/>
      <c r="D6" s="165"/>
      <c r="E6" s="165"/>
      <c r="F6" s="165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66"/>
      <c r="C7" s="166"/>
      <c r="D7" s="166"/>
      <c r="E7" s="166"/>
      <c r="F7" s="166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62" t="s">
        <v>64</v>
      </c>
      <c r="B8" s="163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7.75" customHeight="1" thickBot="1" x14ac:dyDescent="0.3">
      <c r="A9" s="101" t="s">
        <v>8</v>
      </c>
      <c r="B9" s="167" t="s">
        <v>2</v>
      </c>
      <c r="C9" s="170" t="s">
        <v>53</v>
      </c>
      <c r="D9" s="171"/>
      <c r="E9" s="137" t="s">
        <v>3</v>
      </c>
      <c r="F9" s="138"/>
      <c r="G9" s="139"/>
      <c r="H9" s="153" t="s">
        <v>4</v>
      </c>
      <c r="I9" s="131" t="s">
        <v>5</v>
      </c>
      <c r="J9" s="156" t="s">
        <v>6</v>
      </c>
      <c r="K9" s="159" t="s">
        <v>7</v>
      </c>
      <c r="L9" s="131" t="s">
        <v>54</v>
      </c>
      <c r="M9" s="131" t="s">
        <v>58</v>
      </c>
      <c r="N9" s="134" t="s">
        <v>68</v>
      </c>
      <c r="O9" s="140" t="s">
        <v>69</v>
      </c>
    </row>
    <row r="10" spans="1:16" ht="21.75" customHeight="1" x14ac:dyDescent="0.25">
      <c r="A10" s="102"/>
      <c r="B10" s="168"/>
      <c r="C10" s="143" t="s">
        <v>65</v>
      </c>
      <c r="D10" s="144"/>
      <c r="E10" s="147" t="s">
        <v>9</v>
      </c>
      <c r="F10" s="148" t="s">
        <v>10</v>
      </c>
      <c r="G10" s="150" t="s">
        <v>11</v>
      </c>
      <c r="H10" s="154"/>
      <c r="I10" s="132"/>
      <c r="J10" s="157"/>
      <c r="K10" s="160"/>
      <c r="L10" s="132"/>
      <c r="M10" s="132"/>
      <c r="N10" s="135"/>
      <c r="O10" s="141"/>
    </row>
    <row r="11" spans="1:16" ht="50.25" customHeight="1" thickBot="1" x14ac:dyDescent="0.3">
      <c r="A11" s="103"/>
      <c r="B11" s="169"/>
      <c r="C11" s="145"/>
      <c r="D11" s="146"/>
      <c r="E11" s="145"/>
      <c r="F11" s="149"/>
      <c r="G11" s="151"/>
      <c r="H11" s="155"/>
      <c r="I11" s="133"/>
      <c r="J11" s="158"/>
      <c r="K11" s="161"/>
      <c r="L11" s="133"/>
      <c r="M11" s="133"/>
      <c r="N11" s="136"/>
      <c r="O11" s="142"/>
    </row>
    <row r="12" spans="1:16" ht="15" customHeight="1" x14ac:dyDescent="0.25">
      <c r="A12" s="72" t="s">
        <v>73</v>
      </c>
      <c r="B12" s="73" t="s">
        <v>82</v>
      </c>
      <c r="C12" s="95" t="s">
        <v>83</v>
      </c>
      <c r="D12" s="96"/>
      <c r="E12" s="49">
        <v>0</v>
      </c>
      <c r="F12" s="50">
        <v>460</v>
      </c>
      <c r="G12" s="74">
        <v>460</v>
      </c>
      <c r="H12" s="33" t="s">
        <v>79</v>
      </c>
      <c r="I12" s="34">
        <v>35</v>
      </c>
      <c r="J12" s="63">
        <v>0.34</v>
      </c>
      <c r="K12" s="35">
        <v>820</v>
      </c>
      <c r="L12" s="41">
        <v>18669.060000000001</v>
      </c>
      <c r="M12" s="51" t="s">
        <v>59</v>
      </c>
      <c r="N12" s="52"/>
      <c r="O12" s="53">
        <f>SUM(N12*G12)</f>
        <v>0</v>
      </c>
      <c r="P12" s="12" t="str">
        <f>IF( O12=0," ", IF(100-((L12/O12)*100)&gt;20,"viac ako 20%",0))</f>
        <v xml:space="preserve"> </v>
      </c>
    </row>
    <row r="13" spans="1:16" ht="15" customHeight="1" x14ac:dyDescent="0.25">
      <c r="A13" s="83" t="s">
        <v>73</v>
      </c>
      <c r="B13" s="84" t="s">
        <v>76</v>
      </c>
      <c r="C13" s="97"/>
      <c r="D13" s="98"/>
      <c r="E13" s="86">
        <v>0</v>
      </c>
      <c r="F13" s="87">
        <v>490</v>
      </c>
      <c r="G13" s="85">
        <v>490</v>
      </c>
      <c r="H13" s="71" t="s">
        <v>79</v>
      </c>
      <c r="I13" s="88">
        <v>30</v>
      </c>
      <c r="J13" s="89">
        <v>0.18</v>
      </c>
      <c r="K13" s="90">
        <v>920</v>
      </c>
      <c r="L13" s="91">
        <v>20972.68</v>
      </c>
      <c r="M13" s="92" t="s">
        <v>59</v>
      </c>
      <c r="N13" s="93"/>
      <c r="O13" s="94">
        <f>SUM(N13*G13)</f>
        <v>0</v>
      </c>
      <c r="P13" s="12"/>
    </row>
    <row r="14" spans="1:16" ht="15" customHeight="1" x14ac:dyDescent="0.25">
      <c r="A14" s="65" t="s">
        <v>74</v>
      </c>
      <c r="B14" s="64" t="s">
        <v>77</v>
      </c>
      <c r="C14" s="97"/>
      <c r="D14" s="98"/>
      <c r="E14" s="37">
        <v>100</v>
      </c>
      <c r="F14" s="37">
        <v>260</v>
      </c>
      <c r="G14" s="66">
        <v>360</v>
      </c>
      <c r="H14" s="71" t="s">
        <v>79</v>
      </c>
      <c r="I14" s="66">
        <v>40</v>
      </c>
      <c r="J14" s="66">
        <v>0.16</v>
      </c>
      <c r="K14" s="43">
        <v>900</v>
      </c>
      <c r="L14" s="44">
        <v>15337.61</v>
      </c>
      <c r="M14" s="40" t="s">
        <v>59</v>
      </c>
      <c r="N14" s="45"/>
      <c r="O14" s="54">
        <f t="shared" ref="O14" si="0">SUM(N14*G14)</f>
        <v>0</v>
      </c>
      <c r="P14" s="12" t="str">
        <f>IF( O14=0," ", IF(100-((L14/O14)*100)&gt;20,"viac ako 20%",0))</f>
        <v xml:space="preserve"> </v>
      </c>
    </row>
    <row r="15" spans="1:16" ht="13.5" customHeight="1" x14ac:dyDescent="0.25">
      <c r="A15" s="65" t="s">
        <v>74</v>
      </c>
      <c r="B15" s="64" t="s">
        <v>78</v>
      </c>
      <c r="C15" s="97"/>
      <c r="D15" s="98"/>
      <c r="E15" s="66">
        <v>25</v>
      </c>
      <c r="F15" s="66">
        <v>225</v>
      </c>
      <c r="G15" s="66">
        <v>250</v>
      </c>
      <c r="H15" s="66" t="s">
        <v>79</v>
      </c>
      <c r="I15" s="66">
        <v>40</v>
      </c>
      <c r="J15" s="66">
        <v>0.12</v>
      </c>
      <c r="K15" s="43">
        <v>630</v>
      </c>
      <c r="L15" s="44">
        <v>10745.53</v>
      </c>
      <c r="M15" s="42" t="s">
        <v>59</v>
      </c>
      <c r="N15" s="45"/>
      <c r="O15" s="54">
        <f>SUM(N15*G15)</f>
        <v>0</v>
      </c>
      <c r="P15" s="12" t="str">
        <f>IF( O15=0," ", IF(100-((L15/O15)*100)&gt;20,"viac ako 20%",0))</f>
        <v xml:space="preserve"> </v>
      </c>
    </row>
    <row r="16" spans="1:16" ht="15" customHeight="1" x14ac:dyDescent="0.25">
      <c r="A16" s="65" t="s">
        <v>75</v>
      </c>
      <c r="B16" s="64" t="s">
        <v>80</v>
      </c>
      <c r="C16" s="97"/>
      <c r="D16" s="98"/>
      <c r="E16" s="37">
        <v>25</v>
      </c>
      <c r="F16" s="37">
        <v>130</v>
      </c>
      <c r="G16" s="70">
        <v>155</v>
      </c>
      <c r="H16" s="70" t="s">
        <v>79</v>
      </c>
      <c r="I16" s="70">
        <v>20</v>
      </c>
      <c r="J16" s="82">
        <v>0.1</v>
      </c>
      <c r="K16" s="43">
        <v>530</v>
      </c>
      <c r="L16" s="44">
        <v>6667.65</v>
      </c>
      <c r="M16" s="40" t="s">
        <v>59</v>
      </c>
      <c r="N16" s="45"/>
      <c r="O16" s="54">
        <f>SUM(N16*G16)</f>
        <v>0</v>
      </c>
      <c r="P16" s="12" t="str">
        <f t="shared" ref="P16" si="1">IF( O16=0," ", IF(100-((L16/O16)*100)&gt;20,"viac ako 20%",0))</f>
        <v xml:space="preserve"> </v>
      </c>
    </row>
    <row r="17" spans="1:16" ht="15.75" customHeight="1" thickBot="1" x14ac:dyDescent="0.3">
      <c r="A17" s="75" t="s">
        <v>75</v>
      </c>
      <c r="B17" s="76" t="s">
        <v>81</v>
      </c>
      <c r="C17" s="99"/>
      <c r="D17" s="100"/>
      <c r="E17" s="77">
        <v>0</v>
      </c>
      <c r="F17" s="77">
        <v>165</v>
      </c>
      <c r="G17" s="78">
        <v>165</v>
      </c>
      <c r="H17" s="78" t="s">
        <v>79</v>
      </c>
      <c r="I17" s="78">
        <v>20</v>
      </c>
      <c r="J17" s="79">
        <v>0.11</v>
      </c>
      <c r="K17" s="67">
        <v>550</v>
      </c>
      <c r="L17" s="80">
        <v>7263.57</v>
      </c>
      <c r="M17" s="68" t="s">
        <v>59</v>
      </c>
      <c r="N17" s="81"/>
      <c r="O17" s="69">
        <f>SUM(N17*G17)</f>
        <v>0</v>
      </c>
      <c r="P17" s="12"/>
    </row>
    <row r="18" spans="1:16" ht="15.75" thickBot="1" x14ac:dyDescent="0.3">
      <c r="A18" s="55"/>
      <c r="B18" s="56"/>
      <c r="C18" s="57"/>
      <c r="D18" s="58"/>
      <c r="E18" s="59"/>
      <c r="F18" s="59"/>
      <c r="G18" s="56">
        <f>SUM(G12:G17)</f>
        <v>1880</v>
      </c>
      <c r="H18" s="60"/>
      <c r="I18" s="56"/>
      <c r="J18" s="56"/>
      <c r="K18" s="67"/>
      <c r="L18" s="61"/>
      <c r="M18" s="68"/>
      <c r="N18" s="62"/>
      <c r="O18" s="69"/>
      <c r="P18" s="12" t="str">
        <f>IF(O19&gt;L19,"prekročená cena","nižšia ako stanovená")</f>
        <v>nižšia ako stanovená</v>
      </c>
    </row>
    <row r="19" spans="1:16" ht="15.75" thickBot="1" x14ac:dyDescent="0.3">
      <c r="A19" s="46"/>
      <c r="B19" s="47"/>
      <c r="C19" s="47"/>
      <c r="D19" s="47"/>
      <c r="E19" s="47"/>
      <c r="F19" s="47"/>
      <c r="G19" s="47"/>
      <c r="H19" s="47"/>
      <c r="I19" s="47"/>
      <c r="J19" s="124" t="s">
        <v>13</v>
      </c>
      <c r="K19" s="125"/>
      <c r="L19" s="26">
        <f>SUM(L12:L17)</f>
        <v>79656.100000000006</v>
      </c>
      <c r="M19" s="26"/>
      <c r="N19" s="48" t="s">
        <v>14</v>
      </c>
      <c r="O19" s="26">
        <f>SUM(O15:O16)</f>
        <v>0</v>
      </c>
    </row>
    <row r="20" spans="1:16" ht="15.75" thickBot="1" x14ac:dyDescent="0.3">
      <c r="A20" s="126" t="s">
        <v>15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8"/>
      <c r="O20" s="25">
        <f>O21-O19</f>
        <v>0</v>
      </c>
    </row>
    <row r="21" spans="1:16" ht="15.75" thickBot="1" x14ac:dyDescent="0.3">
      <c r="A21" s="126" t="s">
        <v>16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8"/>
      <c r="O21" s="25">
        <f>IF("nie"=MID(I29,1,3),O19,(O19*1.2))</f>
        <v>0</v>
      </c>
    </row>
    <row r="22" spans="1:16" x14ac:dyDescent="0.25">
      <c r="A22" s="112" t="s">
        <v>17</v>
      </c>
      <c r="B22" s="113"/>
      <c r="C22" s="113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1:16" ht="25.5" customHeight="1" x14ac:dyDescent="0.25">
      <c r="A23" s="129" t="s">
        <v>63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</row>
    <row r="24" spans="1:16" ht="15" customHeight="1" x14ac:dyDescent="0.25">
      <c r="A24" s="28" t="s">
        <v>57</v>
      </c>
      <c r="B24" s="28"/>
      <c r="C24" s="28"/>
      <c r="D24" s="28"/>
      <c r="E24" s="28"/>
      <c r="F24" s="28"/>
      <c r="G24" s="29" t="s">
        <v>55</v>
      </c>
      <c r="H24" s="28"/>
      <c r="I24" s="28"/>
      <c r="J24" s="30"/>
      <c r="K24" s="30"/>
      <c r="L24" s="30"/>
      <c r="M24" s="30"/>
      <c r="N24" s="30"/>
      <c r="O24" s="30"/>
    </row>
    <row r="25" spans="1:16" x14ac:dyDescent="0.25">
      <c r="A25" s="115" t="s">
        <v>84</v>
      </c>
      <c r="B25" s="116"/>
      <c r="C25" s="116"/>
      <c r="D25" s="116"/>
      <c r="E25" s="117"/>
      <c r="F25" s="114" t="s">
        <v>56</v>
      </c>
      <c r="G25" s="31" t="s">
        <v>18</v>
      </c>
      <c r="H25" s="106"/>
      <c r="I25" s="107"/>
      <c r="J25" s="107"/>
      <c r="K25" s="107"/>
      <c r="L25" s="107"/>
      <c r="M25" s="107"/>
      <c r="N25" s="107"/>
      <c r="O25" s="108"/>
    </row>
    <row r="26" spans="1:16" ht="18" customHeight="1" x14ac:dyDescent="0.25">
      <c r="A26" s="118"/>
      <c r="B26" s="119"/>
      <c r="C26" s="119"/>
      <c r="D26" s="119"/>
      <c r="E26" s="120"/>
      <c r="F26" s="114"/>
      <c r="G26" s="31" t="s">
        <v>19</v>
      </c>
      <c r="H26" s="106"/>
      <c r="I26" s="107"/>
      <c r="J26" s="107"/>
      <c r="K26" s="107"/>
      <c r="L26" s="107"/>
      <c r="M26" s="107"/>
      <c r="N26" s="107"/>
      <c r="O26" s="108"/>
    </row>
    <row r="27" spans="1:16" x14ac:dyDescent="0.25">
      <c r="A27" s="118"/>
      <c r="B27" s="119"/>
      <c r="C27" s="119"/>
      <c r="D27" s="119"/>
      <c r="E27" s="120"/>
      <c r="F27" s="114"/>
      <c r="G27" s="31" t="s">
        <v>20</v>
      </c>
      <c r="H27" s="106"/>
      <c r="I27" s="107"/>
      <c r="J27" s="107"/>
      <c r="K27" s="107"/>
      <c r="L27" s="107"/>
      <c r="M27" s="107"/>
      <c r="N27" s="107"/>
      <c r="O27" s="108"/>
    </row>
    <row r="28" spans="1:16" x14ac:dyDescent="0.25">
      <c r="A28" s="118"/>
      <c r="B28" s="119"/>
      <c r="C28" s="119"/>
      <c r="D28" s="119"/>
      <c r="E28" s="120"/>
      <c r="F28" s="114"/>
      <c r="G28" s="31" t="s">
        <v>21</v>
      </c>
      <c r="H28" s="106"/>
      <c r="I28" s="107"/>
      <c r="J28" s="107"/>
      <c r="K28" s="107"/>
      <c r="L28" s="107"/>
      <c r="M28" s="107"/>
      <c r="N28" s="107"/>
      <c r="O28" s="108"/>
    </row>
    <row r="29" spans="1:16" x14ac:dyDescent="0.25">
      <c r="A29" s="118"/>
      <c r="B29" s="119"/>
      <c r="C29" s="119"/>
      <c r="D29" s="119"/>
      <c r="E29" s="120"/>
      <c r="F29" s="114"/>
      <c r="G29" s="31" t="s">
        <v>22</v>
      </c>
      <c r="H29" s="106"/>
      <c r="I29" s="107"/>
      <c r="J29" s="107"/>
      <c r="K29" s="107"/>
      <c r="L29" s="107"/>
      <c r="M29" s="107"/>
      <c r="N29" s="107"/>
      <c r="O29" s="108"/>
    </row>
    <row r="30" spans="1:16" x14ac:dyDescent="0.25">
      <c r="A30" s="118"/>
      <c r="B30" s="119"/>
      <c r="C30" s="119"/>
      <c r="D30" s="119"/>
      <c r="E30" s="120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18"/>
      <c r="B31" s="119"/>
      <c r="C31" s="119"/>
      <c r="D31" s="119"/>
      <c r="E31" s="120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21"/>
      <c r="B32" s="122"/>
      <c r="C32" s="122"/>
      <c r="D32" s="122"/>
      <c r="E32" s="123"/>
      <c r="F32" s="30"/>
      <c r="G32" s="24"/>
      <c r="H32" s="18"/>
      <c r="I32" s="24"/>
      <c r="J32" s="24" t="s">
        <v>23</v>
      </c>
      <c r="K32" s="24"/>
      <c r="L32" s="109"/>
      <c r="M32" s="110"/>
      <c r="N32" s="111"/>
      <c r="O32" s="24"/>
    </row>
    <row r="33" spans="1:15" x14ac:dyDescent="0.25">
      <c r="A33" s="30"/>
      <c r="B33" s="30"/>
      <c r="C33" s="30"/>
      <c r="D33" s="30"/>
      <c r="E33" s="30"/>
      <c r="F33" s="30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38">
        <v>45307</v>
      </c>
      <c r="B34" s="39" t="s">
        <v>72</v>
      </c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36"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L9:L11"/>
    <mergeCell ref="N9:N11"/>
    <mergeCell ref="E9:G9"/>
    <mergeCell ref="O9:O11"/>
    <mergeCell ref="C10:D11"/>
    <mergeCell ref="E10:E11"/>
    <mergeCell ref="F10:F11"/>
    <mergeCell ref="G10:G11"/>
    <mergeCell ref="M9:M11"/>
    <mergeCell ref="C12:D17"/>
    <mergeCell ref="A9:A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H27" sqref="H27"/>
    </sheetView>
  </sheetViews>
  <sheetFormatPr defaultRowHeight="15" x14ac:dyDescent="0.25"/>
  <cols>
    <col min="2" max="2" width="16.28515625" bestFit="1" customWidth="1"/>
  </cols>
  <sheetData>
    <row r="3" spans="1:9" x14ac:dyDescent="0.25">
      <c r="A3" s="36" t="s">
        <v>59</v>
      </c>
      <c r="B3" s="36" t="s">
        <v>66</v>
      </c>
      <c r="C3" s="36"/>
      <c r="D3" s="36" t="s">
        <v>59</v>
      </c>
      <c r="E3" s="36" t="s">
        <v>66</v>
      </c>
      <c r="F3" s="36"/>
      <c r="G3" s="36" t="s">
        <v>59</v>
      </c>
      <c r="H3" s="36" t="s">
        <v>66</v>
      </c>
    </row>
    <row r="4" spans="1:9" x14ac:dyDescent="0.25">
      <c r="A4" s="36">
        <v>5.35</v>
      </c>
      <c r="B4" s="36">
        <v>22.72</v>
      </c>
      <c r="C4" s="36">
        <f>A4*B4</f>
        <v>121.55199999999999</v>
      </c>
      <c r="D4" s="36">
        <v>16.41</v>
      </c>
      <c r="E4" s="36">
        <v>27.44</v>
      </c>
      <c r="F4" s="36">
        <f>D4*E4</f>
        <v>450.29040000000003</v>
      </c>
      <c r="G4" s="36"/>
      <c r="H4" s="36"/>
      <c r="I4" s="36">
        <f>G4*H4</f>
        <v>0</v>
      </c>
    </row>
    <row r="7" spans="1:9" x14ac:dyDescent="0.25">
      <c r="B7">
        <f>(C4+F4+I4)/(A4+D4+G4)</f>
        <v>26.279522058823531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D31" sqref="D31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74" t="s">
        <v>51</v>
      </c>
      <c r="M2" s="174"/>
    </row>
    <row r="3" spans="1:14" x14ac:dyDescent="0.25">
      <c r="A3" s="5" t="s">
        <v>25</v>
      </c>
      <c r="B3" s="175" t="s">
        <v>26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1:14" x14ac:dyDescent="0.25">
      <c r="A4" s="5" t="s">
        <v>27</v>
      </c>
      <c r="B4" s="175" t="s">
        <v>28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</row>
    <row r="5" spans="1:14" x14ac:dyDescent="0.25">
      <c r="A5" s="5" t="s">
        <v>8</v>
      </c>
      <c r="B5" s="175" t="s">
        <v>29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</row>
    <row r="6" spans="1:14" x14ac:dyDescent="0.25">
      <c r="A6" s="5" t="s">
        <v>2</v>
      </c>
      <c r="B6" s="175" t="s">
        <v>30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</row>
    <row r="7" spans="1:14" x14ac:dyDescent="0.25">
      <c r="A7" s="6" t="s">
        <v>31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3"/>
    </row>
    <row r="8" spans="1:14" x14ac:dyDescent="0.25">
      <c r="A8" s="5" t="s">
        <v>12</v>
      </c>
      <c r="B8" s="175" t="s">
        <v>32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</row>
    <row r="9" spans="1:14" x14ac:dyDescent="0.25">
      <c r="A9" s="7" t="s">
        <v>33</v>
      </c>
      <c r="B9" s="175" t="s">
        <v>34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</row>
    <row r="10" spans="1:14" x14ac:dyDescent="0.25">
      <c r="A10" s="7" t="s">
        <v>35</v>
      </c>
      <c r="B10" s="175" t="s">
        <v>36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</row>
    <row r="11" spans="1:14" x14ac:dyDescent="0.25">
      <c r="A11" s="8" t="s">
        <v>37</v>
      </c>
      <c r="B11" s="175" t="s">
        <v>38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</row>
    <row r="12" spans="1:14" x14ac:dyDescent="0.25">
      <c r="A12" s="9" t="s">
        <v>39</v>
      </c>
      <c r="B12" s="175" t="s">
        <v>40</v>
      </c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</row>
    <row r="13" spans="1:14" ht="24" customHeight="1" x14ac:dyDescent="0.25">
      <c r="A13" s="8" t="s">
        <v>41</v>
      </c>
      <c r="B13" s="175" t="s">
        <v>42</v>
      </c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</row>
    <row r="14" spans="1:14" ht="16.5" customHeight="1" x14ac:dyDescent="0.25">
      <c r="A14" s="8" t="s">
        <v>5</v>
      </c>
      <c r="B14" s="175" t="s">
        <v>52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</row>
    <row r="15" spans="1:14" x14ac:dyDescent="0.25">
      <c r="A15" s="8" t="s">
        <v>43</v>
      </c>
      <c r="B15" s="175" t="s">
        <v>44</v>
      </c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</row>
    <row r="16" spans="1:14" ht="38.25" x14ac:dyDescent="0.25">
      <c r="A16" s="10" t="s">
        <v>45</v>
      </c>
      <c r="B16" s="175" t="s">
        <v>46</v>
      </c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</row>
    <row r="17" spans="1:14" ht="28.5" customHeight="1" x14ac:dyDescent="0.25">
      <c r="A17" s="10" t="s">
        <v>47</v>
      </c>
      <c r="B17" s="175" t="s">
        <v>48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</row>
    <row r="18" spans="1:14" ht="27" customHeight="1" x14ac:dyDescent="0.25">
      <c r="A18" s="11" t="s">
        <v>49</v>
      </c>
      <c r="B18" s="175" t="s">
        <v>50</v>
      </c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</row>
    <row r="19" spans="1:14" ht="75" customHeight="1" x14ac:dyDescent="0.25">
      <c r="A19" s="32" t="s">
        <v>60</v>
      </c>
      <c r="B19" s="176" t="s">
        <v>61</v>
      </c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radoslav.hroncek</cp:lastModifiedBy>
  <cp:lastPrinted>2024-01-29T08:57:09Z</cp:lastPrinted>
  <dcterms:created xsi:type="dcterms:W3CDTF">2012-08-13T12:29:09Z</dcterms:created>
  <dcterms:modified xsi:type="dcterms:W3CDTF">2024-03-05T08:29:40Z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