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KTY\2024 Chodník Holešovská\Rozpočet a VV\2. Final\"/>
    </mc:Choice>
  </mc:AlternateContent>
  <xr:revisionPtr revIDLastSave="0" documentId="8_{9CD9B5F6-5EB1-4EC3-A9B0-B8A2950C06F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1  1 Pol" sheetId="12" r:id="rId4"/>
    <sheet name="SO 101  2 Pol" sheetId="13" r:id="rId5"/>
    <sheet name="SO 101  3 Pol" sheetId="14" r:id="rId6"/>
    <sheet name="SO 101´ 1 Pol" sheetId="15" r:id="rId7"/>
    <sheet name="SO 101´ 2 Pol" sheetId="16" r:id="rId8"/>
    <sheet name="SO 101´ 3 Pol" sheetId="17" r:id="rId9"/>
    <sheet name="SO VRN 1 Pol" sheetId="18" r:id="rId10"/>
    <sheet name="SO VRN´ 1 Pol" sheetId="19" r:id="rId11"/>
  </sheets>
  <externalReferences>
    <externalReference r:id="rId12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 1 Pol'!$1:$7</definedName>
    <definedName name="_xlnm.Print_Titles" localSheetId="4">'SO 101  2 Pol'!$1:$7</definedName>
    <definedName name="_xlnm.Print_Titles" localSheetId="5">'SO 101  3 Pol'!$1:$7</definedName>
    <definedName name="_xlnm.Print_Titles" localSheetId="6">'SO 101´ 1 Pol'!$1:$7</definedName>
    <definedName name="_xlnm.Print_Titles" localSheetId="7">'SO 101´ 2 Pol'!$1:$7</definedName>
    <definedName name="_xlnm.Print_Titles" localSheetId="8">'SO 101´ 3 Pol'!$1:$7</definedName>
    <definedName name="_xlnm.Print_Titles" localSheetId="9">'SO VRN 1 Pol'!$1:$7</definedName>
    <definedName name="_xlnm.Print_Titles" localSheetId="10">'SO VRN´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 1 Pol'!$A$1:$Y$328</definedName>
    <definedName name="_xlnm.Print_Area" localSheetId="4">'SO 101  2 Pol'!$A$1:$Y$323</definedName>
    <definedName name="_xlnm.Print_Area" localSheetId="5">'SO 101  3 Pol'!$A$1:$Y$209</definedName>
    <definedName name="_xlnm.Print_Area" localSheetId="6">'SO 101´ 1 Pol'!$A$1:$Y$164</definedName>
    <definedName name="_xlnm.Print_Area" localSheetId="7">'SO 101´ 2 Pol'!$A$1:$Y$91</definedName>
    <definedName name="_xlnm.Print_Area" localSheetId="8">'SO 101´ 3 Pol'!$A$1:$Y$67</definedName>
    <definedName name="_xlnm.Print_Area" localSheetId="9">'SO VRN 1 Pol'!$A$1:$Y$28</definedName>
    <definedName name="_xlnm.Print_Area" localSheetId="10">'SO VRN´ 1 Pol'!$A$1:$Y$25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24" i="19"/>
  <c r="BA22" i="19"/>
  <c r="BA20" i="19"/>
  <c r="BA18" i="19"/>
  <c r="BA13" i="19"/>
  <c r="BA11" i="19"/>
  <c r="G9" i="19"/>
  <c r="G8" i="19" s="1"/>
  <c r="I9" i="19"/>
  <c r="I8" i="19" s="1"/>
  <c r="K9" i="19"/>
  <c r="K8" i="19" s="1"/>
  <c r="M9" i="19"/>
  <c r="O9" i="19"/>
  <c r="O8" i="19" s="1"/>
  <c r="Q9" i="19"/>
  <c r="Q8" i="19" s="1"/>
  <c r="V9" i="19"/>
  <c r="V8" i="19" s="1"/>
  <c r="G12" i="19"/>
  <c r="M12" i="19" s="1"/>
  <c r="I12" i="19"/>
  <c r="K12" i="19"/>
  <c r="O12" i="19"/>
  <c r="Q12" i="19"/>
  <c r="V12" i="19"/>
  <c r="G15" i="19"/>
  <c r="G14" i="19" s="1"/>
  <c r="I15" i="19"/>
  <c r="I14" i="19" s="1"/>
  <c r="K15" i="19"/>
  <c r="K14" i="19" s="1"/>
  <c r="M15" i="19"/>
  <c r="M14" i="19" s="1"/>
  <c r="O15" i="19"/>
  <c r="O14" i="19" s="1"/>
  <c r="Q15" i="19"/>
  <c r="Q14" i="19" s="1"/>
  <c r="V15" i="19"/>
  <c r="V14" i="19" s="1"/>
  <c r="G17" i="19"/>
  <c r="I17" i="19"/>
  <c r="K17" i="19"/>
  <c r="M17" i="19"/>
  <c r="O17" i="19"/>
  <c r="Q17" i="19"/>
  <c r="V17" i="19"/>
  <c r="G19" i="19"/>
  <c r="I19" i="19"/>
  <c r="K19" i="19"/>
  <c r="M19" i="19"/>
  <c r="O19" i="19"/>
  <c r="Q19" i="19"/>
  <c r="V19" i="19"/>
  <c r="G21" i="19"/>
  <c r="I21" i="19"/>
  <c r="K21" i="19"/>
  <c r="M21" i="19"/>
  <c r="O21" i="19"/>
  <c r="Q21" i="19"/>
  <c r="V21" i="19"/>
  <c r="AE24" i="19"/>
  <c r="G27" i="18"/>
  <c r="BA24" i="18"/>
  <c r="BA18" i="18"/>
  <c r="BA16" i="18"/>
  <c r="BA13" i="18"/>
  <c r="G9" i="18"/>
  <c r="G8" i="18" s="1"/>
  <c r="I9" i="18"/>
  <c r="I8" i="18" s="1"/>
  <c r="K9" i="18"/>
  <c r="K8" i="18" s="1"/>
  <c r="M9" i="18"/>
  <c r="M8" i="18" s="1"/>
  <c r="O9" i="18"/>
  <c r="O8" i="18" s="1"/>
  <c r="Q9" i="18"/>
  <c r="Q8" i="18" s="1"/>
  <c r="V9" i="18"/>
  <c r="V8" i="18" s="1"/>
  <c r="I11" i="18"/>
  <c r="G12" i="18"/>
  <c r="I12" i="18"/>
  <c r="K12" i="18"/>
  <c r="K11" i="18" s="1"/>
  <c r="M12" i="18"/>
  <c r="O12" i="18"/>
  <c r="O11" i="18" s="1"/>
  <c r="Q12" i="18"/>
  <c r="Q11" i="18" s="1"/>
  <c r="V12" i="18"/>
  <c r="V11" i="18" s="1"/>
  <c r="G15" i="18"/>
  <c r="I15" i="18"/>
  <c r="K15" i="18"/>
  <c r="M15" i="18"/>
  <c r="O15" i="18"/>
  <c r="Q15" i="18"/>
  <c r="V15" i="18"/>
  <c r="G17" i="18"/>
  <c r="AF27" i="18" s="1"/>
  <c r="I17" i="18"/>
  <c r="K17" i="18"/>
  <c r="O17" i="18"/>
  <c r="Q17" i="18"/>
  <c r="V17" i="18"/>
  <c r="G23" i="18"/>
  <c r="I23" i="18"/>
  <c r="K23" i="18"/>
  <c r="M23" i="18"/>
  <c r="O23" i="18"/>
  <c r="Q23" i="18"/>
  <c r="V23" i="18"/>
  <c r="AE27" i="18"/>
  <c r="G66" i="17"/>
  <c r="BA46" i="17"/>
  <c r="BA36" i="17"/>
  <c r="BA30" i="17"/>
  <c r="G9" i="17"/>
  <c r="G8" i="17" s="1"/>
  <c r="I9" i="17"/>
  <c r="I8" i="17" s="1"/>
  <c r="K9" i="17"/>
  <c r="K8" i="17" s="1"/>
  <c r="M9" i="17"/>
  <c r="O9" i="17"/>
  <c r="O8" i="17" s="1"/>
  <c r="Q9" i="17"/>
  <c r="Q8" i="17" s="1"/>
  <c r="V9" i="17"/>
  <c r="V8" i="17" s="1"/>
  <c r="G14" i="17"/>
  <c r="M14" i="17" s="1"/>
  <c r="I14" i="17"/>
  <c r="K14" i="17"/>
  <c r="O14" i="17"/>
  <c r="Q14" i="17"/>
  <c r="V14" i="17"/>
  <c r="G18" i="17"/>
  <c r="I18" i="17"/>
  <c r="K18" i="17"/>
  <c r="M18" i="17"/>
  <c r="O18" i="17"/>
  <c r="Q18" i="17"/>
  <c r="V18" i="17"/>
  <c r="G24" i="17"/>
  <c r="M24" i="17" s="1"/>
  <c r="I24" i="17"/>
  <c r="I23" i="17" s="1"/>
  <c r="K24" i="17"/>
  <c r="O24" i="17"/>
  <c r="Q24" i="17"/>
  <c r="V24" i="17"/>
  <c r="G27" i="17"/>
  <c r="I27" i="17"/>
  <c r="K27" i="17"/>
  <c r="M27" i="17"/>
  <c r="O27" i="17"/>
  <c r="Q27" i="17"/>
  <c r="V27" i="17"/>
  <c r="G29" i="17"/>
  <c r="I29" i="17"/>
  <c r="K29" i="17"/>
  <c r="K23" i="17" s="1"/>
  <c r="M29" i="17"/>
  <c r="O29" i="17"/>
  <c r="O23" i="17" s="1"/>
  <c r="Q29" i="17"/>
  <c r="Q23" i="17" s="1"/>
  <c r="V29" i="17"/>
  <c r="V23" i="17" s="1"/>
  <c r="G34" i="17"/>
  <c r="AF66" i="17" s="1"/>
  <c r="I34" i="17"/>
  <c r="K34" i="17"/>
  <c r="O34" i="17"/>
  <c r="Q34" i="17"/>
  <c r="V34" i="17"/>
  <c r="G39" i="17"/>
  <c r="G38" i="17" s="1"/>
  <c r="I39" i="17"/>
  <c r="I38" i="17" s="1"/>
  <c r="K39" i="17"/>
  <c r="K38" i="17" s="1"/>
  <c r="M39" i="17"/>
  <c r="M38" i="17" s="1"/>
  <c r="O39" i="17"/>
  <c r="O38" i="17" s="1"/>
  <c r="Q39" i="17"/>
  <c r="Q38" i="17" s="1"/>
  <c r="V39" i="17"/>
  <c r="V38" i="17" s="1"/>
  <c r="G45" i="17"/>
  <c r="G44" i="17" s="1"/>
  <c r="I45" i="17"/>
  <c r="I44" i="17" s="1"/>
  <c r="K45" i="17"/>
  <c r="K44" i="17" s="1"/>
  <c r="M45" i="17"/>
  <c r="M44" i="17" s="1"/>
  <c r="O45" i="17"/>
  <c r="O44" i="17" s="1"/>
  <c r="Q45" i="17"/>
  <c r="Q44" i="17" s="1"/>
  <c r="V45" i="17"/>
  <c r="V44" i="17" s="1"/>
  <c r="G50" i="17"/>
  <c r="I50" i="17"/>
  <c r="K50" i="17"/>
  <c r="M50" i="17"/>
  <c r="O50" i="17"/>
  <c r="Q50" i="17"/>
  <c r="G51" i="17"/>
  <c r="I51" i="17"/>
  <c r="K51" i="17"/>
  <c r="M51" i="17"/>
  <c r="O51" i="17"/>
  <c r="Q51" i="17"/>
  <c r="V51" i="17"/>
  <c r="V50" i="17" s="1"/>
  <c r="G54" i="17"/>
  <c r="G53" i="17" s="1"/>
  <c r="I54" i="17"/>
  <c r="I53" i="17" s="1"/>
  <c r="K54" i="17"/>
  <c r="K53" i="17" s="1"/>
  <c r="M54" i="17"/>
  <c r="M53" i="17" s="1"/>
  <c r="O54" i="17"/>
  <c r="O53" i="17" s="1"/>
  <c r="Q54" i="17"/>
  <c r="V54" i="17"/>
  <c r="G56" i="17"/>
  <c r="I56" i="17"/>
  <c r="K56" i="17"/>
  <c r="M56" i="17"/>
  <c r="O56" i="17"/>
  <c r="Q56" i="17"/>
  <c r="V56" i="17"/>
  <c r="G58" i="17"/>
  <c r="I58" i="17"/>
  <c r="K58" i="17"/>
  <c r="M58" i="17"/>
  <c r="O58" i="17"/>
  <c r="Q58" i="17"/>
  <c r="Q53" i="17" s="1"/>
  <c r="V58" i="17"/>
  <c r="V53" i="17" s="1"/>
  <c r="G60" i="17"/>
  <c r="I60" i="17"/>
  <c r="K60" i="17"/>
  <c r="M60" i="17"/>
  <c r="O60" i="17"/>
  <c r="Q60" i="17"/>
  <c r="V60" i="17"/>
  <c r="G62" i="17"/>
  <c r="I62" i="17"/>
  <c r="K62" i="17"/>
  <c r="M62" i="17"/>
  <c r="O62" i="17"/>
  <c r="Q62" i="17"/>
  <c r="V62" i="17"/>
  <c r="G63" i="17"/>
  <c r="I63" i="17"/>
  <c r="K63" i="17"/>
  <c r="M63" i="17"/>
  <c r="O63" i="17"/>
  <c r="Q63" i="17"/>
  <c r="V63" i="17"/>
  <c r="AE66" i="17"/>
  <c r="G90" i="16"/>
  <c r="BA69" i="16"/>
  <c r="BA45" i="16"/>
  <c r="BA41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20" i="16"/>
  <c r="I20" i="16"/>
  <c r="K20" i="16"/>
  <c r="M20" i="16"/>
  <c r="O20" i="16"/>
  <c r="Q20" i="16"/>
  <c r="V20" i="16"/>
  <c r="G24" i="16"/>
  <c r="M24" i="16" s="1"/>
  <c r="I24" i="16"/>
  <c r="K24" i="16"/>
  <c r="O24" i="16"/>
  <c r="Q24" i="16"/>
  <c r="V24" i="16"/>
  <c r="G27" i="16"/>
  <c r="G26" i="16" s="1"/>
  <c r="I27" i="16"/>
  <c r="I26" i="16" s="1"/>
  <c r="K27" i="16"/>
  <c r="K26" i="16" s="1"/>
  <c r="M27" i="16"/>
  <c r="M26" i="16" s="1"/>
  <c r="O27" i="16"/>
  <c r="O26" i="16" s="1"/>
  <c r="Q27" i="16"/>
  <c r="Q26" i="16" s="1"/>
  <c r="V27" i="16"/>
  <c r="V26" i="16" s="1"/>
  <c r="G30" i="16"/>
  <c r="M30" i="16" s="1"/>
  <c r="I30" i="16"/>
  <c r="K30" i="16"/>
  <c r="O30" i="16"/>
  <c r="Q30" i="16"/>
  <c r="V30" i="16"/>
  <c r="G34" i="16"/>
  <c r="I34" i="16"/>
  <c r="K34" i="16"/>
  <c r="M34" i="16"/>
  <c r="O34" i="16"/>
  <c r="Q34" i="16"/>
  <c r="V34" i="16"/>
  <c r="G38" i="16"/>
  <c r="I38" i="16"/>
  <c r="K38" i="16"/>
  <c r="M38" i="16"/>
  <c r="O38" i="16"/>
  <c r="Q38" i="16"/>
  <c r="V38" i="16"/>
  <c r="G40" i="16"/>
  <c r="I40" i="16"/>
  <c r="K40" i="16"/>
  <c r="M40" i="16"/>
  <c r="O40" i="16"/>
  <c r="Q40" i="16"/>
  <c r="V40" i="16"/>
  <c r="G43" i="16"/>
  <c r="I43" i="16"/>
  <c r="K43" i="16"/>
  <c r="M43" i="16"/>
  <c r="O43" i="16"/>
  <c r="Q43" i="16"/>
  <c r="V43" i="16"/>
  <c r="Q48" i="16"/>
  <c r="G49" i="16"/>
  <c r="I49" i="16"/>
  <c r="K49" i="16"/>
  <c r="M49" i="16"/>
  <c r="O49" i="16"/>
  <c r="Q49" i="16"/>
  <c r="V49" i="16"/>
  <c r="V48" i="16" s="1"/>
  <c r="G53" i="16"/>
  <c r="I53" i="16"/>
  <c r="K53" i="16"/>
  <c r="M53" i="16"/>
  <c r="O53" i="16"/>
  <c r="Q53" i="16"/>
  <c r="V53" i="16"/>
  <c r="G56" i="16"/>
  <c r="G48" i="16" s="1"/>
  <c r="I56" i="16"/>
  <c r="I48" i="16" s="1"/>
  <c r="K56" i="16"/>
  <c r="K48" i="16" s="1"/>
  <c r="M56" i="16"/>
  <c r="M48" i="16" s="1"/>
  <c r="O56" i="16"/>
  <c r="O48" i="16" s="1"/>
  <c r="Q56" i="16"/>
  <c r="V56" i="16"/>
  <c r="G63" i="16"/>
  <c r="I63" i="16"/>
  <c r="K63" i="16"/>
  <c r="M63" i="16"/>
  <c r="O63" i="16"/>
  <c r="Q63" i="16"/>
  <c r="V63" i="16"/>
  <c r="O67" i="16"/>
  <c r="Q67" i="16"/>
  <c r="V67" i="16"/>
  <c r="G68" i="16"/>
  <c r="G67" i="16" s="1"/>
  <c r="I68" i="16"/>
  <c r="I67" i="16" s="1"/>
  <c r="K68" i="16"/>
  <c r="K67" i="16" s="1"/>
  <c r="M68" i="16"/>
  <c r="M67" i="16" s="1"/>
  <c r="O68" i="16"/>
  <c r="Q68" i="16"/>
  <c r="V68" i="16"/>
  <c r="G72" i="16"/>
  <c r="G71" i="16" s="1"/>
  <c r="I72" i="16"/>
  <c r="I71" i="16" s="1"/>
  <c r="K72" i="16"/>
  <c r="K71" i="16" s="1"/>
  <c r="M72" i="16"/>
  <c r="M71" i="16" s="1"/>
  <c r="O72" i="16"/>
  <c r="O71" i="16" s="1"/>
  <c r="Q72" i="16"/>
  <c r="Q71" i="16" s="1"/>
  <c r="V72" i="16"/>
  <c r="V71" i="16" s="1"/>
  <c r="K74" i="16"/>
  <c r="G75" i="16"/>
  <c r="I75" i="16"/>
  <c r="K75" i="16"/>
  <c r="M75" i="16"/>
  <c r="O75" i="16"/>
  <c r="O74" i="16" s="1"/>
  <c r="Q75" i="16"/>
  <c r="Q74" i="16" s="1"/>
  <c r="V75" i="16"/>
  <c r="V74" i="16" s="1"/>
  <c r="G78" i="16"/>
  <c r="I78" i="16"/>
  <c r="K78" i="16"/>
  <c r="M78" i="16"/>
  <c r="O78" i="16"/>
  <c r="Q78" i="16"/>
  <c r="V78" i="16"/>
  <c r="G80" i="16"/>
  <c r="M80" i="16" s="1"/>
  <c r="I80" i="16"/>
  <c r="I74" i="16" s="1"/>
  <c r="K80" i="16"/>
  <c r="O80" i="16"/>
  <c r="Q80" i="16"/>
  <c r="V80" i="16"/>
  <c r="G82" i="16"/>
  <c r="I82" i="16"/>
  <c r="K82" i="16"/>
  <c r="M82" i="16"/>
  <c r="O82" i="16"/>
  <c r="Q82" i="16"/>
  <c r="V82" i="16"/>
  <c r="G84" i="16"/>
  <c r="I84" i="16"/>
  <c r="K84" i="16"/>
  <c r="M84" i="16"/>
  <c r="O84" i="16"/>
  <c r="Q84" i="16"/>
  <c r="V84" i="16"/>
  <c r="G86" i="16"/>
  <c r="M86" i="16" s="1"/>
  <c r="I86" i="16"/>
  <c r="K86" i="16"/>
  <c r="O86" i="16"/>
  <c r="Q86" i="16"/>
  <c r="V86" i="16"/>
  <c r="G87" i="16"/>
  <c r="I87" i="16"/>
  <c r="K87" i="16"/>
  <c r="M87" i="16"/>
  <c r="O87" i="16"/>
  <c r="Q87" i="16"/>
  <c r="V87" i="16"/>
  <c r="AE90" i="16"/>
  <c r="G163" i="15"/>
  <c r="BA140" i="15"/>
  <c r="BA105" i="15"/>
  <c r="BA101" i="15"/>
  <c r="BA93" i="15"/>
  <c r="BA42" i="15"/>
  <c r="BA37" i="15"/>
  <c r="BA31" i="15"/>
  <c r="G9" i="15"/>
  <c r="G8" i="15" s="1"/>
  <c r="I9" i="15"/>
  <c r="I8" i="15" s="1"/>
  <c r="K9" i="15"/>
  <c r="K8" i="15" s="1"/>
  <c r="M9" i="15"/>
  <c r="O9" i="15"/>
  <c r="O8" i="15" s="1"/>
  <c r="Q9" i="15"/>
  <c r="Q8" i="15" s="1"/>
  <c r="V9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Q19" i="15"/>
  <c r="V19" i="15"/>
  <c r="V8" i="15" s="1"/>
  <c r="G23" i="15"/>
  <c r="I23" i="15"/>
  <c r="K23" i="15"/>
  <c r="M23" i="15"/>
  <c r="O23" i="15"/>
  <c r="Q23" i="15"/>
  <c r="V23" i="15"/>
  <c r="G25" i="15"/>
  <c r="I25" i="15"/>
  <c r="K25" i="15"/>
  <c r="M25" i="15"/>
  <c r="O25" i="15"/>
  <c r="Q25" i="15"/>
  <c r="V25" i="15"/>
  <c r="G30" i="15"/>
  <c r="I30" i="15"/>
  <c r="K30" i="15"/>
  <c r="M30" i="15"/>
  <c r="O30" i="15"/>
  <c r="Q30" i="15"/>
  <c r="V30" i="15"/>
  <c r="G36" i="15"/>
  <c r="I36" i="15"/>
  <c r="K36" i="15"/>
  <c r="M36" i="15"/>
  <c r="O36" i="15"/>
  <c r="Q36" i="15"/>
  <c r="V36" i="15"/>
  <c r="G41" i="15"/>
  <c r="I41" i="15"/>
  <c r="K41" i="15"/>
  <c r="M41" i="15"/>
  <c r="O41" i="15"/>
  <c r="Q41" i="15"/>
  <c r="V41" i="15"/>
  <c r="G44" i="15"/>
  <c r="I44" i="15"/>
  <c r="K44" i="15"/>
  <c r="M44" i="15"/>
  <c r="O44" i="15"/>
  <c r="Q44" i="15"/>
  <c r="V44" i="15"/>
  <c r="G47" i="15"/>
  <c r="M47" i="15" s="1"/>
  <c r="I47" i="15"/>
  <c r="K47" i="15"/>
  <c r="O47" i="15"/>
  <c r="Q47" i="15"/>
  <c r="V47" i="15"/>
  <c r="G50" i="15"/>
  <c r="I50" i="15"/>
  <c r="K50" i="15"/>
  <c r="M50" i="15"/>
  <c r="O50" i="15"/>
  <c r="Q50" i="15"/>
  <c r="V50" i="15"/>
  <c r="G52" i="15"/>
  <c r="I52" i="15"/>
  <c r="K52" i="15"/>
  <c r="M52" i="15"/>
  <c r="O52" i="15"/>
  <c r="Q52" i="15"/>
  <c r="V52" i="15"/>
  <c r="G61" i="15"/>
  <c r="M61" i="15" s="1"/>
  <c r="I61" i="15"/>
  <c r="K61" i="15"/>
  <c r="O61" i="15"/>
  <c r="Q61" i="15"/>
  <c r="V61" i="15"/>
  <c r="G64" i="15"/>
  <c r="G63" i="15" s="1"/>
  <c r="I64" i="15"/>
  <c r="I63" i="15" s="1"/>
  <c r="K64" i="15"/>
  <c r="K63" i="15" s="1"/>
  <c r="M64" i="15"/>
  <c r="M63" i="15" s="1"/>
  <c r="O64" i="15"/>
  <c r="O63" i="15" s="1"/>
  <c r="Q64" i="15"/>
  <c r="Q63" i="15" s="1"/>
  <c r="V64" i="15"/>
  <c r="V63" i="15" s="1"/>
  <c r="G68" i="15"/>
  <c r="G69" i="15"/>
  <c r="I69" i="15"/>
  <c r="I68" i="15" s="1"/>
  <c r="K69" i="15"/>
  <c r="K68" i="15" s="1"/>
  <c r="M69" i="15"/>
  <c r="M68" i="15" s="1"/>
  <c r="O69" i="15"/>
  <c r="O68" i="15" s="1"/>
  <c r="Q69" i="15"/>
  <c r="Q68" i="15" s="1"/>
  <c r="V69" i="15"/>
  <c r="V68" i="15" s="1"/>
  <c r="G77" i="15"/>
  <c r="I77" i="15"/>
  <c r="K77" i="15"/>
  <c r="M77" i="15"/>
  <c r="O77" i="15"/>
  <c r="Q77" i="15"/>
  <c r="V77" i="15"/>
  <c r="G85" i="15"/>
  <c r="I85" i="15"/>
  <c r="K85" i="15"/>
  <c r="M85" i="15"/>
  <c r="O85" i="15"/>
  <c r="Q85" i="15"/>
  <c r="V85" i="15"/>
  <c r="G88" i="15"/>
  <c r="I88" i="15"/>
  <c r="K88" i="15"/>
  <c r="M88" i="15"/>
  <c r="O88" i="15"/>
  <c r="Q88" i="15"/>
  <c r="V88" i="15"/>
  <c r="G90" i="15"/>
  <c r="I90" i="15"/>
  <c r="K90" i="15"/>
  <c r="M90" i="15"/>
  <c r="O90" i="15"/>
  <c r="Q90" i="15"/>
  <c r="V90" i="15"/>
  <c r="G92" i="15"/>
  <c r="I92" i="15"/>
  <c r="K92" i="15"/>
  <c r="M92" i="15"/>
  <c r="O92" i="15"/>
  <c r="Q92" i="15"/>
  <c r="V92" i="15"/>
  <c r="G100" i="15"/>
  <c r="I100" i="15"/>
  <c r="K100" i="15"/>
  <c r="M100" i="15"/>
  <c r="O100" i="15"/>
  <c r="Q100" i="15"/>
  <c r="V100" i="15"/>
  <c r="G103" i="15"/>
  <c r="I103" i="15"/>
  <c r="K103" i="15"/>
  <c r="M103" i="15"/>
  <c r="O103" i="15"/>
  <c r="Q103" i="15"/>
  <c r="V103" i="15"/>
  <c r="G108" i="15"/>
  <c r="I108" i="15"/>
  <c r="K108" i="15"/>
  <c r="M108" i="15"/>
  <c r="O108" i="15"/>
  <c r="Q108" i="15"/>
  <c r="V108" i="15"/>
  <c r="G112" i="15"/>
  <c r="G111" i="15" s="1"/>
  <c r="I112" i="15"/>
  <c r="I111" i="15" s="1"/>
  <c r="K112" i="15"/>
  <c r="K111" i="15" s="1"/>
  <c r="M112" i="15"/>
  <c r="M111" i="15" s="1"/>
  <c r="O112" i="15"/>
  <c r="Q112" i="15"/>
  <c r="V112" i="15"/>
  <c r="G119" i="15"/>
  <c r="I119" i="15"/>
  <c r="K119" i="15"/>
  <c r="M119" i="15"/>
  <c r="O119" i="15"/>
  <c r="Q119" i="15"/>
  <c r="V119" i="15"/>
  <c r="G122" i="15"/>
  <c r="I122" i="15"/>
  <c r="K122" i="15"/>
  <c r="M122" i="15"/>
  <c r="O122" i="15"/>
  <c r="O111" i="15" s="1"/>
  <c r="Q122" i="15"/>
  <c r="Q111" i="15" s="1"/>
  <c r="V122" i="15"/>
  <c r="V111" i="15" s="1"/>
  <c r="G128" i="15"/>
  <c r="M128" i="15" s="1"/>
  <c r="I128" i="15"/>
  <c r="K128" i="15"/>
  <c r="O128" i="15"/>
  <c r="Q128" i="15"/>
  <c r="V128" i="15"/>
  <c r="G131" i="15"/>
  <c r="I131" i="15"/>
  <c r="K131" i="15"/>
  <c r="M131" i="15"/>
  <c r="O131" i="15"/>
  <c r="Q131" i="15"/>
  <c r="V131" i="15"/>
  <c r="K138" i="15"/>
  <c r="O138" i="15"/>
  <c r="Q138" i="15"/>
  <c r="V138" i="15"/>
  <c r="G139" i="15"/>
  <c r="M139" i="15" s="1"/>
  <c r="M138" i="15" s="1"/>
  <c r="I139" i="15"/>
  <c r="I138" i="15" s="1"/>
  <c r="K139" i="15"/>
  <c r="O139" i="15"/>
  <c r="Q139" i="15"/>
  <c r="V139" i="15"/>
  <c r="G143" i="15"/>
  <c r="G142" i="15" s="1"/>
  <c r="I143" i="15"/>
  <c r="I142" i="15" s="1"/>
  <c r="K143" i="15"/>
  <c r="K142" i="15" s="1"/>
  <c r="M143" i="15"/>
  <c r="M142" i="15" s="1"/>
  <c r="O143" i="15"/>
  <c r="O142" i="15" s="1"/>
  <c r="Q143" i="15"/>
  <c r="Q142" i="15" s="1"/>
  <c r="V143" i="15"/>
  <c r="V142" i="15" s="1"/>
  <c r="G145" i="15"/>
  <c r="G146" i="15"/>
  <c r="I146" i="15"/>
  <c r="I145" i="15" s="1"/>
  <c r="K146" i="15"/>
  <c r="K145" i="15" s="1"/>
  <c r="M146" i="15"/>
  <c r="M145" i="15" s="1"/>
  <c r="O146" i="15"/>
  <c r="O145" i="15" s="1"/>
  <c r="Q146" i="15"/>
  <c r="Q145" i="15" s="1"/>
  <c r="V146" i="15"/>
  <c r="V145" i="15" s="1"/>
  <c r="G151" i="15"/>
  <c r="I151" i="15"/>
  <c r="K151" i="15"/>
  <c r="M151" i="15"/>
  <c r="O151" i="15"/>
  <c r="Q151" i="15"/>
  <c r="V151" i="15"/>
  <c r="G153" i="15"/>
  <c r="I153" i="15"/>
  <c r="K153" i="15"/>
  <c r="M153" i="15"/>
  <c r="O153" i="15"/>
  <c r="Q153" i="15"/>
  <c r="V153" i="15"/>
  <c r="G155" i="15"/>
  <c r="I155" i="15"/>
  <c r="K155" i="15"/>
  <c r="M155" i="15"/>
  <c r="O155" i="15"/>
  <c r="Q155" i="15"/>
  <c r="V155" i="15"/>
  <c r="G157" i="15"/>
  <c r="I157" i="15"/>
  <c r="K157" i="15"/>
  <c r="M157" i="15"/>
  <c r="O157" i="15"/>
  <c r="Q157" i="15"/>
  <c r="V157" i="15"/>
  <c r="G159" i="15"/>
  <c r="I159" i="15"/>
  <c r="K159" i="15"/>
  <c r="M159" i="15"/>
  <c r="O159" i="15"/>
  <c r="Q159" i="15"/>
  <c r="V159" i="15"/>
  <c r="G160" i="15"/>
  <c r="I160" i="15"/>
  <c r="K160" i="15"/>
  <c r="M160" i="15"/>
  <c r="O160" i="15"/>
  <c r="Q160" i="15"/>
  <c r="V160" i="15"/>
  <c r="AE163" i="15"/>
  <c r="G208" i="14"/>
  <c r="BA185" i="14"/>
  <c r="BA151" i="14"/>
  <c r="BA138" i="14"/>
  <c r="BA134" i="14"/>
  <c r="BA131" i="14"/>
  <c r="BA89" i="14"/>
  <c r="BA61" i="14"/>
  <c r="BA58" i="14"/>
  <c r="BA51" i="14"/>
  <c r="BA48" i="14"/>
  <c r="BA44" i="14"/>
  <c r="BA40" i="14"/>
  <c r="BA35" i="14"/>
  <c r="BA10" i="14"/>
  <c r="G9" i="14"/>
  <c r="I9" i="14"/>
  <c r="K9" i="14"/>
  <c r="M9" i="14"/>
  <c r="O9" i="14"/>
  <c r="Q9" i="14"/>
  <c r="V9" i="14"/>
  <c r="V8" i="14" s="1"/>
  <c r="G12" i="14"/>
  <c r="AF208" i="14" s="1"/>
  <c r="I12" i="14"/>
  <c r="K12" i="14"/>
  <c r="O12" i="14"/>
  <c r="Q12" i="14"/>
  <c r="V12" i="14"/>
  <c r="G16" i="14"/>
  <c r="I16" i="14"/>
  <c r="I8" i="14" s="1"/>
  <c r="K16" i="14"/>
  <c r="K8" i="14" s="1"/>
  <c r="M16" i="14"/>
  <c r="O16" i="14"/>
  <c r="O8" i="14" s="1"/>
  <c r="Q16" i="14"/>
  <c r="V16" i="14"/>
  <c r="G21" i="14"/>
  <c r="I21" i="14"/>
  <c r="K21" i="14"/>
  <c r="M21" i="14"/>
  <c r="O21" i="14"/>
  <c r="Q21" i="14"/>
  <c r="V21" i="14"/>
  <c r="G26" i="14"/>
  <c r="I26" i="14"/>
  <c r="K26" i="14"/>
  <c r="M26" i="14"/>
  <c r="O26" i="14"/>
  <c r="Q26" i="14"/>
  <c r="V26" i="14"/>
  <c r="G30" i="14"/>
  <c r="I30" i="14"/>
  <c r="K30" i="14"/>
  <c r="M30" i="14"/>
  <c r="O30" i="14"/>
  <c r="Q30" i="14"/>
  <c r="V30" i="14"/>
  <c r="G34" i="14"/>
  <c r="I34" i="14"/>
  <c r="K34" i="14"/>
  <c r="M34" i="14"/>
  <c r="O34" i="14"/>
  <c r="Q34" i="14"/>
  <c r="Q8" i="14" s="1"/>
  <c r="V34" i="14"/>
  <c r="G39" i="14"/>
  <c r="I39" i="14"/>
  <c r="K39" i="14"/>
  <c r="M39" i="14"/>
  <c r="O39" i="14"/>
  <c r="Q39" i="14"/>
  <c r="V39" i="14"/>
  <c r="G43" i="14"/>
  <c r="M43" i="14" s="1"/>
  <c r="I43" i="14"/>
  <c r="K43" i="14"/>
  <c r="O43" i="14"/>
  <c r="Q43" i="14"/>
  <c r="V43" i="14"/>
  <c r="G47" i="14"/>
  <c r="I47" i="14"/>
  <c r="K47" i="14"/>
  <c r="M47" i="14"/>
  <c r="O47" i="14"/>
  <c r="Q47" i="14"/>
  <c r="V47" i="14"/>
  <c r="G50" i="14"/>
  <c r="I50" i="14"/>
  <c r="K50" i="14"/>
  <c r="M50" i="14"/>
  <c r="O50" i="14"/>
  <c r="Q50" i="14"/>
  <c r="V50" i="14"/>
  <c r="G57" i="14"/>
  <c r="M57" i="14" s="1"/>
  <c r="I57" i="14"/>
  <c r="K57" i="14"/>
  <c r="O57" i="14"/>
  <c r="Q57" i="14"/>
  <c r="V57" i="14"/>
  <c r="G60" i="14"/>
  <c r="I60" i="14"/>
  <c r="K60" i="14"/>
  <c r="M60" i="14"/>
  <c r="O60" i="14"/>
  <c r="Q60" i="14"/>
  <c r="V60" i="14"/>
  <c r="G65" i="14"/>
  <c r="I65" i="14"/>
  <c r="K65" i="14"/>
  <c r="M65" i="14"/>
  <c r="O65" i="14"/>
  <c r="Q65" i="14"/>
  <c r="V65" i="14"/>
  <c r="G69" i="14"/>
  <c r="M69" i="14" s="1"/>
  <c r="I69" i="14"/>
  <c r="K69" i="14"/>
  <c r="O69" i="14"/>
  <c r="Q69" i="14"/>
  <c r="V69" i="14"/>
  <c r="G72" i="14"/>
  <c r="M72" i="14" s="1"/>
  <c r="I72" i="14"/>
  <c r="K72" i="14"/>
  <c r="O72" i="14"/>
  <c r="Q72" i="14"/>
  <c r="V72" i="14"/>
  <c r="G77" i="14"/>
  <c r="I77" i="14"/>
  <c r="K77" i="14"/>
  <c r="M77" i="14"/>
  <c r="O77" i="14"/>
  <c r="Q77" i="14"/>
  <c r="V77" i="14"/>
  <c r="G79" i="14"/>
  <c r="I79" i="14"/>
  <c r="K79" i="14"/>
  <c r="M79" i="14"/>
  <c r="O79" i="14"/>
  <c r="Q79" i="14"/>
  <c r="V79" i="14"/>
  <c r="G82" i="14"/>
  <c r="M82" i="14" s="1"/>
  <c r="I82" i="14"/>
  <c r="K82" i="14"/>
  <c r="O82" i="14"/>
  <c r="Q82" i="14"/>
  <c r="V82" i="14"/>
  <c r="G88" i="14"/>
  <c r="I88" i="14"/>
  <c r="K88" i="14"/>
  <c r="M88" i="14"/>
  <c r="O88" i="14"/>
  <c r="Q88" i="14"/>
  <c r="V88" i="14"/>
  <c r="G92" i="14"/>
  <c r="I92" i="14"/>
  <c r="K92" i="14"/>
  <c r="M92" i="14"/>
  <c r="O92" i="14"/>
  <c r="Q92" i="14"/>
  <c r="V92" i="14"/>
  <c r="G94" i="14"/>
  <c r="M94" i="14" s="1"/>
  <c r="I94" i="14"/>
  <c r="K94" i="14"/>
  <c r="O94" i="14"/>
  <c r="Q94" i="14"/>
  <c r="V94" i="14"/>
  <c r="G96" i="14"/>
  <c r="I96" i="14"/>
  <c r="K96" i="14"/>
  <c r="M96" i="14"/>
  <c r="O96" i="14"/>
  <c r="Q96" i="14"/>
  <c r="V96" i="14"/>
  <c r="G98" i="14"/>
  <c r="I98" i="14"/>
  <c r="K98" i="14"/>
  <c r="M98" i="14"/>
  <c r="O98" i="14"/>
  <c r="Q98" i="14"/>
  <c r="V98" i="14"/>
  <c r="G100" i="14"/>
  <c r="I100" i="14"/>
  <c r="K100" i="14"/>
  <c r="M100" i="14"/>
  <c r="O100" i="14"/>
  <c r="Q100" i="14"/>
  <c r="V100" i="14"/>
  <c r="G102" i="14"/>
  <c r="I102" i="14"/>
  <c r="K102" i="14"/>
  <c r="M102" i="14"/>
  <c r="O102" i="14"/>
  <c r="Q102" i="14"/>
  <c r="V102" i="14"/>
  <c r="G104" i="14"/>
  <c r="I104" i="14"/>
  <c r="K104" i="14"/>
  <c r="M104" i="14"/>
  <c r="O104" i="14"/>
  <c r="Q104" i="14"/>
  <c r="V104" i="14"/>
  <c r="O106" i="14"/>
  <c r="Q106" i="14"/>
  <c r="V106" i="14"/>
  <c r="G107" i="14"/>
  <c r="M107" i="14" s="1"/>
  <c r="M106" i="14" s="1"/>
  <c r="I107" i="14"/>
  <c r="I106" i="14" s="1"/>
  <c r="K107" i="14"/>
  <c r="K106" i="14" s="1"/>
  <c r="O107" i="14"/>
  <c r="Q107" i="14"/>
  <c r="V107" i="14"/>
  <c r="O111" i="14"/>
  <c r="G112" i="14"/>
  <c r="I112" i="14"/>
  <c r="I111" i="14" s="1"/>
  <c r="K112" i="14"/>
  <c r="M112" i="14"/>
  <c r="O112" i="14"/>
  <c r="Q112" i="14"/>
  <c r="Q111" i="14" s="1"/>
  <c r="V112" i="14"/>
  <c r="V111" i="14" s="1"/>
  <c r="G114" i="14"/>
  <c r="G111" i="14" s="1"/>
  <c r="I114" i="14"/>
  <c r="K114" i="14"/>
  <c r="O114" i="14"/>
  <c r="Q114" i="14"/>
  <c r="V114" i="14"/>
  <c r="G118" i="14"/>
  <c r="I118" i="14"/>
  <c r="K118" i="14"/>
  <c r="K111" i="14" s="1"/>
  <c r="M118" i="14"/>
  <c r="O118" i="14"/>
  <c r="Q118" i="14"/>
  <c r="V118" i="14"/>
  <c r="G121" i="14"/>
  <c r="I121" i="14"/>
  <c r="K121" i="14"/>
  <c r="M121" i="14"/>
  <c r="O121" i="14"/>
  <c r="Q121" i="14"/>
  <c r="V121" i="14"/>
  <c r="G124" i="14"/>
  <c r="M124" i="14" s="1"/>
  <c r="I124" i="14"/>
  <c r="K124" i="14"/>
  <c r="O124" i="14"/>
  <c r="Q124" i="14"/>
  <c r="V124" i="14"/>
  <c r="G128" i="14"/>
  <c r="M128" i="14" s="1"/>
  <c r="I128" i="14"/>
  <c r="K128" i="14"/>
  <c r="O128" i="14"/>
  <c r="Q128" i="14"/>
  <c r="V128" i="14"/>
  <c r="G130" i="14"/>
  <c r="I130" i="14"/>
  <c r="K130" i="14"/>
  <c r="M130" i="14"/>
  <c r="O130" i="14"/>
  <c r="Q130" i="14"/>
  <c r="V130" i="14"/>
  <c r="G133" i="14"/>
  <c r="I133" i="14"/>
  <c r="K133" i="14"/>
  <c r="M133" i="14"/>
  <c r="O133" i="14"/>
  <c r="Q133" i="14"/>
  <c r="V133" i="14"/>
  <c r="G136" i="14"/>
  <c r="M136" i="14" s="1"/>
  <c r="I136" i="14"/>
  <c r="K136" i="14"/>
  <c r="O136" i="14"/>
  <c r="Q136" i="14"/>
  <c r="V136" i="14"/>
  <c r="G140" i="14"/>
  <c r="I140" i="14"/>
  <c r="K140" i="14"/>
  <c r="M140" i="14"/>
  <c r="O140" i="14"/>
  <c r="Q140" i="14"/>
  <c r="V140" i="14"/>
  <c r="G143" i="14"/>
  <c r="I143" i="14"/>
  <c r="K143" i="14"/>
  <c r="M143" i="14"/>
  <c r="O143" i="14"/>
  <c r="Q143" i="14"/>
  <c r="V143" i="14"/>
  <c r="G146" i="14"/>
  <c r="M146" i="14" s="1"/>
  <c r="I146" i="14"/>
  <c r="K146" i="14"/>
  <c r="O146" i="14"/>
  <c r="Q146" i="14"/>
  <c r="V146" i="14"/>
  <c r="G149" i="14"/>
  <c r="I149" i="14"/>
  <c r="K149" i="14"/>
  <c r="M149" i="14"/>
  <c r="O149" i="14"/>
  <c r="G150" i="14"/>
  <c r="I150" i="14"/>
  <c r="K150" i="14"/>
  <c r="M150" i="14"/>
  <c r="O150" i="14"/>
  <c r="Q150" i="14"/>
  <c r="Q149" i="14" s="1"/>
  <c r="V150" i="14"/>
  <c r="V149" i="14" s="1"/>
  <c r="G154" i="14"/>
  <c r="G153" i="14" s="1"/>
  <c r="I154" i="14"/>
  <c r="I153" i="14" s="1"/>
  <c r="K154" i="14"/>
  <c r="K153" i="14" s="1"/>
  <c r="M154" i="14"/>
  <c r="O154" i="14"/>
  <c r="Q154" i="14"/>
  <c r="V154" i="14"/>
  <c r="G159" i="14"/>
  <c r="I159" i="14"/>
  <c r="K159" i="14"/>
  <c r="M159" i="14"/>
  <c r="O159" i="14"/>
  <c r="O153" i="14" s="1"/>
  <c r="Q159" i="14"/>
  <c r="Q153" i="14" s="1"/>
  <c r="V159" i="14"/>
  <c r="G161" i="14"/>
  <c r="I161" i="14"/>
  <c r="K161" i="14"/>
  <c r="M161" i="14"/>
  <c r="O161" i="14"/>
  <c r="Q161" i="14"/>
  <c r="V161" i="14"/>
  <c r="V153" i="14" s="1"/>
  <c r="G165" i="14"/>
  <c r="M165" i="14" s="1"/>
  <c r="I165" i="14"/>
  <c r="K165" i="14"/>
  <c r="O165" i="14"/>
  <c r="Q165" i="14"/>
  <c r="V165" i="14"/>
  <c r="G168" i="14"/>
  <c r="I168" i="14"/>
  <c r="K168" i="14"/>
  <c r="M168" i="14"/>
  <c r="O168" i="14"/>
  <c r="Q168" i="14"/>
  <c r="V168" i="14"/>
  <c r="G174" i="14"/>
  <c r="I174" i="14"/>
  <c r="K174" i="14"/>
  <c r="M174" i="14"/>
  <c r="O174" i="14"/>
  <c r="Q174" i="14"/>
  <c r="V174" i="14"/>
  <c r="G178" i="14"/>
  <c r="M178" i="14" s="1"/>
  <c r="I178" i="14"/>
  <c r="K178" i="14"/>
  <c r="O178" i="14"/>
  <c r="Q178" i="14"/>
  <c r="V178" i="14"/>
  <c r="G181" i="14"/>
  <c r="I181" i="14"/>
  <c r="K181" i="14"/>
  <c r="M181" i="14"/>
  <c r="O181" i="14"/>
  <c r="Q181" i="14"/>
  <c r="V181" i="14"/>
  <c r="G182" i="14"/>
  <c r="I182" i="14"/>
  <c r="K182" i="14"/>
  <c r="M182" i="14"/>
  <c r="O182" i="14"/>
  <c r="Q182" i="14"/>
  <c r="V182" i="14"/>
  <c r="G183" i="14"/>
  <c r="O183" i="14"/>
  <c r="Q183" i="14"/>
  <c r="G184" i="14"/>
  <c r="M184" i="14" s="1"/>
  <c r="M183" i="14" s="1"/>
  <c r="I184" i="14"/>
  <c r="I183" i="14" s="1"/>
  <c r="K184" i="14"/>
  <c r="K183" i="14" s="1"/>
  <c r="O184" i="14"/>
  <c r="Q184" i="14"/>
  <c r="V184" i="14"/>
  <c r="V183" i="14" s="1"/>
  <c r="G187" i="14"/>
  <c r="I187" i="14"/>
  <c r="K187" i="14"/>
  <c r="M187" i="14"/>
  <c r="O187" i="14"/>
  <c r="Q187" i="14"/>
  <c r="V187" i="14"/>
  <c r="G188" i="14"/>
  <c r="I188" i="14"/>
  <c r="K188" i="14"/>
  <c r="M188" i="14"/>
  <c r="O188" i="14"/>
  <c r="Q188" i="14"/>
  <c r="V188" i="14"/>
  <c r="I190" i="14"/>
  <c r="G191" i="14"/>
  <c r="I191" i="14"/>
  <c r="K191" i="14"/>
  <c r="K190" i="14" s="1"/>
  <c r="M191" i="14"/>
  <c r="O191" i="14"/>
  <c r="O190" i="14" s="1"/>
  <c r="Q191" i="14"/>
  <c r="Q190" i="14" s="1"/>
  <c r="V191" i="14"/>
  <c r="G196" i="14"/>
  <c r="I196" i="14"/>
  <c r="K196" i="14"/>
  <c r="M196" i="14"/>
  <c r="O196" i="14"/>
  <c r="Q196" i="14"/>
  <c r="V196" i="14"/>
  <c r="V190" i="14" s="1"/>
  <c r="G198" i="14"/>
  <c r="G190" i="14" s="1"/>
  <c r="I198" i="14"/>
  <c r="K198" i="14"/>
  <c r="O198" i="14"/>
  <c r="Q198" i="14"/>
  <c r="V198" i="14"/>
  <c r="G200" i="14"/>
  <c r="I200" i="14"/>
  <c r="K200" i="14"/>
  <c r="M200" i="14"/>
  <c r="O200" i="14"/>
  <c r="Q200" i="14"/>
  <c r="V200" i="14"/>
  <c r="G202" i="14"/>
  <c r="I202" i="14"/>
  <c r="K202" i="14"/>
  <c r="M202" i="14"/>
  <c r="O202" i="14"/>
  <c r="Q202" i="14"/>
  <c r="V202" i="14"/>
  <c r="G204" i="14"/>
  <c r="I204" i="14"/>
  <c r="K204" i="14"/>
  <c r="M204" i="14"/>
  <c r="O204" i="14"/>
  <c r="Q204" i="14"/>
  <c r="V204" i="14"/>
  <c r="G205" i="14"/>
  <c r="I205" i="14"/>
  <c r="K205" i="14"/>
  <c r="M205" i="14"/>
  <c r="O205" i="14"/>
  <c r="Q205" i="14"/>
  <c r="V205" i="14"/>
  <c r="AE208" i="14"/>
  <c r="G322" i="13"/>
  <c r="BA275" i="13"/>
  <c r="BA272" i="13"/>
  <c r="BA226" i="13"/>
  <c r="BA204" i="13"/>
  <c r="BA199" i="13"/>
  <c r="BA194" i="13"/>
  <c r="BA191" i="13"/>
  <c r="BA119" i="13"/>
  <c r="BA79" i="13"/>
  <c r="BA76" i="13"/>
  <c r="BA64" i="13"/>
  <c r="BA61" i="13"/>
  <c r="BA54" i="13"/>
  <c r="BA48" i="13"/>
  <c r="BA43" i="13"/>
  <c r="BA10" i="13"/>
  <c r="G9" i="13"/>
  <c r="I9" i="13"/>
  <c r="K9" i="13"/>
  <c r="M9" i="13"/>
  <c r="O9" i="13"/>
  <c r="O8" i="13" s="1"/>
  <c r="Q9" i="13"/>
  <c r="Q8" i="13" s="1"/>
  <c r="V9" i="13"/>
  <c r="V8" i="13" s="1"/>
  <c r="G12" i="13"/>
  <c r="AF322" i="13" s="1"/>
  <c r="I12" i="13"/>
  <c r="K12" i="13"/>
  <c r="M12" i="13"/>
  <c r="O12" i="13"/>
  <c r="Q12" i="13"/>
  <c r="V12" i="13"/>
  <c r="G16" i="13"/>
  <c r="M16" i="13" s="1"/>
  <c r="M8" i="13" s="1"/>
  <c r="I16" i="13"/>
  <c r="I8" i="13" s="1"/>
  <c r="K16" i="13"/>
  <c r="K8" i="13" s="1"/>
  <c r="O16" i="13"/>
  <c r="Q16" i="13"/>
  <c r="V16" i="13"/>
  <c r="G21" i="13"/>
  <c r="I21" i="13"/>
  <c r="K21" i="13"/>
  <c r="M21" i="13"/>
  <c r="O21" i="13"/>
  <c r="Q21" i="13"/>
  <c r="V21" i="13"/>
  <c r="G25" i="13"/>
  <c r="I25" i="13"/>
  <c r="K25" i="13"/>
  <c r="M25" i="13"/>
  <c r="O25" i="13"/>
  <c r="Q25" i="13"/>
  <c r="V25" i="13"/>
  <c r="G29" i="13"/>
  <c r="M29" i="13" s="1"/>
  <c r="I29" i="13"/>
  <c r="K29" i="13"/>
  <c r="O29" i="13"/>
  <c r="Q29" i="13"/>
  <c r="V29" i="13"/>
  <c r="G31" i="13"/>
  <c r="I31" i="13"/>
  <c r="K31" i="13"/>
  <c r="M31" i="13"/>
  <c r="O31" i="13"/>
  <c r="Q31" i="13"/>
  <c r="V31" i="13"/>
  <c r="G36" i="13"/>
  <c r="I36" i="13"/>
  <c r="K36" i="13"/>
  <c r="M36" i="13"/>
  <c r="O36" i="13"/>
  <c r="Q36" i="13"/>
  <c r="V36" i="13"/>
  <c r="G42" i="13"/>
  <c r="M42" i="13" s="1"/>
  <c r="I42" i="13"/>
  <c r="K42" i="13"/>
  <c r="O42" i="13"/>
  <c r="Q42" i="13"/>
  <c r="V42" i="13"/>
  <c r="G47" i="13"/>
  <c r="I47" i="13"/>
  <c r="K47" i="13"/>
  <c r="M47" i="13"/>
  <c r="O47" i="13"/>
  <c r="Q47" i="13"/>
  <c r="V47" i="13"/>
  <c r="G53" i="13"/>
  <c r="I53" i="13"/>
  <c r="K53" i="13"/>
  <c r="M53" i="13"/>
  <c r="O53" i="13"/>
  <c r="Q53" i="13"/>
  <c r="V53" i="13"/>
  <c r="G60" i="13"/>
  <c r="M60" i="13" s="1"/>
  <c r="I60" i="13"/>
  <c r="K60" i="13"/>
  <c r="O60" i="13"/>
  <c r="Q60" i="13"/>
  <c r="V60" i="13"/>
  <c r="G63" i="13"/>
  <c r="I63" i="13"/>
  <c r="K63" i="13"/>
  <c r="M63" i="13"/>
  <c r="O63" i="13"/>
  <c r="Q63" i="13"/>
  <c r="V63" i="13"/>
  <c r="G75" i="13"/>
  <c r="I75" i="13"/>
  <c r="K75" i="13"/>
  <c r="M75" i="13"/>
  <c r="O75" i="13"/>
  <c r="Q75" i="13"/>
  <c r="V75" i="13"/>
  <c r="G78" i="13"/>
  <c r="I78" i="13"/>
  <c r="K78" i="13"/>
  <c r="M78" i="13"/>
  <c r="O78" i="13"/>
  <c r="Q78" i="13"/>
  <c r="V78" i="13"/>
  <c r="G84" i="13"/>
  <c r="I84" i="13"/>
  <c r="K84" i="13"/>
  <c r="M84" i="13"/>
  <c r="O84" i="13"/>
  <c r="Q84" i="13"/>
  <c r="V84" i="13"/>
  <c r="G87" i="13"/>
  <c r="I87" i="13"/>
  <c r="K87" i="13"/>
  <c r="M87" i="13"/>
  <c r="O87" i="13"/>
  <c r="Q87" i="13"/>
  <c r="V87" i="13"/>
  <c r="G92" i="13"/>
  <c r="I92" i="13"/>
  <c r="K92" i="13"/>
  <c r="M92" i="13"/>
  <c r="O92" i="13"/>
  <c r="Q92" i="13"/>
  <c r="V92" i="13"/>
  <c r="G95" i="13"/>
  <c r="I95" i="13"/>
  <c r="K95" i="13"/>
  <c r="M95" i="13"/>
  <c r="O95" i="13"/>
  <c r="Q95" i="13"/>
  <c r="V95" i="13"/>
  <c r="G101" i="13"/>
  <c r="I101" i="13"/>
  <c r="K101" i="13"/>
  <c r="M101" i="13"/>
  <c r="O101" i="13"/>
  <c r="Q101" i="13"/>
  <c r="V101" i="13"/>
  <c r="G103" i="13"/>
  <c r="I103" i="13"/>
  <c r="K103" i="13"/>
  <c r="M103" i="13"/>
  <c r="O103" i="13"/>
  <c r="Q103" i="13"/>
  <c r="V103" i="13"/>
  <c r="G106" i="13"/>
  <c r="I106" i="13"/>
  <c r="K106" i="13"/>
  <c r="M106" i="13"/>
  <c r="O106" i="13"/>
  <c r="Q106" i="13"/>
  <c r="V106" i="13"/>
  <c r="G118" i="13"/>
  <c r="M118" i="13" s="1"/>
  <c r="I118" i="13"/>
  <c r="K118" i="13"/>
  <c r="O118" i="13"/>
  <c r="Q118" i="13"/>
  <c r="V118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I128" i="13"/>
  <c r="K128" i="13"/>
  <c r="M128" i="13"/>
  <c r="O128" i="13"/>
  <c r="Q128" i="13"/>
  <c r="V128" i="13"/>
  <c r="G130" i="13"/>
  <c r="I130" i="13"/>
  <c r="K130" i="13"/>
  <c r="M130" i="13"/>
  <c r="O130" i="13"/>
  <c r="Q130" i="13"/>
  <c r="V130" i="13"/>
  <c r="G132" i="13"/>
  <c r="M132" i="13" s="1"/>
  <c r="I132" i="13"/>
  <c r="K132" i="13"/>
  <c r="O132" i="13"/>
  <c r="Q132" i="13"/>
  <c r="V132" i="13"/>
  <c r="G134" i="13"/>
  <c r="I134" i="13"/>
  <c r="K134" i="13"/>
  <c r="M134" i="13"/>
  <c r="O134" i="13"/>
  <c r="Q134" i="13"/>
  <c r="V134" i="13"/>
  <c r="G136" i="13"/>
  <c r="I136" i="13"/>
  <c r="K136" i="13"/>
  <c r="M136" i="13"/>
  <c r="O136" i="13"/>
  <c r="Q136" i="13"/>
  <c r="V136" i="13"/>
  <c r="G139" i="13"/>
  <c r="G138" i="13" s="1"/>
  <c r="I139" i="13"/>
  <c r="I138" i="13" s="1"/>
  <c r="K139" i="13"/>
  <c r="K138" i="13" s="1"/>
  <c r="M139" i="13"/>
  <c r="M138" i="13" s="1"/>
  <c r="O139" i="13"/>
  <c r="O138" i="13" s="1"/>
  <c r="Q139" i="13"/>
  <c r="Q138" i="13" s="1"/>
  <c r="V139" i="13"/>
  <c r="V138" i="13" s="1"/>
  <c r="G141" i="13"/>
  <c r="I141" i="13"/>
  <c r="K141" i="13"/>
  <c r="M141" i="13"/>
  <c r="O141" i="13"/>
  <c r="Q141" i="13"/>
  <c r="V141" i="13"/>
  <c r="G144" i="13"/>
  <c r="I144" i="13"/>
  <c r="K144" i="13"/>
  <c r="M144" i="13"/>
  <c r="O144" i="13"/>
  <c r="Q144" i="13"/>
  <c r="V144" i="13"/>
  <c r="G151" i="13"/>
  <c r="G150" i="13" s="1"/>
  <c r="I151" i="13"/>
  <c r="I150" i="13" s="1"/>
  <c r="K151" i="13"/>
  <c r="K150" i="13" s="1"/>
  <c r="M151" i="13"/>
  <c r="M150" i="13" s="1"/>
  <c r="O151" i="13"/>
  <c r="O150" i="13" s="1"/>
  <c r="Q151" i="13"/>
  <c r="V151" i="13"/>
  <c r="G153" i="13"/>
  <c r="I153" i="13"/>
  <c r="K153" i="13"/>
  <c r="M153" i="13"/>
  <c r="O153" i="13"/>
  <c r="Q153" i="13"/>
  <c r="V153" i="13"/>
  <c r="G155" i="13"/>
  <c r="I155" i="13"/>
  <c r="K155" i="13"/>
  <c r="M155" i="13"/>
  <c r="O155" i="13"/>
  <c r="Q155" i="13"/>
  <c r="Q150" i="13" s="1"/>
  <c r="V155" i="13"/>
  <c r="V150" i="13" s="1"/>
  <c r="G157" i="13"/>
  <c r="I157" i="13"/>
  <c r="K157" i="13"/>
  <c r="M157" i="13"/>
  <c r="O157" i="13"/>
  <c r="O156" i="13" s="1"/>
  <c r="Q157" i="13"/>
  <c r="Q156" i="13" s="1"/>
  <c r="V157" i="13"/>
  <c r="V156" i="13" s="1"/>
  <c r="G161" i="13"/>
  <c r="I161" i="13"/>
  <c r="K161" i="13"/>
  <c r="M161" i="13"/>
  <c r="O161" i="13"/>
  <c r="Q161" i="13"/>
  <c r="V161" i="13"/>
  <c r="G169" i="13"/>
  <c r="M169" i="13" s="1"/>
  <c r="I169" i="13"/>
  <c r="I156" i="13" s="1"/>
  <c r="K169" i="13"/>
  <c r="K156" i="13" s="1"/>
  <c r="O169" i="13"/>
  <c r="Q169" i="13"/>
  <c r="V169" i="13"/>
  <c r="G173" i="13"/>
  <c r="I173" i="13"/>
  <c r="K173" i="13"/>
  <c r="M173" i="13"/>
  <c r="O173" i="13"/>
  <c r="Q173" i="13"/>
  <c r="V173" i="13"/>
  <c r="G177" i="13"/>
  <c r="I177" i="13"/>
  <c r="K177" i="13"/>
  <c r="M177" i="13"/>
  <c r="O177" i="13"/>
  <c r="Q177" i="13"/>
  <c r="V177" i="13"/>
  <c r="G182" i="13"/>
  <c r="M182" i="13" s="1"/>
  <c r="I182" i="13"/>
  <c r="K182" i="13"/>
  <c r="O182" i="13"/>
  <c r="Q182" i="13"/>
  <c r="V182" i="13"/>
  <c r="G188" i="13"/>
  <c r="I188" i="13"/>
  <c r="K188" i="13"/>
  <c r="M188" i="13"/>
  <c r="O188" i="13"/>
  <c r="Q188" i="13"/>
  <c r="V188" i="13"/>
  <c r="G190" i="13"/>
  <c r="I190" i="13"/>
  <c r="K190" i="13"/>
  <c r="M190" i="13"/>
  <c r="O190" i="13"/>
  <c r="Q190" i="13"/>
  <c r="V190" i="13"/>
  <c r="G193" i="13"/>
  <c r="M193" i="13" s="1"/>
  <c r="I193" i="13"/>
  <c r="K193" i="13"/>
  <c r="O193" i="13"/>
  <c r="Q193" i="13"/>
  <c r="V193" i="13"/>
  <c r="G198" i="13"/>
  <c r="I198" i="13"/>
  <c r="K198" i="13"/>
  <c r="M198" i="13"/>
  <c r="O198" i="13"/>
  <c r="Q198" i="13"/>
  <c r="V198" i="13"/>
  <c r="G202" i="13"/>
  <c r="I202" i="13"/>
  <c r="K202" i="13"/>
  <c r="M202" i="13"/>
  <c r="O202" i="13"/>
  <c r="Q202" i="13"/>
  <c r="V202" i="13"/>
  <c r="G206" i="13"/>
  <c r="M206" i="13" s="1"/>
  <c r="I206" i="13"/>
  <c r="K206" i="13"/>
  <c r="O206" i="13"/>
  <c r="Q206" i="13"/>
  <c r="V206" i="13"/>
  <c r="G209" i="13"/>
  <c r="I209" i="13"/>
  <c r="K209" i="13"/>
  <c r="M209" i="13"/>
  <c r="O209" i="13"/>
  <c r="Q209" i="13"/>
  <c r="V209" i="13"/>
  <c r="G212" i="13"/>
  <c r="I212" i="13"/>
  <c r="K212" i="13"/>
  <c r="M212" i="13"/>
  <c r="O212" i="13"/>
  <c r="Q212" i="13"/>
  <c r="V212" i="13"/>
  <c r="G215" i="13"/>
  <c r="I215" i="13"/>
  <c r="K215" i="13"/>
  <c r="M215" i="13"/>
  <c r="O215" i="13"/>
  <c r="Q215" i="13"/>
  <c r="V215" i="13"/>
  <c r="G218" i="13"/>
  <c r="I218" i="13"/>
  <c r="K218" i="13"/>
  <c r="M218" i="13"/>
  <c r="O218" i="13"/>
  <c r="Q218" i="13"/>
  <c r="V218" i="13"/>
  <c r="G221" i="13"/>
  <c r="I221" i="13"/>
  <c r="K221" i="13"/>
  <c r="M221" i="13"/>
  <c r="O221" i="13"/>
  <c r="Q221" i="13"/>
  <c r="V221" i="13"/>
  <c r="G225" i="13"/>
  <c r="G224" i="13" s="1"/>
  <c r="I225" i="13"/>
  <c r="I224" i="13" s="1"/>
  <c r="K225" i="13"/>
  <c r="K224" i="13" s="1"/>
  <c r="M225" i="13"/>
  <c r="M224" i="13" s="1"/>
  <c r="O225" i="13"/>
  <c r="O224" i="13" s="1"/>
  <c r="Q225" i="13"/>
  <c r="Q224" i="13" s="1"/>
  <c r="V225" i="13"/>
  <c r="V224" i="13" s="1"/>
  <c r="G229" i="13"/>
  <c r="I229" i="13"/>
  <c r="K229" i="13"/>
  <c r="M229" i="13"/>
  <c r="O229" i="13"/>
  <c r="O228" i="13" s="1"/>
  <c r="Q229" i="13"/>
  <c r="Q228" i="13" s="1"/>
  <c r="V229" i="13"/>
  <c r="V228" i="13" s="1"/>
  <c r="G231" i="13"/>
  <c r="I231" i="13"/>
  <c r="K231" i="13"/>
  <c r="M231" i="13"/>
  <c r="O231" i="13"/>
  <c r="Q231" i="13"/>
  <c r="V231" i="13"/>
  <c r="G237" i="13"/>
  <c r="M237" i="13" s="1"/>
  <c r="M228" i="13" s="1"/>
  <c r="I237" i="13"/>
  <c r="I228" i="13" s="1"/>
  <c r="K237" i="13"/>
  <c r="K228" i="13" s="1"/>
  <c r="O237" i="13"/>
  <c r="Q237" i="13"/>
  <c r="V237" i="13"/>
  <c r="G240" i="13"/>
  <c r="I240" i="13"/>
  <c r="K240" i="13"/>
  <c r="M240" i="13"/>
  <c r="O240" i="13"/>
  <c r="Q240" i="13"/>
  <c r="V240" i="13"/>
  <c r="G244" i="13"/>
  <c r="I244" i="13"/>
  <c r="K244" i="13"/>
  <c r="M244" i="13"/>
  <c r="O244" i="13"/>
  <c r="Q244" i="13"/>
  <c r="V244" i="13"/>
  <c r="G247" i="13"/>
  <c r="M247" i="13" s="1"/>
  <c r="I247" i="13"/>
  <c r="K247" i="13"/>
  <c r="O247" i="13"/>
  <c r="Q247" i="13"/>
  <c r="V247" i="13"/>
  <c r="G255" i="13"/>
  <c r="I255" i="13"/>
  <c r="K255" i="13"/>
  <c r="M255" i="13"/>
  <c r="O255" i="13"/>
  <c r="Q255" i="13"/>
  <c r="V255" i="13"/>
  <c r="G257" i="13"/>
  <c r="I257" i="13"/>
  <c r="K257" i="13"/>
  <c r="M257" i="13"/>
  <c r="O257" i="13"/>
  <c r="Q257" i="13"/>
  <c r="V257" i="13"/>
  <c r="G262" i="13"/>
  <c r="M262" i="13" s="1"/>
  <c r="I262" i="13"/>
  <c r="K262" i="13"/>
  <c r="O262" i="13"/>
  <c r="Q262" i="13"/>
  <c r="V262" i="13"/>
  <c r="G265" i="13"/>
  <c r="I265" i="13"/>
  <c r="K265" i="13"/>
  <c r="M265" i="13"/>
  <c r="O265" i="13"/>
  <c r="Q265" i="13"/>
  <c r="V265" i="13"/>
  <c r="G268" i="13"/>
  <c r="I268" i="13"/>
  <c r="K268" i="13"/>
  <c r="M268" i="13"/>
  <c r="O268" i="13"/>
  <c r="Q268" i="13"/>
  <c r="V268" i="13"/>
  <c r="G269" i="13"/>
  <c r="M269" i="13" s="1"/>
  <c r="I269" i="13"/>
  <c r="K269" i="13"/>
  <c r="O269" i="13"/>
  <c r="Q269" i="13"/>
  <c r="V269" i="13"/>
  <c r="V270" i="13"/>
  <c r="G271" i="13"/>
  <c r="G270" i="13" s="1"/>
  <c r="I271" i="13"/>
  <c r="I270" i="13" s="1"/>
  <c r="K271" i="13"/>
  <c r="K270" i="13" s="1"/>
  <c r="M271" i="13"/>
  <c r="M270" i="13" s="1"/>
  <c r="O271" i="13"/>
  <c r="O270" i="13" s="1"/>
  <c r="Q271" i="13"/>
  <c r="Q270" i="13" s="1"/>
  <c r="V271" i="13"/>
  <c r="G274" i="13"/>
  <c r="I274" i="13"/>
  <c r="K274" i="13"/>
  <c r="M274" i="13"/>
  <c r="O274" i="13"/>
  <c r="Q274" i="13"/>
  <c r="V274" i="13"/>
  <c r="Q277" i="13"/>
  <c r="V277" i="13"/>
  <c r="G278" i="13"/>
  <c r="G277" i="13" s="1"/>
  <c r="I278" i="13"/>
  <c r="I277" i="13" s="1"/>
  <c r="K278" i="13"/>
  <c r="K277" i="13" s="1"/>
  <c r="M278" i="13"/>
  <c r="M277" i="13" s="1"/>
  <c r="O278" i="13"/>
  <c r="O277" i="13" s="1"/>
  <c r="Q278" i="13"/>
  <c r="V278" i="13"/>
  <c r="G281" i="13"/>
  <c r="G280" i="13" s="1"/>
  <c r="I281" i="13"/>
  <c r="I280" i="13" s="1"/>
  <c r="K281" i="13"/>
  <c r="K280" i="13" s="1"/>
  <c r="M281" i="13"/>
  <c r="M280" i="13" s="1"/>
  <c r="O281" i="13"/>
  <c r="O280" i="13" s="1"/>
  <c r="Q281" i="13"/>
  <c r="Q280" i="13" s="1"/>
  <c r="V281" i="13"/>
  <c r="V280" i="13" s="1"/>
  <c r="G285" i="13"/>
  <c r="I285" i="13"/>
  <c r="K285" i="13"/>
  <c r="M285" i="13"/>
  <c r="O285" i="13"/>
  <c r="Q285" i="13"/>
  <c r="V285" i="13"/>
  <c r="G287" i="13"/>
  <c r="I287" i="13"/>
  <c r="K287" i="13"/>
  <c r="M287" i="13"/>
  <c r="O287" i="13"/>
  <c r="Q287" i="13"/>
  <c r="V287" i="13"/>
  <c r="G289" i="13"/>
  <c r="I289" i="13"/>
  <c r="K289" i="13"/>
  <c r="M289" i="13"/>
  <c r="O289" i="13"/>
  <c r="Q289" i="13"/>
  <c r="V289" i="13"/>
  <c r="G291" i="13"/>
  <c r="M291" i="13" s="1"/>
  <c r="I291" i="13"/>
  <c r="K291" i="13"/>
  <c r="O291" i="13"/>
  <c r="Q291" i="13"/>
  <c r="V291" i="13"/>
  <c r="G294" i="13"/>
  <c r="G293" i="13" s="1"/>
  <c r="I294" i="13"/>
  <c r="I293" i="13" s="1"/>
  <c r="K294" i="13"/>
  <c r="K293" i="13" s="1"/>
  <c r="M294" i="13"/>
  <c r="M293" i="13" s="1"/>
  <c r="O294" i="13"/>
  <c r="O293" i="13" s="1"/>
  <c r="Q294" i="13"/>
  <c r="Q293" i="13" s="1"/>
  <c r="V294" i="13"/>
  <c r="V293" i="13" s="1"/>
  <c r="G299" i="13"/>
  <c r="I299" i="13"/>
  <c r="G300" i="13"/>
  <c r="I300" i="13"/>
  <c r="K300" i="13"/>
  <c r="K299" i="13" s="1"/>
  <c r="M300" i="13"/>
  <c r="M299" i="13" s="1"/>
  <c r="O300" i="13"/>
  <c r="O299" i="13" s="1"/>
  <c r="Q300" i="13"/>
  <c r="Q299" i="13" s="1"/>
  <c r="V300" i="13"/>
  <c r="V299" i="13" s="1"/>
  <c r="G303" i="13"/>
  <c r="G302" i="13" s="1"/>
  <c r="I303" i="13"/>
  <c r="K303" i="13"/>
  <c r="O303" i="13"/>
  <c r="Q303" i="13"/>
  <c r="V303" i="13"/>
  <c r="G310" i="13"/>
  <c r="I310" i="13"/>
  <c r="K310" i="13"/>
  <c r="M310" i="13"/>
  <c r="O310" i="13"/>
  <c r="Q310" i="13"/>
  <c r="V310" i="13"/>
  <c r="G312" i="13"/>
  <c r="I312" i="13"/>
  <c r="I302" i="13" s="1"/>
  <c r="K312" i="13"/>
  <c r="K302" i="13" s="1"/>
  <c r="M312" i="13"/>
  <c r="O312" i="13"/>
  <c r="O302" i="13" s="1"/>
  <c r="Q312" i="13"/>
  <c r="Q302" i="13" s="1"/>
  <c r="V312" i="13"/>
  <c r="V302" i="13" s="1"/>
  <c r="G314" i="13"/>
  <c r="M314" i="13" s="1"/>
  <c r="I314" i="13"/>
  <c r="K314" i="13"/>
  <c r="O314" i="13"/>
  <c r="Q314" i="13"/>
  <c r="V314" i="13"/>
  <c r="G316" i="13"/>
  <c r="I316" i="13"/>
  <c r="K316" i="13"/>
  <c r="M316" i="13"/>
  <c r="O316" i="13"/>
  <c r="Q316" i="13"/>
  <c r="V316" i="13"/>
  <c r="G318" i="13"/>
  <c r="I318" i="13"/>
  <c r="K318" i="13"/>
  <c r="M318" i="13"/>
  <c r="O318" i="13"/>
  <c r="Q318" i="13"/>
  <c r="V318" i="13"/>
  <c r="G319" i="13"/>
  <c r="I319" i="13"/>
  <c r="K319" i="13"/>
  <c r="M319" i="13"/>
  <c r="O319" i="13"/>
  <c r="Q319" i="13"/>
  <c r="V319" i="13"/>
  <c r="AE322" i="13"/>
  <c r="G327" i="12"/>
  <c r="BA295" i="12"/>
  <c r="BA288" i="12"/>
  <c r="BA285" i="12"/>
  <c r="BA237" i="12"/>
  <c r="BA234" i="12"/>
  <c r="BA204" i="12"/>
  <c r="BA195" i="12"/>
  <c r="BA190" i="12"/>
  <c r="BA186" i="12"/>
  <c r="BA109" i="12"/>
  <c r="BA75" i="12"/>
  <c r="BA72" i="12"/>
  <c r="BA60" i="12"/>
  <c r="BA57" i="12"/>
  <c r="BA50" i="12"/>
  <c r="BA44" i="12"/>
  <c r="BA38" i="12"/>
  <c r="G9" i="12"/>
  <c r="I9" i="12"/>
  <c r="K9" i="12"/>
  <c r="M9" i="12"/>
  <c r="O9" i="12"/>
  <c r="O8" i="12" s="1"/>
  <c r="Q9" i="12"/>
  <c r="Q8" i="12" s="1"/>
  <c r="V9" i="12"/>
  <c r="V8" i="12" s="1"/>
  <c r="G15" i="12"/>
  <c r="I15" i="12"/>
  <c r="K15" i="12"/>
  <c r="M15" i="12"/>
  <c r="O15" i="12"/>
  <c r="Q15" i="12"/>
  <c r="V15" i="12"/>
  <c r="G20" i="12"/>
  <c r="G8" i="12" s="1"/>
  <c r="I20" i="12"/>
  <c r="I8" i="12" s="1"/>
  <c r="K20" i="12"/>
  <c r="O20" i="12"/>
  <c r="Q20" i="12"/>
  <c r="V20" i="12"/>
  <c r="G22" i="12"/>
  <c r="I22" i="12"/>
  <c r="K22" i="12"/>
  <c r="M22" i="12"/>
  <c r="O22" i="12"/>
  <c r="Q22" i="12"/>
  <c r="V22" i="12"/>
  <c r="G26" i="12"/>
  <c r="I26" i="12"/>
  <c r="K26" i="12"/>
  <c r="M26" i="12"/>
  <c r="O26" i="12"/>
  <c r="Q26" i="12"/>
  <c r="V26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7" i="12"/>
  <c r="I37" i="12"/>
  <c r="K37" i="12"/>
  <c r="M37" i="12"/>
  <c r="O37" i="12"/>
  <c r="Q37" i="12"/>
  <c r="V37" i="12"/>
  <c r="G43" i="12"/>
  <c r="I43" i="12"/>
  <c r="K43" i="12"/>
  <c r="M43" i="12"/>
  <c r="O43" i="12"/>
  <c r="Q43" i="12"/>
  <c r="V43" i="12"/>
  <c r="G49" i="12"/>
  <c r="I49" i="12"/>
  <c r="K49" i="12"/>
  <c r="M49" i="12"/>
  <c r="O49" i="12"/>
  <c r="Q49" i="12"/>
  <c r="V49" i="12"/>
  <c r="G56" i="12"/>
  <c r="I56" i="12"/>
  <c r="K56" i="12"/>
  <c r="M56" i="12"/>
  <c r="O56" i="12"/>
  <c r="Q56" i="12"/>
  <c r="V56" i="12"/>
  <c r="G59" i="12"/>
  <c r="I59" i="12"/>
  <c r="K59" i="12"/>
  <c r="M59" i="12"/>
  <c r="O59" i="12"/>
  <c r="Q59" i="12"/>
  <c r="V59" i="12"/>
  <c r="G71" i="12"/>
  <c r="I71" i="12"/>
  <c r="K71" i="12"/>
  <c r="M71" i="12"/>
  <c r="O71" i="12"/>
  <c r="Q71" i="12"/>
  <c r="V71" i="12"/>
  <c r="G74" i="12"/>
  <c r="I74" i="12"/>
  <c r="K74" i="12"/>
  <c r="M74" i="12"/>
  <c r="O74" i="12"/>
  <c r="Q74" i="12"/>
  <c r="V74" i="12"/>
  <c r="G79" i="12"/>
  <c r="I79" i="12"/>
  <c r="K79" i="12"/>
  <c r="M79" i="12"/>
  <c r="O79" i="12"/>
  <c r="Q79" i="12"/>
  <c r="V79" i="12"/>
  <c r="G83" i="12"/>
  <c r="I83" i="12"/>
  <c r="K83" i="12"/>
  <c r="M83" i="12"/>
  <c r="O83" i="12"/>
  <c r="Q83" i="12"/>
  <c r="V83" i="12"/>
  <c r="G86" i="12"/>
  <c r="I86" i="12"/>
  <c r="K86" i="12"/>
  <c r="M86" i="12"/>
  <c r="O86" i="12"/>
  <c r="Q86" i="12"/>
  <c r="V86" i="12"/>
  <c r="G91" i="12"/>
  <c r="I91" i="12"/>
  <c r="K91" i="12"/>
  <c r="M91" i="12"/>
  <c r="O91" i="12"/>
  <c r="Q91" i="12"/>
  <c r="V91" i="12"/>
  <c r="G93" i="12"/>
  <c r="I93" i="12"/>
  <c r="K93" i="12"/>
  <c r="M93" i="12"/>
  <c r="O93" i="12"/>
  <c r="Q93" i="12"/>
  <c r="V93" i="12"/>
  <c r="G96" i="12"/>
  <c r="M96" i="12" s="1"/>
  <c r="I96" i="12"/>
  <c r="K96" i="12"/>
  <c r="K8" i="12" s="1"/>
  <c r="O96" i="12"/>
  <c r="Q96" i="12"/>
  <c r="V96" i="12"/>
  <c r="G108" i="12"/>
  <c r="I108" i="12"/>
  <c r="K108" i="12"/>
  <c r="M108" i="12"/>
  <c r="O108" i="12"/>
  <c r="Q108" i="12"/>
  <c r="V108" i="12"/>
  <c r="G112" i="12"/>
  <c r="I112" i="12"/>
  <c r="K112" i="12"/>
  <c r="M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8" i="12"/>
  <c r="I118" i="12"/>
  <c r="K118" i="12"/>
  <c r="M118" i="12"/>
  <c r="O118" i="12"/>
  <c r="Q118" i="12"/>
  <c r="V118" i="12"/>
  <c r="G120" i="12"/>
  <c r="M120" i="12" s="1"/>
  <c r="I120" i="12"/>
  <c r="K120" i="12"/>
  <c r="O120" i="12"/>
  <c r="Q120" i="12"/>
  <c r="V120" i="12"/>
  <c r="G122" i="12"/>
  <c r="I122" i="12"/>
  <c r="K122" i="12"/>
  <c r="M122" i="12"/>
  <c r="O122" i="12"/>
  <c r="Q122" i="12"/>
  <c r="V122" i="12"/>
  <c r="G124" i="12"/>
  <c r="I124" i="12"/>
  <c r="K124" i="12"/>
  <c r="M124" i="12"/>
  <c r="O124" i="12"/>
  <c r="Q124" i="12"/>
  <c r="V124" i="12"/>
  <c r="G127" i="12"/>
  <c r="G126" i="12" s="1"/>
  <c r="I127" i="12"/>
  <c r="I126" i="12" s="1"/>
  <c r="K127" i="12"/>
  <c r="K126" i="12" s="1"/>
  <c r="M127" i="12"/>
  <c r="M126" i="12" s="1"/>
  <c r="O127" i="12"/>
  <c r="O126" i="12" s="1"/>
  <c r="Q127" i="12"/>
  <c r="Q126" i="12" s="1"/>
  <c r="V127" i="12"/>
  <c r="V126" i="12" s="1"/>
  <c r="G130" i="12"/>
  <c r="I130" i="12"/>
  <c r="K130" i="12"/>
  <c r="M130" i="12"/>
  <c r="O130" i="12"/>
  <c r="Q130" i="12"/>
  <c r="V130" i="12"/>
  <c r="G137" i="12"/>
  <c r="G136" i="12" s="1"/>
  <c r="I137" i="12"/>
  <c r="I136" i="12" s="1"/>
  <c r="K137" i="12"/>
  <c r="K136" i="12" s="1"/>
  <c r="M137" i="12"/>
  <c r="M136" i="12" s="1"/>
  <c r="O137" i="12"/>
  <c r="O136" i="12" s="1"/>
  <c r="Q137" i="12"/>
  <c r="Q136" i="12" s="1"/>
  <c r="V137" i="12"/>
  <c r="V136" i="12" s="1"/>
  <c r="G140" i="12"/>
  <c r="I140" i="12"/>
  <c r="K140" i="12"/>
  <c r="M140" i="12"/>
  <c r="O140" i="12"/>
  <c r="Q140" i="12"/>
  <c r="V140" i="12"/>
  <c r="G144" i="12"/>
  <c r="I144" i="12"/>
  <c r="K144" i="12"/>
  <c r="M144" i="12"/>
  <c r="O144" i="12"/>
  <c r="Q144" i="12"/>
  <c r="V144" i="12"/>
  <c r="G147" i="12"/>
  <c r="I147" i="12"/>
  <c r="K147" i="12"/>
  <c r="M147" i="12"/>
  <c r="O147" i="12"/>
  <c r="Q147" i="12"/>
  <c r="V147" i="12"/>
  <c r="G149" i="12"/>
  <c r="I149" i="12"/>
  <c r="K149" i="12"/>
  <c r="M149" i="12"/>
  <c r="O149" i="12"/>
  <c r="Q149" i="12"/>
  <c r="V149" i="12"/>
  <c r="G153" i="12"/>
  <c r="G152" i="12" s="1"/>
  <c r="I153" i="12"/>
  <c r="I152" i="12" s="1"/>
  <c r="K153" i="12"/>
  <c r="K152" i="12" s="1"/>
  <c r="M153" i="12"/>
  <c r="O153" i="12"/>
  <c r="O152" i="12" s="1"/>
  <c r="Q153" i="12"/>
  <c r="Q152" i="12" s="1"/>
  <c r="V153" i="12"/>
  <c r="V152" i="12" s="1"/>
  <c r="G157" i="12"/>
  <c r="M157" i="12" s="1"/>
  <c r="I157" i="12"/>
  <c r="K157" i="12"/>
  <c r="O157" i="12"/>
  <c r="Q157" i="12"/>
  <c r="V157" i="12"/>
  <c r="G165" i="12"/>
  <c r="I165" i="12"/>
  <c r="K165" i="12"/>
  <c r="M165" i="12"/>
  <c r="O165" i="12"/>
  <c r="Q165" i="12"/>
  <c r="V165" i="12"/>
  <c r="G169" i="12"/>
  <c r="I169" i="12"/>
  <c r="K169" i="12"/>
  <c r="M169" i="12"/>
  <c r="O169" i="12"/>
  <c r="Q169" i="12"/>
  <c r="V169" i="12"/>
  <c r="G172" i="12"/>
  <c r="M172" i="12" s="1"/>
  <c r="I172" i="12"/>
  <c r="K172" i="12"/>
  <c r="O172" i="12"/>
  <c r="Q172" i="12"/>
  <c r="V172" i="12"/>
  <c r="G177" i="12"/>
  <c r="I177" i="12"/>
  <c r="K177" i="12"/>
  <c r="M177" i="12"/>
  <c r="O177" i="12"/>
  <c r="Q177" i="12"/>
  <c r="V177" i="12"/>
  <c r="G181" i="12"/>
  <c r="I181" i="12"/>
  <c r="K181" i="12"/>
  <c r="M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I185" i="12"/>
  <c r="K185" i="12"/>
  <c r="M185" i="12"/>
  <c r="O185" i="12"/>
  <c r="Q185" i="12"/>
  <c r="V185" i="12"/>
  <c r="G189" i="12"/>
  <c r="I189" i="12"/>
  <c r="K189" i="12"/>
  <c r="M189" i="12"/>
  <c r="O189" i="12"/>
  <c r="Q189" i="12"/>
  <c r="V189" i="12"/>
  <c r="G194" i="12"/>
  <c r="I194" i="12"/>
  <c r="K194" i="12"/>
  <c r="M194" i="12"/>
  <c r="O194" i="12"/>
  <c r="Q194" i="12"/>
  <c r="V194" i="12"/>
  <c r="G197" i="12"/>
  <c r="I197" i="12"/>
  <c r="K197" i="12"/>
  <c r="M197" i="12"/>
  <c r="O197" i="12"/>
  <c r="Q197" i="12"/>
  <c r="V197" i="12"/>
  <c r="G200" i="12"/>
  <c r="I200" i="12"/>
  <c r="K200" i="12"/>
  <c r="M200" i="12"/>
  <c r="O200" i="12"/>
  <c r="Q200" i="12"/>
  <c r="V200" i="12"/>
  <c r="G202" i="12"/>
  <c r="I202" i="12"/>
  <c r="K202" i="12"/>
  <c r="M202" i="12"/>
  <c r="O202" i="12"/>
  <c r="Q202" i="12"/>
  <c r="V202" i="12"/>
  <c r="G206" i="12"/>
  <c r="I206" i="12"/>
  <c r="K206" i="12"/>
  <c r="M206" i="12"/>
  <c r="O206" i="12"/>
  <c r="Q206" i="12"/>
  <c r="V206" i="12"/>
  <c r="G209" i="12"/>
  <c r="I209" i="12"/>
  <c r="K209" i="12"/>
  <c r="M209" i="12"/>
  <c r="O209" i="12"/>
  <c r="Q209" i="12"/>
  <c r="V209" i="12"/>
  <c r="G212" i="12"/>
  <c r="I212" i="12"/>
  <c r="K212" i="12"/>
  <c r="M212" i="12"/>
  <c r="O212" i="12"/>
  <c r="Q212" i="12"/>
  <c r="V212" i="12"/>
  <c r="G215" i="12"/>
  <c r="I215" i="12"/>
  <c r="K215" i="12"/>
  <c r="M215" i="12"/>
  <c r="O215" i="12"/>
  <c r="Q215" i="12"/>
  <c r="V215" i="12"/>
  <c r="G218" i="12"/>
  <c r="I218" i="12"/>
  <c r="K218" i="12"/>
  <c r="M218" i="12"/>
  <c r="O218" i="12"/>
  <c r="Q218" i="12"/>
  <c r="V218" i="12"/>
  <c r="G221" i="12"/>
  <c r="I221" i="12"/>
  <c r="K221" i="12"/>
  <c r="M221" i="12"/>
  <c r="O221" i="12"/>
  <c r="Q221" i="12"/>
  <c r="V221" i="12"/>
  <c r="O224" i="12"/>
  <c r="Q224" i="12"/>
  <c r="V224" i="12"/>
  <c r="G225" i="12"/>
  <c r="M225" i="12" s="1"/>
  <c r="M224" i="12" s="1"/>
  <c r="I225" i="12"/>
  <c r="I224" i="12" s="1"/>
  <c r="K225" i="12"/>
  <c r="K224" i="12" s="1"/>
  <c r="O225" i="12"/>
  <c r="Q225" i="12"/>
  <c r="V225" i="12"/>
  <c r="G230" i="12"/>
  <c r="G229" i="12" s="1"/>
  <c r="I230" i="12"/>
  <c r="I229" i="12" s="1"/>
  <c r="K230" i="12"/>
  <c r="K229" i="12" s="1"/>
  <c r="M230" i="12"/>
  <c r="O230" i="12"/>
  <c r="O229" i="12" s="1"/>
  <c r="Q230" i="12"/>
  <c r="Q229" i="12" s="1"/>
  <c r="V230" i="12"/>
  <c r="V229" i="12" s="1"/>
  <c r="G233" i="12"/>
  <c r="M233" i="12" s="1"/>
  <c r="I233" i="12"/>
  <c r="K233" i="12"/>
  <c r="O233" i="12"/>
  <c r="Q233" i="12"/>
  <c r="V233" i="12"/>
  <c r="G236" i="12"/>
  <c r="I236" i="12"/>
  <c r="K236" i="12"/>
  <c r="M236" i="12"/>
  <c r="O236" i="12"/>
  <c r="Q236" i="12"/>
  <c r="V236" i="12"/>
  <c r="G239" i="12"/>
  <c r="I239" i="12"/>
  <c r="K239" i="12"/>
  <c r="M239" i="12"/>
  <c r="O239" i="12"/>
  <c r="Q239" i="12"/>
  <c r="V239" i="12"/>
  <c r="G241" i="12"/>
  <c r="M241" i="12" s="1"/>
  <c r="I241" i="12"/>
  <c r="K241" i="12"/>
  <c r="O241" i="12"/>
  <c r="Q241" i="12"/>
  <c r="V241" i="12"/>
  <c r="G243" i="12"/>
  <c r="I243" i="12"/>
  <c r="K243" i="12"/>
  <c r="M243" i="12"/>
  <c r="O243" i="12"/>
  <c r="Q243" i="12"/>
  <c r="V243" i="12"/>
  <c r="G245" i="12"/>
  <c r="I245" i="12"/>
  <c r="K245" i="12"/>
  <c r="M245" i="12"/>
  <c r="O245" i="12"/>
  <c r="Q245" i="12"/>
  <c r="V245" i="12"/>
  <c r="G248" i="12"/>
  <c r="G247" i="12" s="1"/>
  <c r="I248" i="12"/>
  <c r="I247" i="12" s="1"/>
  <c r="K248" i="12"/>
  <c r="K247" i="12" s="1"/>
  <c r="M248" i="12"/>
  <c r="M247" i="12" s="1"/>
  <c r="O248" i="12"/>
  <c r="O247" i="12" s="1"/>
  <c r="Q248" i="12"/>
  <c r="Q247" i="12" s="1"/>
  <c r="V248" i="12"/>
  <c r="V247" i="12" s="1"/>
  <c r="G250" i="12"/>
  <c r="I250" i="12"/>
  <c r="K250" i="12"/>
  <c r="M250" i="12"/>
  <c r="O250" i="12"/>
  <c r="Q250" i="12"/>
  <c r="V250" i="12"/>
  <c r="G256" i="12"/>
  <c r="I256" i="12"/>
  <c r="K256" i="12"/>
  <c r="M256" i="12"/>
  <c r="O256" i="12"/>
  <c r="Q256" i="12"/>
  <c r="V256" i="12"/>
  <c r="G258" i="12"/>
  <c r="I258" i="12"/>
  <c r="K258" i="12"/>
  <c r="M258" i="12"/>
  <c r="O258" i="12"/>
  <c r="Q258" i="12"/>
  <c r="V258" i="12"/>
  <c r="G262" i="12"/>
  <c r="I262" i="12"/>
  <c r="K262" i="12"/>
  <c r="M262" i="12"/>
  <c r="O262" i="12"/>
  <c r="Q262" i="12"/>
  <c r="V262" i="12"/>
  <c r="G265" i="12"/>
  <c r="I265" i="12"/>
  <c r="K265" i="12"/>
  <c r="M265" i="12"/>
  <c r="O265" i="12"/>
  <c r="Q265" i="12"/>
  <c r="V265" i="12"/>
  <c r="G271" i="12"/>
  <c r="I271" i="12"/>
  <c r="K271" i="12"/>
  <c r="M271" i="12"/>
  <c r="O271" i="12"/>
  <c r="Q271" i="12"/>
  <c r="V271" i="12"/>
  <c r="G273" i="12"/>
  <c r="I273" i="12"/>
  <c r="K273" i="12"/>
  <c r="M273" i="12"/>
  <c r="O273" i="12"/>
  <c r="Q273" i="12"/>
  <c r="V273" i="12"/>
  <c r="G278" i="12"/>
  <c r="I278" i="12"/>
  <c r="K278" i="12"/>
  <c r="M278" i="12"/>
  <c r="O278" i="12"/>
  <c r="Q278" i="12"/>
  <c r="V278" i="12"/>
  <c r="G281" i="12"/>
  <c r="I281" i="12"/>
  <c r="K281" i="12"/>
  <c r="M281" i="12"/>
  <c r="O281" i="12"/>
  <c r="Q281" i="12"/>
  <c r="V281" i="12"/>
  <c r="G282" i="12"/>
  <c r="M282" i="12" s="1"/>
  <c r="I282" i="12"/>
  <c r="K282" i="12"/>
  <c r="O282" i="12"/>
  <c r="Q282" i="12"/>
  <c r="V282" i="12"/>
  <c r="G284" i="12"/>
  <c r="G283" i="12" s="1"/>
  <c r="I284" i="12"/>
  <c r="I283" i="12" s="1"/>
  <c r="K284" i="12"/>
  <c r="K283" i="12" s="1"/>
  <c r="M284" i="12"/>
  <c r="O284" i="12"/>
  <c r="O283" i="12" s="1"/>
  <c r="Q284" i="12"/>
  <c r="Q283" i="12" s="1"/>
  <c r="V284" i="12"/>
  <c r="V283" i="12" s="1"/>
  <c r="G287" i="12"/>
  <c r="M287" i="12" s="1"/>
  <c r="I287" i="12"/>
  <c r="K287" i="12"/>
  <c r="O287" i="12"/>
  <c r="Q287" i="12"/>
  <c r="V287" i="12"/>
  <c r="G290" i="12"/>
  <c r="I290" i="12"/>
  <c r="K290" i="12"/>
  <c r="M290" i="12"/>
  <c r="O290" i="12"/>
  <c r="Q290" i="12"/>
  <c r="V290" i="12"/>
  <c r="G292" i="12"/>
  <c r="I292" i="12"/>
  <c r="K292" i="12"/>
  <c r="M292" i="12"/>
  <c r="O292" i="12"/>
  <c r="Q292" i="12"/>
  <c r="V292" i="12"/>
  <c r="G294" i="12"/>
  <c r="M294" i="12" s="1"/>
  <c r="I294" i="12"/>
  <c r="K294" i="12"/>
  <c r="O294" i="12"/>
  <c r="Q294" i="12"/>
  <c r="V294" i="12"/>
  <c r="G298" i="12"/>
  <c r="G297" i="12" s="1"/>
  <c r="I298" i="12"/>
  <c r="I297" i="12" s="1"/>
  <c r="K298" i="12"/>
  <c r="K297" i="12" s="1"/>
  <c r="M298" i="12"/>
  <c r="M297" i="12" s="1"/>
  <c r="O298" i="12"/>
  <c r="O297" i="12" s="1"/>
  <c r="Q298" i="12"/>
  <c r="Q297" i="12" s="1"/>
  <c r="V298" i="12"/>
  <c r="V297" i="12" s="1"/>
  <c r="G301" i="12"/>
  <c r="G300" i="12" s="1"/>
  <c r="I301" i="12"/>
  <c r="I300" i="12" s="1"/>
  <c r="K301" i="12"/>
  <c r="K300" i="12" s="1"/>
  <c r="M301" i="12"/>
  <c r="M300" i="12" s="1"/>
  <c r="O301" i="12"/>
  <c r="O300" i="12" s="1"/>
  <c r="Q301" i="12"/>
  <c r="Q300" i="12" s="1"/>
  <c r="V301" i="12"/>
  <c r="V300" i="12" s="1"/>
  <c r="Q303" i="12"/>
  <c r="G304" i="12"/>
  <c r="I304" i="12"/>
  <c r="K304" i="12"/>
  <c r="M304" i="12"/>
  <c r="O304" i="12"/>
  <c r="Q304" i="12"/>
  <c r="V304" i="12"/>
  <c r="V303" i="12" s="1"/>
  <c r="G313" i="12"/>
  <c r="I313" i="12"/>
  <c r="K313" i="12"/>
  <c r="M313" i="12"/>
  <c r="O313" i="12"/>
  <c r="Q313" i="12"/>
  <c r="V313" i="12"/>
  <c r="G316" i="12"/>
  <c r="G303" i="12" s="1"/>
  <c r="I316" i="12"/>
  <c r="I303" i="12" s="1"/>
  <c r="K316" i="12"/>
  <c r="K303" i="12" s="1"/>
  <c r="M316" i="12"/>
  <c r="M303" i="12" s="1"/>
  <c r="O316" i="12"/>
  <c r="O303" i="12" s="1"/>
  <c r="Q316" i="12"/>
  <c r="V316" i="12"/>
  <c r="G319" i="12"/>
  <c r="I319" i="12"/>
  <c r="K319" i="12"/>
  <c r="M319" i="12"/>
  <c r="O319" i="12"/>
  <c r="Q319" i="12"/>
  <c r="V319" i="12"/>
  <c r="G321" i="12"/>
  <c r="I321" i="12"/>
  <c r="K321" i="12"/>
  <c r="M321" i="12"/>
  <c r="O321" i="12"/>
  <c r="Q321" i="12"/>
  <c r="V321" i="12"/>
  <c r="G323" i="12"/>
  <c r="I323" i="12"/>
  <c r="K323" i="12"/>
  <c r="M323" i="12"/>
  <c r="O323" i="12"/>
  <c r="Q323" i="12"/>
  <c r="V323" i="12"/>
  <c r="G324" i="12"/>
  <c r="I324" i="12"/>
  <c r="K324" i="12"/>
  <c r="M324" i="12"/>
  <c r="O324" i="12"/>
  <c r="Q324" i="12"/>
  <c r="V324" i="12"/>
  <c r="AE327" i="12"/>
  <c r="I20" i="1"/>
  <c r="I19" i="1"/>
  <c r="I18" i="1"/>
  <c r="I17" i="1"/>
  <c r="I16" i="1"/>
  <c r="I89" i="1"/>
  <c r="J75" i="1" s="1"/>
  <c r="F53" i="1"/>
  <c r="G23" i="1" s="1"/>
  <c r="G53" i="1"/>
  <c r="G25" i="1" s="1"/>
  <c r="H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53" i="1" s="1"/>
  <c r="J28" i="1"/>
  <c r="J26" i="1"/>
  <c r="G38" i="1"/>
  <c r="F38" i="1"/>
  <c r="J23" i="1"/>
  <c r="J24" i="1"/>
  <c r="J25" i="1"/>
  <c r="J27" i="1"/>
  <c r="E24" i="1"/>
  <c r="G24" i="1"/>
  <c r="E26" i="1"/>
  <c r="G26" i="1"/>
  <c r="J88" i="1" l="1"/>
  <c r="J87" i="1"/>
  <c r="J78" i="1"/>
  <c r="J76" i="1"/>
  <c r="J77" i="1"/>
  <c r="J86" i="1"/>
  <c r="J80" i="1"/>
  <c r="J85" i="1"/>
  <c r="J79" i="1"/>
  <c r="J81" i="1"/>
  <c r="J82" i="1"/>
  <c r="J73" i="1"/>
  <c r="J83" i="1"/>
  <c r="J74" i="1"/>
  <c r="J84" i="1"/>
  <c r="A27" i="1"/>
  <c r="M8" i="19"/>
  <c r="AF24" i="19"/>
  <c r="M11" i="18"/>
  <c r="M17" i="18"/>
  <c r="G11" i="18"/>
  <c r="M8" i="17"/>
  <c r="M34" i="17"/>
  <c r="M23" i="17" s="1"/>
  <c r="G23" i="17"/>
  <c r="M74" i="16"/>
  <c r="M8" i="16"/>
  <c r="G74" i="16"/>
  <c r="AF90" i="16"/>
  <c r="M8" i="15"/>
  <c r="AF163" i="15"/>
  <c r="G138" i="15"/>
  <c r="M153" i="14"/>
  <c r="G8" i="14"/>
  <c r="M198" i="14"/>
  <c r="M190" i="14" s="1"/>
  <c r="M12" i="14"/>
  <c r="M8" i="14" s="1"/>
  <c r="G106" i="14"/>
  <c r="M114" i="14"/>
  <c r="M111" i="14" s="1"/>
  <c r="M156" i="13"/>
  <c r="G228" i="13"/>
  <c r="G156" i="13"/>
  <c r="M303" i="13"/>
  <c r="M302" i="13" s="1"/>
  <c r="G8" i="13"/>
  <c r="M283" i="12"/>
  <c r="M229" i="12"/>
  <c r="M152" i="12"/>
  <c r="AF327" i="12"/>
  <c r="M20" i="12"/>
  <c r="M8" i="12" s="1"/>
  <c r="G224" i="12"/>
  <c r="I21" i="1"/>
  <c r="J44" i="1"/>
  <c r="J43" i="1"/>
  <c r="J52" i="1"/>
  <c r="J42" i="1"/>
  <c r="J51" i="1"/>
  <c r="J41" i="1"/>
  <c r="J50" i="1"/>
  <c r="J39" i="1"/>
  <c r="J53" i="1" s="1"/>
  <c r="J49" i="1"/>
  <c r="J48" i="1"/>
  <c r="J47" i="1"/>
  <c r="J46" i="1"/>
  <c r="J45" i="1"/>
  <c r="J89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73FC4C04-66DF-4E4C-88AC-2B8BCAB31A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F41B6A-6A73-4F0F-9C52-743F641D0D8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398BC46B-D903-4245-B1DB-738015313E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1A635FC-1322-4E41-8264-5761C872451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0BF4F8E4-4FD7-4874-BB81-DBFA8BDDD9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F5A11B-1FE1-486E-A6DC-E699D9EE4B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3967F8CB-77FE-4C08-8ED0-494F7570479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31ED0E-3E17-453F-B515-FE7A89CC00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179FAB30-91AB-47F6-954A-B833049FA9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9A39E8-4A16-4929-85EF-C3B185B875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E0BAD905-9396-48A2-86D2-A07D5EB64F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5E6BC2-786E-4668-8D4E-8DF459B972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D28C872B-4ECE-4559-8E64-4CC90CAC5BE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CBA251-D37A-4F28-B8E5-08AC1BACF5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9A73B243-19DD-49B6-8608-6D57A70E94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9BE048-093C-4726-A705-DA738BE293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<sst xmlns="http://schemas.openxmlformats.org/spreadsheetml/2006/main" count="5158" uniqueCount="851">
  <si>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</si>
  <si>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</si>
  <si>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</si>
  <si>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</si>
  <si>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</si>
  <si>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</si>
  <si>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</si>
  <si>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</si>
  <si>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</si>
  <si>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</si>
  <si>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</si>
  <si>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</si>
  <si>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</si>
  <si>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</si>
  <si>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</si>
  <si>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</si>
  <si>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</si>
  <si>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</si>
  <si>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</si>
  <si>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</si>
  <si>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</si>
  <si>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</si>
  <si>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</si>
  <si>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</si>
  <si>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</si>
  <si>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</si>
  <si>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</si>
  <si>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</si>
  <si>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</si>
  <si>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</si>
  <si>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</si>
  <si>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</si>
  <si>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</si>
  <si>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</si>
  <si>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</si>
  <si>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</si>
  <si>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</si>
  <si>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</si>
  <si>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</si>
  <si>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</si>
  <si>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</si>
  <si>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</si>
  <si>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</si>
  <si>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Miroslav Sukup</t>
  </si>
  <si>
    <t>2023_36</t>
  </si>
  <si>
    <t>Rekonstrukce chodníku v ulici Holešovská, Bystřice pod Hostýnem</t>
  </si>
  <si>
    <t>Město Bystřice pod Hostýnem</t>
  </si>
  <si>
    <t>Masarykovo nám. 137</t>
  </si>
  <si>
    <t>Bystřice pod Hostýnem</t>
  </si>
  <si>
    <t>76861</t>
  </si>
  <si>
    <t>00287113</t>
  </si>
  <si>
    <t>CZ00287113</t>
  </si>
  <si>
    <t>Projekty Sukup s.r.o.</t>
  </si>
  <si>
    <t>Nová 225</t>
  </si>
  <si>
    <t>Vnorovy-Lidéřovice</t>
  </si>
  <si>
    <t>69661</t>
  </si>
  <si>
    <t>09139818</t>
  </si>
  <si>
    <t>CZ09139818</t>
  </si>
  <si>
    <t>Stavba</t>
  </si>
  <si>
    <t>Stavební objekt</t>
  </si>
  <si>
    <t xml:space="preserve">SO 101 </t>
  </si>
  <si>
    <t>Chodník uznatelné náklady</t>
  </si>
  <si>
    <t>1</t>
  </si>
  <si>
    <t>Trasa T1</t>
  </si>
  <si>
    <t>2</t>
  </si>
  <si>
    <t>Trasa T2</t>
  </si>
  <si>
    <t>3</t>
  </si>
  <si>
    <t>Trasa T3</t>
  </si>
  <si>
    <t>SO 101´</t>
  </si>
  <si>
    <t>Chodník neuznatelné náklady</t>
  </si>
  <si>
    <t>SO VRN</t>
  </si>
  <si>
    <t>Vedlejší a ostatní náklady - uznatelné</t>
  </si>
  <si>
    <t>SO VRN´</t>
  </si>
  <si>
    <t>Vedlejší a ostatní náklady neuznatelné</t>
  </si>
  <si>
    <t>Celkem za stavbu</t>
  </si>
  <si>
    <t>CZK</t>
  </si>
  <si>
    <t>#POPS</t>
  </si>
  <si>
    <t>Popis stavby: 2023_36 - Rekonstrukce chodníku v ulici Holešovská, Bystřice pod Hostýnem</t>
  </si>
  <si>
    <t>#POPO</t>
  </si>
  <si>
    <t>Popis objektu: SO 101  - Chodník uznatelné náklady</t>
  </si>
  <si>
    <t>#POPR</t>
  </si>
  <si>
    <t>Popis rozpočtu: 1 - Trasa T1</t>
  </si>
  <si>
    <t>Popis rozpočtu: 2 - Trasa T2</t>
  </si>
  <si>
    <t>Popis rozpočtu: 3 - Trasa T3</t>
  </si>
  <si>
    <t>Popis objektu: SO 101´ - Chodník neuznatelné náklady</t>
  </si>
  <si>
    <t>Popis objektu: SO VRN - Vedlejší a ostatní náklady - uznatelné</t>
  </si>
  <si>
    <t>Popis rozpočtu: 1 - Vedlejší a ostatní náklady - uznatelné</t>
  </si>
  <si>
    <t>Popis objektu: SO VRN´ - Vedlejší a ostatní náklady neuznatelné</t>
  </si>
  <si>
    <t>Popis rozpočtu: 1 - Vedlejší a ostatní náklady neuznatelné</t>
  </si>
  <si>
    <t>Rekapitulace dílů</t>
  </si>
  <si>
    <t>Typ dílu</t>
  </si>
  <si>
    <t>Zemní práce</t>
  </si>
  <si>
    <t>Základy a zvláštní zakládání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</si>
  <si>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</si>
  <si>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</si>
  <si>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</si>
  <si>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</si>
  <si>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</si>
  <si>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</si>
  <si>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</si>
  <si>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</si>
  <si>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</si>
  <si>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</si>
  <si>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</si>
  <si>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</si>
  <si>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</si>
  <si>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</si>
  <si>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</si>
  <si>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</si>
  <si>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</si>
  <si>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</si>
  <si>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</si>
  <si>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</si>
  <si>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</si>
  <si>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</si>
  <si>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</si>
  <si>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</si>
  <si>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</si>
  <si>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</si>
  <si>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</si>
  <si>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</si>
  <si>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</si>
  <si>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</si>
  <si>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</si>
  <si>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</si>
  <si>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</si>
  <si>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</si>
  <si>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</si>
  <si>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</si>
  <si>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</si>
  <si>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</si>
  <si>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</si>
  <si>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</si>
  <si>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</si>
  <si>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</si>
  <si>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</si>
  <si>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</si>
  <si>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</si>
  <si>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</si>
  <si>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</si>
  <si>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</si>
  <si>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</si>
  <si>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</si>
  <si>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</si>
  <si>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</si>
  <si>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</si>
  <si>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</si>
  <si>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</si>
  <si>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</si>
  <si>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</si>
  <si>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</si>
  <si>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</si>
  <si>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23/ II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</si>
  <si>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</si>
  <si>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</si>
  <si>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</si>
  <si>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</si>
  <si>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</si>
  <si>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 xml:space="preserve">plocha dle cad : </t>
  </si>
  <si>
    <t>VV</t>
  </si>
  <si>
    <t>stáv chodník : 110,88</t>
  </si>
  <si>
    <t>v místě napojení-předláždění : 0,5*1,5+0,5*1,5</t>
  </si>
  <si>
    <t>stáv sjezdy vstupy-předláždění : 0,5*(4+2,35+3)</t>
  </si>
  <si>
    <t>113107405R00</t>
  </si>
  <si>
    <t>Odstranění podkladů nebo krytů z kameniva těženého, v ploše jednotlivě nad 50 m2, tloušťka vrstvy 50 mm</t>
  </si>
  <si>
    <t xml:space="preserve">podkladní vrstva : </t>
  </si>
  <si>
    <t>113107515R00</t>
  </si>
  <si>
    <t>Odstranění podkladů nebo krytů z kameniva hrubého drceného, v ploše jednotlivě do 50 m2, tloušťka vrstvy 150 mm</t>
  </si>
  <si>
    <t>Odkaz na mn. položky pořadí 7 : 14,96000</t>
  </si>
  <si>
    <t>113108305R00</t>
  </si>
  <si>
    <t>Odstranění podkladů nebo krytů živičných, v ploše jednotlivě do 50 m2, tloušťka vrstvy 50 mm</t>
  </si>
  <si>
    <t xml:space="preserve">DLE CAD : </t>
  </si>
  <si>
    <t xml:space="preserve">zú,kú : </t>
  </si>
  <si>
    <t>ACO : (0,5-0,2)*(1,88+3,46+6,92+3,31)</t>
  </si>
  <si>
    <t>113108306R00</t>
  </si>
  <si>
    <t>Odstranění podkladů nebo krytů živičných, v ploše jednotlivě do 50 m2, tloušťka vrstvy 60 mm</t>
  </si>
  <si>
    <t>ACP : 0,25*(6,92+3,31+1,88+3,46)</t>
  </si>
  <si>
    <t>113109315R00</t>
  </si>
  <si>
    <t>Odstranění podkladů nebo krytů z betonu prostého, v ploše jednotlivě do 50 m2, tloušťka vrstvy 150 mm</t>
  </si>
  <si>
    <t>vstup čp 391 : 0,5*1,38</t>
  </si>
  <si>
    <t>113111112R00</t>
  </si>
  <si>
    <t>Odstranění podkladů nebo krytů z kameniva zpevněného cementem, v ploše jednotlivě do 50 m2, tloušťka vrstvy 120 mm</t>
  </si>
  <si>
    <t>sjezdypřes chodník : 1,1*3</t>
  </si>
  <si>
    <t>1,1*2,35</t>
  </si>
  <si>
    <t>1,1*4</t>
  </si>
  <si>
    <t>sjezdy předláždění : 0,5*(3+2,35+4)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</si>
  <si>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</si>
  <si>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</si>
  <si>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</si>
  <si>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</si>
  <si>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 xml:space="preserve">dle cad : </t>
  </si>
  <si>
    <t xml:space="preserve">v místě výměny sil ob : </t>
  </si>
  <si>
    <t>ZÚ : 2*(6,92+3,31)</t>
  </si>
  <si>
    <t>kú : 2*(1,88+3,46)</t>
  </si>
  <si>
    <t>113203111R00</t>
  </si>
  <si>
    <t>Vytrhání obrub z dlažebních kostek</t>
  </si>
  <si>
    <t xml:space="preserve">dvouřádek : </t>
  </si>
  <si>
    <t>113204111R00</t>
  </si>
  <si>
    <t>Vytrhání obrub záhonových</t>
  </si>
  <si>
    <t>stáv chodník : 0,622+1+1,7+1,8+0,8+2,6+28,5</t>
  </si>
  <si>
    <t>2,05+0,7+4,2+1,6</t>
  </si>
  <si>
    <t>sjezdy : 0,5*2*3</t>
  </si>
  <si>
    <t>v místě rekonstruce  op zdi nižší obrubník : 30</t>
  </si>
  <si>
    <t>120001101R00</t>
  </si>
  <si>
    <t>Ztížené vykopávky v horninách jakékoliv třídy</t>
  </si>
  <si>
    <t>m3</t>
  </si>
  <si>
    <t>800-1</t>
  </si>
  <si>
    <t>příplatek k cenám vykopávek za ztížení vykopávky v blízkosti podzemního vedení nebo výbušnin v horninách jakékoliv třídy,</t>
  </si>
  <si>
    <t>výkop podél kabelu VO, sděl vedení , vodovod : 85*1,5*0,5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</si>
  <si>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</si>
  <si>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</si>
  <si>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</si>
  <si>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 xml:space="preserve">chodník : </t>
  </si>
  <si>
    <t>poměr střední příčky výkopu k dl 2/1,5=1,33 : 1,33*(50,96+32,76+26,53+0,96+3,1+2,54+1,11+1,4+2,98)*0,32</t>
  </si>
  <si>
    <t>sanace pláně tl 300 mm v případě potřeby : 1,33*(50,96+32,76+26,53+0,96+3,1+2,54+1,11+1,4+2,98)*0,3</t>
  </si>
  <si>
    <t xml:space="preserve">sjezd : </t>
  </si>
  <si>
    <t>poměr střední příčky výkopu k dl 2/1,5=1,33 : 1,33*(4,33+4,4+4*0,1+2,75+2,23+1,92+1,6)*0,39</t>
  </si>
  <si>
    <t>sanace pláně tl 300 mm v případě potřeby : 1,33*(4,33+4,4+4*0,1+2,75+2,23+1,92+1,6)*0,3</t>
  </si>
  <si>
    <t>stáv chodník : -(110,88-1,1*(3+2,35+4))*(0,05+0,05)</t>
  </si>
  <si>
    <t>sjezdy přes chodník : -1,1*(3+2,35+4)*(0,1+0,15+0,12)</t>
  </si>
  <si>
    <t>122202209R00</t>
  </si>
  <si>
    <t>Odkopávky a prokopávky pro silnice v hornině 3 příplatek za lepivost horniny</t>
  </si>
  <si>
    <t>Odkaz na mn. položky pořadí 12 : 103,19567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</si>
  <si>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</si>
  <si>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</si>
  <si>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</si>
  <si>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pod sil obrubníky : </t>
  </si>
  <si>
    <t>zú,kú : 0,5*0,08*(1,88+3,46+6,92+3,31)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</si>
  <si>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</si>
  <si>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</si>
  <si>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</si>
  <si>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17 : 2,65250*-1</t>
  </si>
  <si>
    <t>162701109R00</t>
  </si>
  <si>
    <t>Vodorovné přemístění výkopku příplatek k ceně za každých dalších i započatých 1 000 m přes 10 000 m  z horniny 1 až 4</t>
  </si>
  <si>
    <t>Odkaz na mn. položky pořadí 15 : 100,54317*10</t>
  </si>
  <si>
    <t>171101103R00</t>
  </si>
  <si>
    <t>Uložení sypaniny do násypů zhutněných s uzavřením povrchu násypu z hornin soudržných s předepsanou mírou zhutnění v procentech výsledků zkoušek Proctor-Standard                 přes 96 do 100 % PS</t>
  </si>
  <si>
    <t>s rozprostřením sypaniny ve vrstvách a s hrubým urovnáním,</t>
  </si>
  <si>
    <t xml:space="preserve">zpětný dosyp zeminy k obrubníkům : </t>
  </si>
  <si>
    <t>plocha dosypu 0,05m2/m : 0,05*(1,1+0,54+1+5,4+21,2+0,45+0,76+0,76+13,95+1,89+2,5+2,95+0,55)</t>
  </si>
  <si>
    <t>171201201R00</t>
  </si>
  <si>
    <t>Uložení sypaniny na dočasnou skládku tak, že na 1 m2 plochy připadá přes 2 m3 výkopku nebo ornice</t>
  </si>
  <si>
    <t>Odkaz na mn. položky pořadí 15 : 100,54317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</si>
  <si>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</si>
  <si>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</si>
  <si>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</si>
  <si>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</si>
  <si>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Odkaz na mn. položky pořadí 22 : 26,52500</t>
  </si>
  <si>
    <t>181101102R00</t>
  </si>
  <si>
    <t>Úprava pláně v zářezech v hornině 1 až 4, se zhutněním</t>
  </si>
  <si>
    <t>vyrovnáním výškových rozdílů, ploch vodorovných a ploch do sklonu 1 : 5.</t>
  </si>
  <si>
    <t>poměr střední příčky výkopu k dl 2/1,5=1,33 : 1,33*(50,96+32,76+26,53+0,96+3,1+2,54+1,11+1,4+2,98)</t>
  </si>
  <si>
    <t>poměr střední příčky výkopu k dl 2/1,5=1,33 : 1,33*(4,33+4,4+4*0,1+2,75+2,23+1,92+1,6)</t>
  </si>
  <si>
    <t>zú,kú : 0,5*(1,88+3,46+6,92+3,31)</t>
  </si>
  <si>
    <t>vjezdy předláždění : 0,5*(4+2,35+3)</t>
  </si>
  <si>
    <t>0,5*1,38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</si>
  <si>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</si>
  <si>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</si>
  <si>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</si>
  <si>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podél obrubníků š 0,5 m : (1,1+0,54+1+5,4+21,2+0,45+0,76+0,76+13,95+1,89+2,5+2,95+0,55)*0,5</t>
  </si>
  <si>
    <t>183403114R00</t>
  </si>
  <si>
    <t>Obdělávání půdy kultivátorováním, v rovině nebo na svahu 1:5</t>
  </si>
  <si>
    <t>Odkaz na mn. položky pořadí 23 : 26,52500</t>
  </si>
  <si>
    <t>183403153R00</t>
  </si>
  <si>
    <t>Obdělávání půdy hrabáním, v rovině nebo na svahu 1:5</t>
  </si>
  <si>
    <t>Odkaz na mn. položky pořadí 21 : 26,52500</t>
  </si>
  <si>
    <t>185804312R00</t>
  </si>
  <si>
    <t xml:space="preserve">Zalití rostlin vodou plocha přes 20 m2,  </t>
  </si>
  <si>
    <t>zalití trávníku 5x : 26,52*0,01*5</t>
  </si>
  <si>
    <t>185851111R00</t>
  </si>
  <si>
    <t>Dovoz vody pro zálivku rostlin dovoz vody pro zálivku rostlin na vzdálenost do 6000 m</t>
  </si>
  <si>
    <t>Odkaz na mn. položky pořadí 24 : 1,32600</t>
  </si>
  <si>
    <t>199000002R00</t>
  </si>
  <si>
    <t>Poplatky za skládku horniny 1- 4, skupina 17 05 04 z Katalogu odpadů</t>
  </si>
  <si>
    <t>Odkaz na mn. položky pořadí 18 : 100,54317</t>
  </si>
  <si>
    <t>00572400R</t>
  </si>
  <si>
    <t>směs travní parková, pro běžnou zátěž</t>
  </si>
  <si>
    <t>kg</t>
  </si>
  <si>
    <t>SPCM</t>
  </si>
  <si>
    <t>Specifikace</t>
  </si>
  <si>
    <t>POL3_</t>
  </si>
  <si>
    <t>Odkaz na mn. položky pořadí 19 : 26,52500*0,03</t>
  </si>
  <si>
    <t>10364200R</t>
  </si>
  <si>
    <t>ornice pro pozemkové úpravy</t>
  </si>
  <si>
    <t>RTS 22/ II</t>
  </si>
  <si>
    <t>Odkaz na mn. položky pořadí 21 : 26,52500*0,1</t>
  </si>
  <si>
    <t>275353102R00</t>
  </si>
  <si>
    <t>Bednění kotevních otvorů a prostupů v základových patkách o průřezu do 0,01 m2, hloubky přes 0,25 do 0,5 m</t>
  </si>
  <si>
    <t>kus</t>
  </si>
  <si>
    <t>801-5</t>
  </si>
  <si>
    <t>včetně polohového zajištění a odbednění, popřípadě ztraceného bednění z pletiva a podobně.</t>
  </si>
  <si>
    <t>nová op zídka : 8+20</t>
  </si>
  <si>
    <t>289970111R00</t>
  </si>
  <si>
    <t>Geotextílie separační, filtrační, zpevňující polypropylén, 300 g/m2</t>
  </si>
  <si>
    <t>800-2</t>
  </si>
  <si>
    <t>sanace pláně tl 300 mm v případě potřeby : 1,33*(50,96+32,76+26,53+0,96+3,1+2,54+1,11+1,4+2,98)</t>
  </si>
  <si>
    <t>sanace pláně tl 300 mm v případě potřeby : 1,33*(4,33+4,4+4*0,1+2,75+2,23+1,92+1,6)</t>
  </si>
  <si>
    <t>311112120RT3</t>
  </si>
  <si>
    <t>Stěny z betonových bednicích tvárnic a betonu šířky 200 mm, zálivka betonem C20/25</t>
  </si>
  <si>
    <t>801-1</t>
  </si>
  <si>
    <t>(ztracené bednění) z betonových tvárnic a zálivka betonem,</t>
  </si>
  <si>
    <t>rekonstrukce op zdi : 30*0,68</t>
  </si>
  <si>
    <t>311361821R00</t>
  </si>
  <si>
    <t>Výztuž nadzákladových zdí z betonářské oceli 10 505(R)</t>
  </si>
  <si>
    <t>t</t>
  </si>
  <si>
    <t>včetně distančních prvků</t>
  </si>
  <si>
    <t>R10 svisle á 0,25m : (30/0,25)*2*0,66*(0,617/1000)</t>
  </si>
  <si>
    <t>vodorovně : 30*2*2*(0,617/1000)</t>
  </si>
  <si>
    <t>345232121R00</t>
  </si>
  <si>
    <t>Stříška na zdivo plotové ze zákrytových desek, délky 800 mm, šířky 300 mm, tloušťky 80 mm</t>
  </si>
  <si>
    <t>s dodávkou zákrytových desek</t>
  </si>
  <si>
    <t>op zídka : 30</t>
  </si>
  <si>
    <t>NC1</t>
  </si>
  <si>
    <t>D+M kotevní trny R10 dl 0,8m, chem kotva</t>
  </si>
  <si>
    <t>ks</t>
  </si>
  <si>
    <t>Vlastní</t>
  </si>
  <si>
    <t>Indiv</t>
  </si>
  <si>
    <t>prokotvení nové op zdi do stáv bet základu á 0,5 m : (30/0,5)</t>
  </si>
  <si>
    <t>59241220R</t>
  </si>
  <si>
    <t>stříška plotová na zdivo; betonová; hladká; 500 x 200 x 50 mm; barva šedá</t>
  </si>
  <si>
    <t>op zídka : 30/0,5</t>
  </si>
  <si>
    <t>Koeficient : 0,05</t>
  </si>
  <si>
    <t>564821111R00</t>
  </si>
  <si>
    <t>Podklad ze štěrkodrti s rozprostřením a zhutněním frakce 0-32 mm, tloušťka po zhutnění 80 mm</t>
  </si>
  <si>
    <t>564851111R00</t>
  </si>
  <si>
    <t>Podklad ze štěrkodrti s rozprostřením a zhutněním frakce 0-63 mm, tloušťka po zhutnění 150 mm</t>
  </si>
  <si>
    <t>sanace pláně tl 300 mm v případě potřeby : 1,33*(50,96+32,76+26,53+0,96+3,1+2,54+1,11+1,4+2,98)*2</t>
  </si>
  <si>
    <t>sanace pláně tl 300 mm v případě potřeby : 1,33*(4,33+4,4+4*0,1+2,75+2,23+1,92+1,6)*2</t>
  </si>
  <si>
    <t>564861113R00</t>
  </si>
  <si>
    <t>Podklad ze štěrkodrti s rozprostřením a zhutněním frakce 0-63 mm, tloušťka po zhutnění 220 mm</t>
  </si>
  <si>
    <t>poměr střední příčky výkopu k dl 2/1,5=1,33 : 1,33*(50,96+32,76+26,53+0,26+3,1+2,54+1,11+1,4+2,98)</t>
  </si>
  <si>
    <t>565141111RT3</t>
  </si>
  <si>
    <t>Podklad z kameniva obaleného asfaltem ACP 16+ až ACP 22+, v pruhu šířky do 3 m, třídy 1, tloušťka po zhutnění 60 mm</t>
  </si>
  <si>
    <t>s rozprostřením a zhutněním</t>
  </si>
  <si>
    <t>v místě výměny sil obruby : 0,25*(1,88+3,46+6,92+3,31)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</si>
  <si>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</si>
  <si>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</si>
  <si>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</si>
  <si>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sjezdy : (4,33+4,4+4*0,1)</t>
  </si>
  <si>
    <t>573231125R00</t>
  </si>
  <si>
    <t>Postřik živičný spojovací bez posypu kamenivem , množství zbytkového asfaltu 0,50 kg/m2</t>
  </si>
  <si>
    <t>bez posypu kamenivem</t>
  </si>
  <si>
    <t>v místě výměny sil obruby : 0,25*(6,92+3,31+1,88+3,46)</t>
  </si>
  <si>
    <t>0,3*(6,92+3,31+1,88+3,46)</t>
  </si>
  <si>
    <t>577141212RT3</t>
  </si>
  <si>
    <t>Beton asfaltový s rozprostřením a zhutněním v pruhu šířky do 3 m, ACO 8 nebo ACO 11 nebo ACO 16, tloušťky 50 mm, plochy do 200 m2</t>
  </si>
  <si>
    <t>v místě výměny sil obruby : (0,5-0,2)*(1,88+3,46+6,92+3,31)</t>
  </si>
  <si>
    <t>581121111R00</t>
  </si>
  <si>
    <t>Kryt cementobetonový silničních komunikací skupiny 3 a 4, tloušťky 150 mm</t>
  </si>
  <si>
    <t>zapravení vstup : 1,38*0,5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</si>
  <si>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</si>
  <si>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</si>
  <si>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</si>
  <si>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 : (50,96+32,76+26,53+0,96+3,1+2,54+1,11+1,4+2,98)</t>
  </si>
  <si>
    <t>596215040R00</t>
  </si>
  <si>
    <t>Kladení zámkové dlažby do drtě tloušťka dlažby 80 mm, tloušťka lože 40 mm</t>
  </si>
  <si>
    <t>sjezdy : (4,33+4,4+4*0,1+2,75+2,23+1,92+1,6)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</si>
  <si>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</si>
  <si>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</si>
  <si>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</si>
  <si>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597092211R00</t>
  </si>
  <si>
    <t>Odvodňovací liniový systém - žlaby z polymerbetonu, s ochranou hran pozinkovanou ocelí, světlá šířka 150 mm žlab osazený do betonového lože, délky 1000 mm, stavební výšky 210-210 mm, zatížení A 15, B 125, -</t>
  </si>
  <si>
    <t>beton C 12/15</t>
  </si>
  <si>
    <t>POP</t>
  </si>
  <si>
    <t>odvodnění sjezdů : 4+3</t>
  </si>
  <si>
    <t>597092231R00</t>
  </si>
  <si>
    <t>Odvodňovací liniový systém - žlaby z polymerbetonu, s ochranou hran pozinkovanou ocelí, světlá šířka 150 mm plné čelo, -, pro stavební výšku 210-310 mm,  , -</t>
  </si>
  <si>
    <t>žlaby : 2*2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</si>
  <si>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</si>
  <si>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</si>
  <si>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</si>
  <si>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</si>
  <si>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zú,kú : 0,3*2*2</t>
  </si>
  <si>
    <t>59245110R</t>
  </si>
  <si>
    <t>dlažba betonová dvouvrstvá, skladebná; obdélník; šedá; l = 200 mm; š = 100 mm; tl. 60,0 mm</t>
  </si>
  <si>
    <t>592451151R</t>
  </si>
  <si>
    <t>dlažba betonová dvouvrstvá, skladebná; obdélník; dlaždice pro nevidomé; červená; l = 200 mm; š = 100 mm; tl. 60,0 mm</t>
  </si>
  <si>
    <t>chodník : 1,4+1,1+2,98</t>
  </si>
  <si>
    <t>592451158R</t>
  </si>
  <si>
    <t>dlažba betonová dvouvrstvá, skladebná; obdélník; dlaždice pro nevidomé; červená; l = 200 mm; š = 100 mm; tl. 80,0 mm</t>
  </si>
  <si>
    <t>sjezd : 1,6+2,23</t>
  </si>
  <si>
    <t>592451170R</t>
  </si>
  <si>
    <t>dlažba betonová dvouvrstvá; obdélník; šedá; l = 200 mm; š = 100 mm; tl. 80,0 mm</t>
  </si>
  <si>
    <t>sjezd : 4,4+4,4*0,1+4,33</t>
  </si>
  <si>
    <t>5924511908R</t>
  </si>
  <si>
    <t>dlažba betonová dvouvrstvá; čtverec; šedá; l = 200 mm; š = 200 mm; tl. 60,0 mm</t>
  </si>
  <si>
    <t>dle cad chodník : 3,1+2,54</t>
  </si>
  <si>
    <t>5924511915R</t>
  </si>
  <si>
    <t>dlažba betonová dvouvrstvá; čtverec; šedá; l = 200 mm; š = 200 mm; tl. 80,0 mm</t>
  </si>
  <si>
    <t>sjezd : 2,75+1,92</t>
  </si>
  <si>
    <t>631315621RM1</t>
  </si>
  <si>
    <t xml:space="preserve">Mazanina z betonu prostého tl. přes 120 do 240 mm třídy C 20/25,  </t>
  </si>
  <si>
    <t>(z kameniva) hlazená dřevěným hladítkem</t>
  </si>
  <si>
    <t>Včetně vytvoření dilatačních spár, bez zaplnění.</t>
  </si>
  <si>
    <t>dopojení stáv příkop žlabu k nové op zdi : 30*0,15*0,3</t>
  </si>
  <si>
    <t>895941311RT2</t>
  </si>
  <si>
    <t xml:space="preserve">Zřízení vpusti kanalizační uliční z betonových dílců  včetně dodávky dílců pro uliční vpusti TBV  pro typ UVB-50 </t>
  </si>
  <si>
    <t>827-1</t>
  </si>
  <si>
    <t>včetně zřízení lože ze štěrkopísku,</t>
  </si>
  <si>
    <t>Odkaz na mn. položky pořadí 61 : 1,00000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</si>
  <si>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</si>
  <si>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</si>
  <si>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</si>
  <si>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šachta rigol : 1</t>
  </si>
  <si>
    <t>899431111R00</t>
  </si>
  <si>
    <t>Výšková úprava uličního vstupu nebo vpustě do 20 cm zvýšením krytu šoupěte</t>
  </si>
  <si>
    <t>vod poklopy : 5</t>
  </si>
  <si>
    <t>899102111R00</t>
  </si>
  <si>
    <t>Osazení poklopů litinových a ocelových o hmotnost jednotlivě přes 50  do 100 kg</t>
  </si>
  <si>
    <t>Odkaz na mn. položky pořadí 78 : 1,00000</t>
  </si>
  <si>
    <t>895941111R01</t>
  </si>
  <si>
    <t>Bourání vpusti uliční z dílců typ UV - 50 normální</t>
  </si>
  <si>
    <t>rekonstrukce šachty v chodníku  u rigolu : 1</t>
  </si>
  <si>
    <t>831350111RA0</t>
  </si>
  <si>
    <t>Kanalizační přípojka D 125 mm, rýha 800x1200 mm, Trubka plastová pro venkovní kanalizaci spoj: hrdlový; potrubí: vícevrstvé; skladba: PVC-U - pěna - PVC-U; povrch: hladký; DN = 125; de = 125,0 mm;...</t>
  </si>
  <si>
    <t>AP-HSV</t>
  </si>
  <si>
    <t>Součtová</t>
  </si>
  <si>
    <t>Agregovaná položka</t>
  </si>
  <si>
    <t>POL2_</t>
  </si>
  <si>
    <t>napojení žlabů na rigol : 1+1</t>
  </si>
  <si>
    <t>55242162R</t>
  </si>
  <si>
    <t>poklop šachtový litinový; pro občasný provoz; únosnost C 250 kN; 650x630 mm; vstup 500x500 mm</t>
  </si>
  <si>
    <t>914001111R00</t>
  </si>
  <si>
    <t xml:space="preserve">Osazení a montáž svislých dopravních značek sloupek, do betonového základu,  </t>
  </si>
  <si>
    <t>Odkaz na mn. položky pořadí 76 : 1,00000</t>
  </si>
  <si>
    <t>917862114R00</t>
  </si>
  <si>
    <t>Osazení silničního nebo chodníkového betonového obrubníku stojatého, s boční opěrou z betonu prostého, do lože z betonu prostého C 25/30</t>
  </si>
  <si>
    <t>S dodáním hmot pro lože tl. 80-100 mm.</t>
  </si>
  <si>
    <t>parkový obrubník : 0,55+1,89+13,95+0,5+0,5+21,3+0,47+0,6+1,1+0,9+7,33+70,2+2,35+2,95</t>
  </si>
  <si>
    <t>silnční : 1,88+3,46+6,92+3,31</t>
  </si>
  <si>
    <t>vjezdy, vstupy : 0,5*2*4</t>
  </si>
  <si>
    <t>917931132RT2</t>
  </si>
  <si>
    <t>Osazení silniční přídlažby  z kamenných kostek, kladených ve dvou řadách, lože z betonu C20/25, včetně dodávky přídlažby</t>
  </si>
  <si>
    <t>v místě výměny sil obruby : 6,92+3,31+1,88+3,46</t>
  </si>
  <si>
    <t>918101111R00</t>
  </si>
  <si>
    <t>Lože pod obrubníky, krajníky nebo obruby z betonu prostého C 12/15</t>
  </si>
  <si>
    <t>z dlažebních kostek z betonu prostého</t>
  </si>
  <si>
    <t>Odkaz na mn. položky pořadí 65 : 144,16000*0,05</t>
  </si>
  <si>
    <t>Odkaz na mn. položky pořadí 66 : 15,57000*0,05</t>
  </si>
  <si>
    <t>919726115R00</t>
  </si>
  <si>
    <t>Dilatační spáry řezané letištních ploch řezání  v cementovém krytu , pro vytvoření komůrky pro těsnící zálivku příčných kontrakčníc a podélných pracovních či řezaných spár, šířky 10 mm, hloubky 15 mm</t>
  </si>
  <si>
    <t>Včetně vyčištění spár po řezání.</t>
  </si>
  <si>
    <t>Odkaz na mn. položky pořadí 49 : 1,20000</t>
  </si>
  <si>
    <t>919735112R00</t>
  </si>
  <si>
    <t>Řezání stávajících krytů nebo podkladů živičných, hloubky přes 50 do 100 mm</t>
  </si>
  <si>
    <t>včetně spotřeby vody</t>
  </si>
  <si>
    <t xml:space="preserve">ZÚ. kú : </t>
  </si>
  <si>
    <t>ACO : (0,5-0,2)*2*2</t>
  </si>
  <si>
    <t>ACP : 0,25*2*2+(6,92+3,31+1,88+3,46)</t>
  </si>
  <si>
    <t>404459516R</t>
  </si>
  <si>
    <t>příslušenství k dopr.značení kotevní patka pr.60 kompletní, čtyřkotevní včetně šroubů a krytek</t>
  </si>
  <si>
    <t>Odkaz na mn. položky pořadí 64 : 1,00000</t>
  </si>
  <si>
    <t>59217422R</t>
  </si>
  <si>
    <t>obrubník chodníkový materiál beton; l = 1000,0 mm; š = 80,0 mm; h = 200,0 mm; barva šedá</t>
  </si>
  <si>
    <t>59217490R</t>
  </si>
  <si>
    <t>obrubník silniční nájezdový; materiál beton; l = 1000,0 mm; š = 150,0 mm; h = 150,0 mm; barva šedá</t>
  </si>
  <si>
    <t>1,88+3,46+6,92+3,31-2-2</t>
  </si>
  <si>
    <t>59217491R</t>
  </si>
  <si>
    <t>obrubník silniční přechodový pravý; materiál beton; l = 1000,0 mm; š = 150,0 mm; výškový rozsah h = 150 až 250 mm; barva šedá</t>
  </si>
  <si>
    <t>59217492R</t>
  </si>
  <si>
    <t>obrubník silniční přechodový levý; materiál beton; l = 1000,0 mm; š = 150,0 mm; výškový rozsah h = 150 až 250 mm; barva šedá</t>
  </si>
  <si>
    <t>962042321R00</t>
  </si>
  <si>
    <t>Bourání zdiva z betonu prostého nadzákladového</t>
  </si>
  <si>
    <t>801-3</t>
  </si>
  <si>
    <t>nebo vybourání otvorů průřezové plochy přes 4 m2 ve zdivu z betonu prostého, včetně pomocného lešení o výšce podlahy do 1900 mm a pro zatížení do 1,5 kPa  (150 kg/m2),</t>
  </si>
  <si>
    <t>stáv op zídka podél chodníku : 30*0,2*0,68</t>
  </si>
  <si>
    <t>966006132R00</t>
  </si>
  <si>
    <t>Odstranění značek pro staničení nebo dopravních značek dopravních nebo orientačních   s betonovými patkami</t>
  </si>
  <si>
    <t>s uložením hmot na skládku na vzdálenost do 3 m nebo s naložením na dopravní prostředek, se zásypem jam a jeho zhutněním</t>
  </si>
  <si>
    <t>přesun stávající DZ P2 mimo trasu chodníku : 1</t>
  </si>
  <si>
    <t>970041080R00</t>
  </si>
  <si>
    <t>Jádrové vrtání, kruhové prostupy v prostém betonu jádrové vrtání , do D 80 mm</t>
  </si>
  <si>
    <t>stáv op zídka kotvení zábradlí : 0,4*(10+7+11)</t>
  </si>
  <si>
    <t>976085311R00</t>
  </si>
  <si>
    <t>Vybourání madel, objímek, rámů, mříží apod. kanalizačních rámů litinových, z rýhovaného plechu nebo betonových včetně poklopů nebo mříží  plochy do 0,6 m2</t>
  </si>
  <si>
    <t>výměna poklopu šachta rigol : 1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</si>
  <si>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</si>
  <si>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</si>
  <si>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</si>
  <si>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Odkaz na mn. položky pořadí 46 : 1,50000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</si>
  <si>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</si>
  <si>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</si>
  <si>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</si>
  <si>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</si>
  <si>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</si>
  <si>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767995104R01</t>
  </si>
  <si>
    <t>Výroba a montáž kov. atypických konstr. do 50 kg vč materiálu, žár zinek,, nátěr</t>
  </si>
  <si>
    <t>zábradlí se zarážkou pro slepeckou hůl : 14+7,9+12+10,3+18,2</t>
  </si>
  <si>
    <t>979990103R00</t>
  </si>
  <si>
    <t>Poplatek za skládku za uložení, betonu,  , skupina 17 01 01 z Katalogu odpadů</t>
  </si>
  <si>
    <t>4,429</t>
  </si>
  <si>
    <t>0,248</t>
  </si>
  <si>
    <t>4,579</t>
  </si>
  <si>
    <t>8,4</t>
  </si>
  <si>
    <t>3,581</t>
  </si>
  <si>
    <t>9,82</t>
  </si>
  <si>
    <t>0,641</t>
  </si>
  <si>
    <t>9,238</t>
  </si>
  <si>
    <t>979990112R00</t>
  </si>
  <si>
    <t>Poplatek za skládku za uložení, obalované kamenivo, asfalt, kusovost do 300 x 300 mm,  , skupina 17 03 02 z Katalogu odpadů</t>
  </si>
  <si>
    <t>RTS 23/ I</t>
  </si>
  <si>
    <t>asf : 0,513</t>
  </si>
  <si>
    <t>0,513</t>
  </si>
  <si>
    <t>979999973R00</t>
  </si>
  <si>
    <t>Poplatek za skládku za uložení, zemina a kamení,  , skupina 17 05 04 z Katalogu odpadů</t>
  </si>
  <si>
    <t>stávající podkladní vrstvy : 12,711</t>
  </si>
  <si>
    <t>4,936</t>
  </si>
  <si>
    <t>979087212R00</t>
  </si>
  <si>
    <t>Nakládání na dopravní prostředky suti</t>
  </si>
  <si>
    <t>Přesun suti</t>
  </si>
  <si>
    <t>POL8_</t>
  </si>
  <si>
    <t>pro vodorovnou dopravu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</si>
  <si>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</si>
  <si>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</si>
  <si>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</si>
  <si>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</si>
  <si>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</si>
  <si>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979093111R00</t>
  </si>
  <si>
    <t>Uložení suti na skládku bez zhutnění</t>
  </si>
  <si>
    <t>800-6</t>
  </si>
  <si>
    <t>s hrubým urovnáním,</t>
  </si>
  <si>
    <t>SUM</t>
  </si>
  <si>
    <t>END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</si>
  <si>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</si>
  <si>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</si>
  <si>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</si>
  <si>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80*0,5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</si>
  <si>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</si>
  <si>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</si>
  <si>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</si>
  <si>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</si>
  <si>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Odkaz na mn. položky pořadí 1 : 40,00000</t>
  </si>
  <si>
    <t>stáv chodník : 52,49+39,48+81,43</t>
  </si>
  <si>
    <t>vložení hmatového kontrastu kú : 0,85</t>
  </si>
  <si>
    <t>113106211R00</t>
  </si>
  <si>
    <t>Rozebrání vozovek a ploch s jakoukoliv výplní spár   v ploše jednotlivě do 200 m2, z velkých kostek, kladených do lože z kameniva těženého, škváry nebo strusky</t>
  </si>
  <si>
    <t>sjezd čp 1721 : 10,77</t>
  </si>
  <si>
    <t>Odkaz na mn. položky pořadí 29 : 10,77000</t>
  </si>
  <si>
    <t xml:space="preserve">ZÚ : </t>
  </si>
  <si>
    <t>ACO : (0,5-0,2)*5,1</t>
  </si>
  <si>
    <t>zálv : 69,86*(0,5-0,2)</t>
  </si>
  <si>
    <t>ACP : 0,25*5,1</t>
  </si>
  <si>
    <t xml:space="preserve">záliv : </t>
  </si>
  <si>
    <t>ACP : 0,25*69,86</t>
  </si>
  <si>
    <t>113201111R00</t>
  </si>
  <si>
    <t>Vytrhání obrub chodníkových ležatých</t>
  </si>
  <si>
    <t>stáv chodník : 30,77+3,04+25,1+56,4</t>
  </si>
  <si>
    <t>55+24,6+3,1+3,87</t>
  </si>
  <si>
    <t>ZÚ : 5,1</t>
  </si>
  <si>
    <t>podél zálvu : 70,12</t>
  </si>
  <si>
    <t>za záluvem směr kú : 24,1</t>
  </si>
  <si>
    <t>ZÚ : 5,1*2</t>
  </si>
  <si>
    <t>podél zálvu : 70,12*2</t>
  </si>
  <si>
    <t>za záluvem směr kú : 24,1*2</t>
  </si>
  <si>
    <t>výkop podél kabelu VO : 120*0,5*0,5</t>
  </si>
  <si>
    <t>poměr střední příčky výkopu k dl 2/1,5=1,33 : 1,33*(92,45+81,23+1,21+3,17+1,52+1,42)*0,32</t>
  </si>
  <si>
    <t>sanace pláně tl 300 mm v případě potřeby : 1,33*(92,45+81,23+1,21+3,17+1,52+1,42)*0,3</t>
  </si>
  <si>
    <t>poměr střední příčky výkopu k dl 2/1,5=1,33 : 1,33*(2,8+2,72+2,08)*0,39</t>
  </si>
  <si>
    <t>sanace pláně tl 300 mm v případě potřeby : 1,33*(2,8+2,72+2,08)*0,3</t>
  </si>
  <si>
    <t>stáv chodník : -(51,3+21,96+48,98)*(0,05+0,05)</t>
  </si>
  <si>
    <t>stáv vjezd : -8,39*(0,15+0,10+0,14)</t>
  </si>
  <si>
    <t>Odkaz na mn. položky pořadí 13 : 140,73102</t>
  </si>
  <si>
    <t>zú : 5,1*0,5*0,08</t>
  </si>
  <si>
    <t>záliv : 69,68*0,5*0,08</t>
  </si>
  <si>
    <t>139601102R00</t>
  </si>
  <si>
    <t>Ruční výkop jam, rýh a šachet v hornině 3</t>
  </si>
  <si>
    <t>s přehozením na vzdálenost do 5 m nebo s naložením na ruční dopravní prostředek</t>
  </si>
  <si>
    <t>patky pro osaz zábradlí : 0,25*0,25*0,5*4</t>
  </si>
  <si>
    <t>Odkaz na mn. položky pořadí 19 : 19,89270*-1</t>
  </si>
  <si>
    <t>Odkaz na mn. položky pořadí 16 : 0,12500</t>
  </si>
  <si>
    <t>Odkaz na mn. položky pořadí 17 : 120,96332*10</t>
  </si>
  <si>
    <t>plocha dosypu 0,05m2/m : 0,05*(21,75+24,1+3,63+34)</t>
  </si>
  <si>
    <t>plocha dosypu 0,19m2/m : 0,19*(26,4+51,2+2,58+2,55)</t>
  </si>
  <si>
    <t>Odkaz na mn. položky pořadí 17 : 120,96332</t>
  </si>
  <si>
    <t>Odkaz na mn. položky pořadí 24 : 83,16500</t>
  </si>
  <si>
    <t>poměr střední příčky výkopu k dl 2/1,5=1,33 : 1,33*(92,45+81,23+1,21+3,17+1,52+1,42)</t>
  </si>
  <si>
    <t>poměr střední příčky výkopu k dl 2/1,5=1,33 : 1,33*(2,8+2,72+2,08)</t>
  </si>
  <si>
    <t>zú : 5,1*0,5</t>
  </si>
  <si>
    <t>záliv : 69,68*0,5</t>
  </si>
  <si>
    <t>zapravení vjezd : 0,5*5,54</t>
  </si>
  <si>
    <t>podél obrubníků š 0,5 m : 0,5*(2,58+2,45+51,5+60,3+3,65+24,1+21,75)</t>
  </si>
  <si>
    <t>Odkaz na mn. položky pořadí 25 : 83,16500</t>
  </si>
  <si>
    <t>Odkaz na mn. položky pořadí 23 : 83,16500</t>
  </si>
  <si>
    <t>zalití trávníku 5x : 83,165*0,01*5</t>
  </si>
  <si>
    <t>Odkaz na mn. položky pořadí 26 : 4,15825</t>
  </si>
  <si>
    <t>Odkaz na mn. položky pořadí 20 : 120,96332</t>
  </si>
  <si>
    <t>113111112R01</t>
  </si>
  <si>
    <t>Odstranění podkladu pl.50 m2,kam.zpev.cem.tl.10 cm</t>
  </si>
  <si>
    <t>Odkaz na mn. položky pořadí 4 : 10,77000</t>
  </si>
  <si>
    <t>Odkaz na mn. položky pořadí 21 : 83,16500*0,03</t>
  </si>
  <si>
    <t>Odkaz na mn. položky pořadí 23 : 83,16500*0,1</t>
  </si>
  <si>
    <t>275313611R00</t>
  </si>
  <si>
    <t>Beton základových patek prostý třídy C 16/20</t>
  </si>
  <si>
    <t>patky zábradlí : 0,25*0,25*0,5*4</t>
  </si>
  <si>
    <t>pro osazení zábradlí : 4</t>
  </si>
  <si>
    <t>sanace pláně tl 300 mm v případě potřeby : 1,33*(92,45+81,23+1,21+3,17+1,52+1,42)</t>
  </si>
  <si>
    <t>sanace pláně tl 300 mm v případě potřeby : 1,33*(2,8+2,72+2,08)</t>
  </si>
  <si>
    <t>411121232RT3</t>
  </si>
  <si>
    <t>Osazování stropních desek š. do 60, dl. do 180 cm, včetně dodávky PZD 149x29x9</t>
  </si>
  <si>
    <t>pod chodník v místě nátoku do rybníka : 5</t>
  </si>
  <si>
    <t>411121232R01</t>
  </si>
  <si>
    <t>Demontáž stropních desek š. do 60, dl. do 180 cm</t>
  </si>
  <si>
    <t>nátok do rybníku v místě chodníku : 5</t>
  </si>
  <si>
    <t>Úprava stěn  propustku nátoka pro osazení PZD desek</t>
  </si>
  <si>
    <t>kpl</t>
  </si>
  <si>
    <t>sanace pláně tl 300 mm v případě potřeby : 1,33*(92,45+81,23+1,21+3,17+1,52+1,42)*2</t>
  </si>
  <si>
    <t>sanace pláně tl 300 mm v případě potřeby : 1,33*(2,8+2,72+2,08)*2</t>
  </si>
  <si>
    <t>zapravení vjezd, : 0,5*5,54</t>
  </si>
  <si>
    <t>v místě výměny sil obruby : 0,25*5,1</t>
  </si>
  <si>
    <t>0,25*69,86</t>
  </si>
  <si>
    <t>sjezd : (2,8+2,72+2,08)</t>
  </si>
  <si>
    <t>v místě výměny sil obruby : 5,1*0,25</t>
  </si>
  <si>
    <t>5,1*0,3</t>
  </si>
  <si>
    <t>69,86*0,25</t>
  </si>
  <si>
    <t>69,86*0,3</t>
  </si>
  <si>
    <t>v místě výměny sil obruby : (0,5-0,2)*(5,1+69,86)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</si>
  <si>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</si>
  <si>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</si>
  <si>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</si>
  <si>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zapravení vjezd, kostky původní : 0,5*5,54</t>
  </si>
  <si>
    <t>chodník : (92,45+81,23+1,21+3,17+1,52+1,42)</t>
  </si>
  <si>
    <t>zú : 0,3*2</t>
  </si>
  <si>
    <t>chodník : 92,45+81,23+1,21</t>
  </si>
  <si>
    <t>chodník dle cad : 1,52+1,42</t>
  </si>
  <si>
    <t>sjezd : 2,08</t>
  </si>
  <si>
    <t>sjezd : 2,8</t>
  </si>
  <si>
    <t>dle cad chodník : 3,17+0,85</t>
  </si>
  <si>
    <t>sjezd : 2,72</t>
  </si>
  <si>
    <t>899231111R00</t>
  </si>
  <si>
    <t>Výšková úprava uličního vstupu nebo vpustě do 20 cm zvýšením mříže</t>
  </si>
  <si>
    <t>vpusti záliv : 2</t>
  </si>
  <si>
    <t>Odkaz na mn. položky pořadí 68 : 1,00000</t>
  </si>
  <si>
    <t>parkový obrubník : (2,58+2,45+51,5+60,3+3,65+24,1+21,75)</t>
  </si>
  <si>
    <t>silnční : 5,1+69,86</t>
  </si>
  <si>
    <t>vjezd : 0,5*2</t>
  </si>
  <si>
    <t>v místě výměny sil obruby : 5,1</t>
  </si>
  <si>
    <t>69,86</t>
  </si>
  <si>
    <t>Odkaz na mn. položky pořadí 57 : 242,29000*0,05</t>
  </si>
  <si>
    <t>Odkaz na mn. položky pořadí 58 : 74,96000*0,05</t>
  </si>
  <si>
    <t>Odkaz na mn. položky pořadí 48 : 0,60000</t>
  </si>
  <si>
    <t>ACO : (0,5-0,2)*2</t>
  </si>
  <si>
    <t>ACP : 0,25*2+5,1</t>
  </si>
  <si>
    <t>ACP : 69,86</t>
  </si>
  <si>
    <t>Odkaz na mn. položky pořadí 56 : 1,00000</t>
  </si>
  <si>
    <t>59217488R</t>
  </si>
  <si>
    <t>obrubník silniční materiál beton; l = 1000,0 mm; š = 150,0 mm; h = 250,0 mm; barva šedá</t>
  </si>
  <si>
    <t>74,96-3,1-2-2</t>
  </si>
  <si>
    <t>4+3,1</t>
  </si>
  <si>
    <t>přesun stávající DZ B28 mimo trasu chodníku : 1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</si>
  <si>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</si>
  <si>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</si>
  <si>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</si>
  <si>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767995104R00</t>
  </si>
  <si>
    <t>Výroba a montáž atypických kovovových doplňků staveb hmotnosti přes 20 do 50 kg</t>
  </si>
  <si>
    <t>800-767</t>
  </si>
  <si>
    <t>zábradlí : 1,387*0,5</t>
  </si>
  <si>
    <t>2,589*3</t>
  </si>
  <si>
    <t>3,107*(1,5+1,5+1,5+1,05*2+0,585)</t>
  </si>
  <si>
    <t>76701</t>
  </si>
  <si>
    <t>Příplatek za žárové znkování</t>
  </si>
  <si>
    <t>Odkaz na mn. položky pořadí 71 : 30,78430</t>
  </si>
  <si>
    <t>14110971R1</t>
  </si>
  <si>
    <t>Trubka bezešvá hladká 11 353, rozměr 25,0 x 2,5 mm</t>
  </si>
  <si>
    <t>0,5</t>
  </si>
  <si>
    <t>14111041R1</t>
  </si>
  <si>
    <t>Trubka bezešvá hladká 11 353, rozměr 38,0 x 3 mm</t>
  </si>
  <si>
    <t>14115326R1</t>
  </si>
  <si>
    <t>Trubka bezešvá hladká 11 353, rozměr 45 x 3 mm</t>
  </si>
  <si>
    <t>(1,5+1,5+1,5+1,05*2+0,585)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</si>
  <si>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</si>
  <si>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</si>
  <si>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</si>
  <si>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</si>
  <si>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>zábradlí : 0,5</t>
  </si>
  <si>
    <t>NC02</t>
  </si>
  <si>
    <t>Přesun stožáru VO-demontáž, zemní práce, zákl patka, zpětná montáž vč potřebných prací a mat</t>
  </si>
  <si>
    <t>přesun svítidla VO mimo trasu chodníku : 1</t>
  </si>
  <si>
    <t>Poplatek za skládku za uložení suti - beton, skupina odpadu 170101</t>
  </si>
  <si>
    <t>24,04</t>
  </si>
  <si>
    <t>4,49</t>
  </si>
  <si>
    <t>3,296</t>
  </si>
  <si>
    <t>44,413</t>
  </si>
  <si>
    <t>28,816</t>
  </si>
  <si>
    <t>22,843</t>
  </si>
  <si>
    <t>asf : 2,47+2,47</t>
  </si>
  <si>
    <t>Poplatek za skládku za uložení, zemina a kamení, (skup.170504)</t>
  </si>
  <si>
    <t>stávající podkladní vrstvy : 19,07+3,55</t>
  </si>
  <si>
    <t>20*0,5</t>
  </si>
  <si>
    <t>Odkaz na mn. položky pořadí 1 : 10,00000</t>
  </si>
  <si>
    <t>stáv chodník : 215,15</t>
  </si>
  <si>
    <t>v místě napojení -předláždění : (1,58+0,5+1,85)*0,5</t>
  </si>
  <si>
    <t>ACO : (0,5-0,2)*4,95</t>
  </si>
  <si>
    <t>ACP : 0,25*4,95</t>
  </si>
  <si>
    <t>stáv chodník : 75+50,5+0,79</t>
  </si>
  <si>
    <t>54+40+34,5</t>
  </si>
  <si>
    <t>ZÚ : 4,95</t>
  </si>
  <si>
    <t>dvouřádek : 4,95*2</t>
  </si>
  <si>
    <t>výkop podél kabelu VO : 128,5*0,5*0,5</t>
  </si>
  <si>
    <t>poměr střední příčky výkopu k dl 2/1,5=1,33 : 1,33*(190,35+1,19+1,08)*0,32</t>
  </si>
  <si>
    <t>sanace pláně tl 300 mm v případě potřeby : 1,33*(190,35+1,19+1,08)*0,3</t>
  </si>
  <si>
    <t>stáv chodník : -215,15*(0,05+0,05)</t>
  </si>
  <si>
    <t>Odkaz na mn. položky pořadí 11 : 137,31945</t>
  </si>
  <si>
    <t xml:space="preserve">zú : </t>
  </si>
  <si>
    <t>pod silnčními obrubníky : 4,95*0,5*0,08</t>
  </si>
  <si>
    <t>Odkaz na mn. položky pořadí 16 : 15,30840*-1</t>
  </si>
  <si>
    <t>Odkaz na mn. položky pořadí 14 : 122,01105*10</t>
  </si>
  <si>
    <t>plocha dosypu 0,06m2/m : 0,06*(6,4+95,64+26,3+4,2+95,8+26,8)</t>
  </si>
  <si>
    <t>Odkaz na mn. položky pořadí 14 : 122,01105</t>
  </si>
  <si>
    <t>Odkaz na mn. položky pořadí 21 : 127,57000</t>
  </si>
  <si>
    <t>poměr střední příčky výkopu k dl 2/1,5=1,33 : 1,33*(190,35+1,19+1,08)</t>
  </si>
  <si>
    <t>v místě výměny sil obruby : 4,97*0,5</t>
  </si>
  <si>
    <t>podél obrubníků š 0,5 m : 0,5*(6,4+95,64+26,3+4,2+95,8+26,8)</t>
  </si>
  <si>
    <t>Odkaz na mn. položky pořadí 22 : 127,57000</t>
  </si>
  <si>
    <t>Odkaz na mn. položky pořadí 20 : 127,57000</t>
  </si>
  <si>
    <t>zalití trávníku 5x : 127,57*0,01*5</t>
  </si>
  <si>
    <t>Odkaz na mn. položky pořadí 23 : 6,37850</t>
  </si>
  <si>
    <t>Odkaz na mn. položky pořadí 17 : 122,01105</t>
  </si>
  <si>
    <t>Odkaz na mn. položky pořadí 18 : 127,57000*0,03</t>
  </si>
  <si>
    <t>Odkaz na mn. položky pořadí 20 : 127,57000*0,1</t>
  </si>
  <si>
    <t xml:space="preserve">sanace pláně tl 300 mm v případě potřeby : </t>
  </si>
  <si>
    <t>v místě výměny sil obrubníku : 4,97*0,5</t>
  </si>
  <si>
    <t>poměr střední příčky výkopu k dl 2/1,5=1,33 : 1,33*(190,35+1,19+1,08)*2</t>
  </si>
  <si>
    <t xml:space="preserve">dle cad chodník : </t>
  </si>
  <si>
    <t>v místě výměny sil obruby : 0,25*4,95</t>
  </si>
  <si>
    <t>v místě výměny sil obruby : 4,95*0,25</t>
  </si>
  <si>
    <t>4,95*0,3</t>
  </si>
  <si>
    <t>v místě výměny sil obruby : (0,5-0,2)*4,95</t>
  </si>
  <si>
    <t>dle cad chodník : 190,35+1,19+1,08</t>
  </si>
  <si>
    <t>dle cad chodník : 190,35</t>
  </si>
  <si>
    <t>dle cad chodník : 1,08</t>
  </si>
  <si>
    <t>dle cad chodník : 1,19</t>
  </si>
  <si>
    <t>kan šachty : 2</t>
  </si>
  <si>
    <t>parkový obrubník : (6,4+95,64+26,3+4,2+95,8+26,8)</t>
  </si>
  <si>
    <t>silnční : 4,95</t>
  </si>
  <si>
    <t>v místě výměny sil obruby : 4,95</t>
  </si>
  <si>
    <t>Odkaz na mn. položky pořadí 42 : 260,09000*0,05</t>
  </si>
  <si>
    <t>Odkaz na mn. položky pořadí 43 : 4,95000*0,05</t>
  </si>
  <si>
    <t>Odkaz na mn. položky pořadí 37 : 0,60000</t>
  </si>
  <si>
    <t>ACP : 0,25*2+4,95</t>
  </si>
  <si>
    <t>4,95-1-1</t>
  </si>
  <si>
    <t>29,962</t>
  </si>
  <si>
    <t>1,336</t>
  </si>
  <si>
    <t>1,138</t>
  </si>
  <si>
    <t>56,05</t>
  </si>
  <si>
    <t>asf : 0,163+0,163</t>
  </si>
  <si>
    <t>stávající podkladní vrstvy : 23,882</t>
  </si>
  <si>
    <t>v místě napojení-předláždění : 0,5*1,5</t>
  </si>
  <si>
    <t>stáv sjezdy vstupy-předláždění : 0,26*4</t>
  </si>
  <si>
    <t>0,43*3</t>
  </si>
  <si>
    <t>0,43*2,35</t>
  </si>
  <si>
    <t>0,64*4</t>
  </si>
  <si>
    <t>Odkaz na mn. položky pořadí 5 : 5,90050</t>
  </si>
  <si>
    <t>ACO : 0,25*(1,88+3,46+6,92+3,31)</t>
  </si>
  <si>
    <t>vstup čp 391 : 0,4*1,38</t>
  </si>
  <si>
    <t>sjezdy : 0,26*4</t>
  </si>
  <si>
    <t>sjezdy : 0,43*2*2</t>
  </si>
  <si>
    <t>0,64*2</t>
  </si>
  <si>
    <t>0,26*2</t>
  </si>
  <si>
    <t>sanace pláně tl 300 mm v případě potřeby : 1,33*(4*0,26)*0,3</t>
  </si>
  <si>
    <t>Odkaz na mn. položky pořadí 7 : 0,41496</t>
  </si>
  <si>
    <t>Odkaz na mn. položky pořadí 9 : 0,41496*10</t>
  </si>
  <si>
    <t>Odkaz na mn. položky pořadí 9 : 0,41496</t>
  </si>
  <si>
    <t>Odkaz na mn. položky pořadí 11 : 0,41496</t>
  </si>
  <si>
    <t>sanace pláně tl 300 mm v případě potřeby : 1,33*0,26*4</t>
  </si>
  <si>
    <t>sjezd : 1,33*(4*0,26)</t>
  </si>
  <si>
    <t>sanace pláně tl 300 mm v případě potřeby : 1,33*(4*0,26)*2</t>
  </si>
  <si>
    <t xml:space="preserve">stáv sjezdy vstupy-předláždění : </t>
  </si>
  <si>
    <t>sjezd : (4*0,26)</t>
  </si>
  <si>
    <t>zapravení vstup : 1,38*0,4</t>
  </si>
  <si>
    <t>sjezd : 4*0,26</t>
  </si>
  <si>
    <t>zú,kú : 0,25*2*2</t>
  </si>
  <si>
    <t>1,88+3,46+6,92+3,41</t>
  </si>
  <si>
    <t>sjezd : 4*2</t>
  </si>
  <si>
    <t>0,43*2</t>
  </si>
  <si>
    <t>Odkaz na mn. položky pořadí 24 : 11,00000*0,05</t>
  </si>
  <si>
    <t>ACO : 0,25*2*2</t>
  </si>
  <si>
    <t>6,92+3,41+1,88+3,46</t>
  </si>
  <si>
    <t>919735123R00</t>
  </si>
  <si>
    <t>Řezání stávajících krytů nebo podkladů betonových, hloubky přes 100 do 150 mm</t>
  </si>
  <si>
    <t>vstup : 1,38</t>
  </si>
  <si>
    <t>Odkaz na mn. položky pořadí 21 : 0,75000</t>
  </si>
  <si>
    <t>0,917</t>
  </si>
  <si>
    <t>0,198</t>
  </si>
  <si>
    <t>1,81</t>
  </si>
  <si>
    <t>0,44</t>
  </si>
  <si>
    <t>asf : 0,43</t>
  </si>
  <si>
    <t>stávající podkladní vrstvy : 1,94</t>
  </si>
  <si>
    <t>sjezd čp 1721 : 0,5*5,54</t>
  </si>
  <si>
    <t>Odkaz na mn. položky pořadí 5 : 2,77000</t>
  </si>
  <si>
    <t>ACO : 0,25*5,1</t>
  </si>
  <si>
    <t>zálv : 69,86*0,25</t>
  </si>
  <si>
    <t>Odkaz na mn. položky pořadí 1 : 2,77000</t>
  </si>
  <si>
    <t>v místě výměny sil obruby : 0,25*(5,1+69,86)</t>
  </si>
  <si>
    <t>zú : 0,25*2+5,1</t>
  </si>
  <si>
    <t>Odkaz na mn. položky pořadí 12 : 1,00000*0,05</t>
  </si>
  <si>
    <t>ACO : 0,25*2+5,1</t>
  </si>
  <si>
    <t>aco : 69,86</t>
  </si>
  <si>
    <t>1,155</t>
  </si>
  <si>
    <t>0,847</t>
  </si>
  <si>
    <t>asf : 2,061</t>
  </si>
  <si>
    <t>stávající podkladní vrstvy : 0,914</t>
  </si>
  <si>
    <t>v místě napojení -předláždění : 2,03</t>
  </si>
  <si>
    <t>odečet uznatelné : -(1,58+0,5+1,85)*0,5</t>
  </si>
  <si>
    <t>ACO : 4,95*0,25</t>
  </si>
  <si>
    <t>zú : 0,25*2+4,95</t>
  </si>
  <si>
    <t>ACO : 0,25*2+4,95</t>
  </si>
  <si>
    <t>0,00897</t>
  </si>
  <si>
    <t>asf : 0,136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</si>
  <si>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</si>
  <si>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</si>
  <si>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</si>
  <si>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</si>
  <si>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</si>
  <si>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</si>
  <si>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</si>
  <si>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</si>
  <si>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</si>
  <si>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přechodné dopravní značení vč proj dokumentace a inž činnosti : 1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</si>
  <si>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</si>
  <si>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</si>
  <si>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</si>
  <si>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</si>
  <si>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</si>
  <si>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</si>
  <si>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 xml:space="preserve">statické zatěžovací zkoušky á 100 m, pláň, kční vrstva,sanace : </t>
  </si>
  <si>
    <t>T1 : 1+1+1</t>
  </si>
  <si>
    <t>T2 : 2+2+2</t>
  </si>
  <si>
    <t>T3 : 2+2+2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</si>
  <si>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</si>
  <si>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</si>
  <si>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</si>
  <si>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položka zahrnuje zameření skut provedení, geometrický plán pro vklsd do KN v počtu 6 paré : 1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</si>
  <si>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</si>
  <si>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</si>
  <si>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</si>
  <si>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</si>
  <si>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</si>
  <si>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</si>
  <si>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</si>
  <si>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</si>
  <si>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</si>
  <si>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</si>
  <si>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</si>
  <si>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</si>
  <si>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</si>
  <si>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</si>
  <si>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</si>
  <si>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</si>
  <si>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</si>
  <si>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</si>
  <si>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Geodetické zaměření rohů stavby, stabilizace bodů a sestavení laviček.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</si>
</sst>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ZW6DX0QK7C6T0wGgOoZNb9VAvgW1pnPvimmZ+uvQxe0MrNvwQ/dW6JhS+AMl2xfkcPLiq7i2BfELr0R2CqGl1A==" saltValue="goAXoY/pEelw86pyJKzHt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2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2" t="s">
        <v>22</v>
      </c>
      <c r="C2" s="73"/>
      <c r="D2" s="74" t="s">
        <v>44</v>
      </c>
      <c r="E2" s="236" t="s">
        <v>45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5"/>
      <c r="C3" s="73"/>
      <c r="D3" s="76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77"/>
      <c r="C4" s="78"/>
      <c r="D4" s="79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0" t="s">
        <v>42</v>
      </c>
      <c r="D5" s="224" t="s">
        <v>46</v>
      </c>
      <c r="E5" s="225"/>
      <c r="F5" s="225"/>
      <c r="G5" s="225"/>
      <c r="H5" s="18" t="s">
        <v>40</v>
      </c>
      <c r="I5" s="82" t="s">
        <v>50</v>
      </c>
      <c r="J5" s="8"/>
    </row>
    <row r="6" spans="1:15" ht="15.75" customHeight="1" x14ac:dyDescent="0.2">
      <c r="A6" s="2"/>
      <c r="B6" s="27"/>
      <c r="C6" s="52"/>
      <c r="D6" s="226" t="s">
        <v>47</v>
      </c>
      <c r="E6" s="227"/>
      <c r="F6" s="227"/>
      <c r="G6" s="227"/>
      <c r="H6" s="18" t="s">
        <v>34</v>
      </c>
      <c r="I6" s="82" t="s">
        <v>51</v>
      </c>
      <c r="J6" s="8"/>
    </row>
    <row r="7" spans="1:15" ht="15.75" customHeight="1" x14ac:dyDescent="0.2">
      <c r="A7" s="2"/>
      <c r="B7" s="28"/>
      <c r="C7" s="53"/>
      <c r="D7" s="81" t="s">
        <v>49</v>
      </c>
      <c r="E7" s="228" t="s">
        <v>48</v>
      </c>
      <c r="F7" s="229"/>
      <c r="G7" s="22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0" t="s">
        <v>52</v>
      </c>
      <c r="H8" s="18" t="s">
        <v>40</v>
      </c>
      <c r="I8" s="82" t="s">
        <v>56</v>
      </c>
      <c r="J8" s="8"/>
    </row>
    <row r="9" spans="1:15" ht="15.75" hidden="1" customHeight="1" x14ac:dyDescent="0.2">
      <c r="A9" s="2"/>
      <c r="B9" s="2"/>
      <c r="D9" s="80" t="s">
        <v>53</v>
      </c>
      <c r="H9" s="18" t="s">
        <v>34</v>
      </c>
      <c r="I9" s="82" t="s">
        <v>57</v>
      </c>
      <c r="J9" s="8"/>
    </row>
    <row r="10" spans="1:15" ht="15.75" hidden="1" customHeight="1" x14ac:dyDescent="0.2">
      <c r="A10" s="2"/>
      <c r="B10" s="34"/>
      <c r="C10" s="53"/>
      <c r="D10" s="81" t="s">
        <v>55</v>
      </c>
      <c r="E10" s="83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3"/>
      <c r="E11" s="243"/>
      <c r="F11" s="243"/>
      <c r="G11" s="243"/>
      <c r="H11" s="18" t="s">
        <v>40</v>
      </c>
      <c r="I11" s="84"/>
      <c r="J11" s="8"/>
    </row>
    <row r="12" spans="1:15" ht="15.75" customHeight="1" x14ac:dyDescent="0.2">
      <c r="A12" s="2"/>
      <c r="B12" s="27"/>
      <c r="C12" s="52"/>
      <c r="D12" s="219"/>
      <c r="E12" s="219"/>
      <c r="F12" s="219"/>
      <c r="G12" s="219"/>
      <c r="H12" s="18" t="s">
        <v>34</v>
      </c>
      <c r="I12" s="84"/>
      <c r="J12" s="8"/>
    </row>
    <row r="13" spans="1:15" ht="15.75" customHeight="1" x14ac:dyDescent="0.2">
      <c r="A13" s="2"/>
      <c r="B13" s="28"/>
      <c r="C13" s="53"/>
      <c r="D13" s="85"/>
      <c r="E13" s="222"/>
      <c r="F13" s="223"/>
      <c r="G13" s="223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2" t="s">
        <v>24</v>
      </c>
      <c r="B16" s="37" t="s">
        <v>24</v>
      </c>
      <c r="C16" s="58"/>
      <c r="D16" s="59"/>
      <c r="E16" s="208"/>
      <c r="F16" s="209"/>
      <c r="G16" s="208"/>
      <c r="H16" s="209"/>
      <c r="I16" s="208">
        <f>SUMIF(F73:F88,A16,I73:I88)+SUMIF(F73:F88,"PSU",I73:I88)</f>
        <v>0</v>
      </c>
      <c r="J16" s="210"/>
    </row>
    <row r="17" spans="1:10" ht="23.25" customHeight="1" x14ac:dyDescent="0.2">
      <c r="A17" s="142" t="s">
        <v>25</v>
      </c>
      <c r="B17" s="37" t="s">
        <v>25</v>
      </c>
      <c r="C17" s="58"/>
      <c r="D17" s="59"/>
      <c r="E17" s="208"/>
      <c r="F17" s="209"/>
      <c r="G17" s="208"/>
      <c r="H17" s="209"/>
      <c r="I17" s="208">
        <f>SUMIF(F73:F88,A17,I73:I88)</f>
        <v>0</v>
      </c>
      <c r="J17" s="210"/>
    </row>
    <row r="18" spans="1:10" ht="23.25" customHeight="1" x14ac:dyDescent="0.2">
      <c r="A18" s="142" t="s">
        <v>26</v>
      </c>
      <c r="B18" s="37" t="s">
        <v>26</v>
      </c>
      <c r="C18" s="58"/>
      <c r="D18" s="59"/>
      <c r="E18" s="208"/>
      <c r="F18" s="209"/>
      <c r="G18" s="208"/>
      <c r="H18" s="209"/>
      <c r="I18" s="208">
        <f>SUMIF(F73:F88,A18,I73:I88)</f>
        <v>0</v>
      </c>
      <c r="J18" s="210"/>
    </row>
    <row r="19" spans="1:10" ht="23.25" customHeight="1" x14ac:dyDescent="0.2">
      <c r="A19" s="142" t="s">
        <v>117</v>
      </c>
      <c r="B19" s="37" t="s">
        <v>27</v>
      </c>
      <c r="C19" s="58"/>
      <c r="D19" s="59"/>
      <c r="E19" s="208"/>
      <c r="F19" s="209"/>
      <c r="G19" s="208"/>
      <c r="H19" s="209"/>
      <c r="I19" s="208">
        <f>SUMIF(F73:F88,A19,I73:I88)</f>
        <v>0</v>
      </c>
      <c r="J19" s="210"/>
    </row>
    <row r="20" spans="1:10" ht="23.25" customHeight="1" x14ac:dyDescent="0.2">
      <c r="A20" s="142" t="s">
        <v>118</v>
      </c>
      <c r="B20" s="37" t="s">
        <v>28</v>
      </c>
      <c r="C20" s="58"/>
      <c r="D20" s="59"/>
      <c r="E20" s="208"/>
      <c r="F20" s="209"/>
      <c r="G20" s="208"/>
      <c r="H20" s="209"/>
      <c r="I20" s="208">
        <f>SUMIF(F73:F88,A20,I73:I88)</f>
        <v>0</v>
      </c>
      <c r="J20" s="210"/>
    </row>
    <row r="21" spans="1:10" ht="23.25" customHeight="1" x14ac:dyDescent="0.2">
      <c r="A21" s="2"/>
      <c r="B21" s="47" t="s">
        <v>29</v>
      </c>
      <c r="C21" s="60"/>
      <c r="D21" s="61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206">
        <f>ZakladDPHSniVypocet</f>
        <v>0</v>
      </c>
      <c r="H23" s="207"/>
      <c r="I23" s="207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04">
        <f>I23*E23/100</f>
        <v>0</v>
      </c>
      <c r="H24" s="205"/>
      <c r="I24" s="205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06">
        <f>ZakladDPHZaklVypocet</f>
        <v>0</v>
      </c>
      <c r="H25" s="207"/>
      <c r="I25" s="207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33">
        <f>I25*E25/100</f>
        <v>0</v>
      </c>
      <c r="H26" s="234"/>
      <c r="I26" s="234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35">
        <f>CenaCelkemBezDPH-(ZakladDPHSni+ZakladDPHZakl)</f>
        <v>0</v>
      </c>
      <c r="H27" s="235"/>
      <c r="I27" s="235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14">
        <f>A27</f>
        <v>0</v>
      </c>
      <c r="H28" s="214"/>
      <c r="I28" s="214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13">
        <f>ZakladDPHSni+DPHSni+ZakladDPHZakl+DPHZakl+Zaokrouhleni</f>
        <v>0</v>
      </c>
      <c r="H29" s="213"/>
      <c r="I29" s="213"/>
      <c r="J29" s="122" t="s">
        <v>75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5"/>
      <c r="E34" s="216"/>
      <c r="G34" s="217"/>
      <c r="H34" s="218"/>
      <c r="I34" s="218"/>
      <c r="J34" s="24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58</v>
      </c>
      <c r="C39" s="200"/>
      <c r="D39" s="200"/>
      <c r="E39" s="200"/>
      <c r="F39" s="99">
        <f>'SO 101  1 Pol'!AE327+'SO 101  2 Pol'!AE322+'SO 101  3 Pol'!AE208+'SO 101´ 1 Pol'!AE163+'SO 101´ 2 Pol'!AE90+'SO 101´ 3 Pol'!AE66+'SO VRN 1 Pol'!AE27+'SO VRN´ 1 Pol'!AE24</f>
        <v>0</v>
      </c>
      <c r="G39" s="100">
        <f>'SO 101  1 Pol'!AF327+'SO 101  2 Pol'!AF322+'SO 101  3 Pol'!AF208+'SO 101´ 1 Pol'!AF163+'SO 101´ 2 Pol'!AF90+'SO 101´ 3 Pol'!AF66+'SO VRN 1 Pol'!AF27+'SO VRN´ 1 Pol'!AF24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199" t="s">
        <v>59</v>
      </c>
      <c r="D40" s="199"/>
      <c r="E40" s="199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60</v>
      </c>
      <c r="C41" s="199" t="s">
        <v>61</v>
      </c>
      <c r="D41" s="199"/>
      <c r="E41" s="199"/>
      <c r="F41" s="105">
        <f>'SO 101  1 Pol'!AE327+'SO 101  2 Pol'!AE322+'SO 101  3 Pol'!AE208</f>
        <v>0</v>
      </c>
      <c r="G41" s="106">
        <f>'SO 101  1 Pol'!AF327+'SO 101  2 Pol'!AF322+'SO 101  3 Pol'!AF208</f>
        <v>0</v>
      </c>
      <c r="H41" s="106"/>
      <c r="I41" s="107">
        <f t="shared" ref="I41:I52" si="1">F41+G41+H41</f>
        <v>0</v>
      </c>
      <c r="J41" s="108" t="str">
        <f t="shared" ref="J41:J52" si="2">IF(CenaCelkemVypocet=0,"",I41/CenaCelkemVypocet*100)</f>
        <v/>
      </c>
    </row>
    <row r="42" spans="1:10" ht="25.5" customHeight="1" x14ac:dyDescent="0.2">
      <c r="A42" s="87">
        <v>3</v>
      </c>
      <c r="B42" s="109" t="s">
        <v>62</v>
      </c>
      <c r="C42" s="200" t="s">
        <v>63</v>
      </c>
      <c r="D42" s="200"/>
      <c r="E42" s="200"/>
      <c r="F42" s="110">
        <f>'SO 101  1 Pol'!AE327</f>
        <v>0</v>
      </c>
      <c r="G42" s="101">
        <f>'SO 101  1 Pol'!AF327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">
      <c r="A43" s="87">
        <v>3</v>
      </c>
      <c r="B43" s="109" t="s">
        <v>64</v>
      </c>
      <c r="C43" s="200" t="s">
        <v>65</v>
      </c>
      <c r="D43" s="200"/>
      <c r="E43" s="200"/>
      <c r="F43" s="110">
        <f>'SO 101  2 Pol'!AE322</f>
        <v>0</v>
      </c>
      <c r="G43" s="101">
        <f>'SO 101  2 Pol'!AF322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">
      <c r="A44" s="87">
        <v>3</v>
      </c>
      <c r="B44" s="109" t="s">
        <v>66</v>
      </c>
      <c r="C44" s="200" t="s">
        <v>67</v>
      </c>
      <c r="D44" s="200"/>
      <c r="E44" s="200"/>
      <c r="F44" s="110">
        <f>'SO 101  3 Pol'!AE208</f>
        <v>0</v>
      </c>
      <c r="G44" s="101">
        <f>'SO 101  3 Pol'!AF208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">
      <c r="A45" s="87">
        <v>2</v>
      </c>
      <c r="B45" s="104" t="s">
        <v>68</v>
      </c>
      <c r="C45" s="199" t="s">
        <v>69</v>
      </c>
      <c r="D45" s="199"/>
      <c r="E45" s="199"/>
      <c r="F45" s="105">
        <f>'SO 101´ 1 Pol'!AE163+'SO 101´ 2 Pol'!AE90+'SO 101´ 3 Pol'!AE66</f>
        <v>0</v>
      </c>
      <c r="G45" s="106">
        <f>'SO 101´ 1 Pol'!AF163+'SO 101´ 2 Pol'!AF90+'SO 101´ 3 Pol'!AF66</f>
        <v>0</v>
      </c>
      <c r="H45" s="106"/>
      <c r="I45" s="107">
        <f t="shared" si="1"/>
        <v>0</v>
      </c>
      <c r="J45" s="108" t="str">
        <f t="shared" si="2"/>
        <v/>
      </c>
    </row>
    <row r="46" spans="1:10" ht="25.5" customHeight="1" x14ac:dyDescent="0.2">
      <c r="A46" s="87">
        <v>3</v>
      </c>
      <c r="B46" s="109" t="s">
        <v>62</v>
      </c>
      <c r="C46" s="200" t="s">
        <v>63</v>
      </c>
      <c r="D46" s="200"/>
      <c r="E46" s="200"/>
      <c r="F46" s="110">
        <f>'SO 101´ 1 Pol'!AE163</f>
        <v>0</v>
      </c>
      <c r="G46" s="101">
        <f>'SO 101´ 1 Pol'!AF163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">
      <c r="A47" s="87">
        <v>3</v>
      </c>
      <c r="B47" s="109" t="s">
        <v>64</v>
      </c>
      <c r="C47" s="200" t="s">
        <v>65</v>
      </c>
      <c r="D47" s="200"/>
      <c r="E47" s="200"/>
      <c r="F47" s="110">
        <f>'SO 101´ 2 Pol'!AE90</f>
        <v>0</v>
      </c>
      <c r="G47" s="101">
        <f>'SO 101´ 2 Pol'!AF90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>
        <v>3</v>
      </c>
      <c r="B48" s="109" t="s">
        <v>66</v>
      </c>
      <c r="C48" s="200" t="s">
        <v>67</v>
      </c>
      <c r="D48" s="200"/>
      <c r="E48" s="200"/>
      <c r="F48" s="110">
        <f>'SO 101´ 3 Pol'!AE66</f>
        <v>0</v>
      </c>
      <c r="G48" s="101">
        <f>'SO 101´ 3 Pol'!AF66</f>
        <v>0</v>
      </c>
      <c r="H48" s="101"/>
      <c r="I48" s="102">
        <f t="shared" si="1"/>
        <v>0</v>
      </c>
      <c r="J48" s="103" t="str">
        <f t="shared" si="2"/>
        <v/>
      </c>
    </row>
    <row r="49" spans="1:10" ht="25.5" customHeight="1" x14ac:dyDescent="0.2">
      <c r="A49" s="87">
        <v>2</v>
      </c>
      <c r="B49" s="104" t="s">
        <v>70</v>
      </c>
      <c r="C49" s="199" t="s">
        <v>71</v>
      </c>
      <c r="D49" s="199"/>
      <c r="E49" s="199"/>
      <c r="F49" s="105">
        <f>'SO VRN 1 Pol'!AE27</f>
        <v>0</v>
      </c>
      <c r="G49" s="106">
        <f>'SO VRN 1 Pol'!AF27</f>
        <v>0</v>
      </c>
      <c r="H49" s="106"/>
      <c r="I49" s="107">
        <f t="shared" si="1"/>
        <v>0</v>
      </c>
      <c r="J49" s="108" t="str">
        <f t="shared" si="2"/>
        <v/>
      </c>
    </row>
    <row r="50" spans="1:10" ht="25.5" customHeight="1" x14ac:dyDescent="0.2">
      <c r="A50" s="87">
        <v>3</v>
      </c>
      <c r="B50" s="109" t="s">
        <v>62</v>
      </c>
      <c r="C50" s="200" t="s">
        <v>71</v>
      </c>
      <c r="D50" s="200"/>
      <c r="E50" s="200"/>
      <c r="F50" s="110">
        <f>'SO VRN 1 Pol'!AE27</f>
        <v>0</v>
      </c>
      <c r="G50" s="101">
        <f>'SO VRN 1 Pol'!AF27</f>
        <v>0</v>
      </c>
      <c r="H50" s="101"/>
      <c r="I50" s="102">
        <f t="shared" si="1"/>
        <v>0</v>
      </c>
      <c r="J50" s="103" t="str">
        <f t="shared" si="2"/>
        <v/>
      </c>
    </row>
    <row r="51" spans="1:10" ht="25.5" customHeight="1" x14ac:dyDescent="0.2">
      <c r="A51" s="87">
        <v>2</v>
      </c>
      <c r="B51" s="104" t="s">
        <v>72</v>
      </c>
      <c r="C51" s="199" t="s">
        <v>73</v>
      </c>
      <c r="D51" s="199"/>
      <c r="E51" s="199"/>
      <c r="F51" s="105">
        <f>'SO VRN´ 1 Pol'!AE24</f>
        <v>0</v>
      </c>
      <c r="G51" s="106">
        <f>'SO VRN´ 1 Pol'!AF24</f>
        <v>0</v>
      </c>
      <c r="H51" s="106"/>
      <c r="I51" s="107">
        <f t="shared" si="1"/>
        <v>0</v>
      </c>
      <c r="J51" s="108" t="str">
        <f t="shared" si="2"/>
        <v/>
      </c>
    </row>
    <row r="52" spans="1:10" ht="25.5" customHeight="1" x14ac:dyDescent="0.2">
      <c r="A52" s="87">
        <v>3</v>
      </c>
      <c r="B52" s="109" t="s">
        <v>62</v>
      </c>
      <c r="C52" s="200" t="s">
        <v>73</v>
      </c>
      <c r="D52" s="200"/>
      <c r="E52" s="200"/>
      <c r="F52" s="110">
        <f>'SO VRN´ 1 Pol'!AE24</f>
        <v>0</v>
      </c>
      <c r="G52" s="101">
        <f>'SO VRN´ 1 Pol'!AF24</f>
        <v>0</v>
      </c>
      <c r="H52" s="101"/>
      <c r="I52" s="102">
        <f t="shared" si="1"/>
        <v>0</v>
      </c>
      <c r="J52" s="103" t="str">
        <f t="shared" si="2"/>
        <v/>
      </c>
    </row>
    <row r="53" spans="1:10" ht="25.5" customHeight="1" x14ac:dyDescent="0.2">
      <c r="A53" s="87"/>
      <c r="B53" s="201" t="s">
        <v>74</v>
      </c>
      <c r="C53" s="202"/>
      <c r="D53" s="202"/>
      <c r="E53" s="202"/>
      <c r="F53" s="111">
        <f>SUMIF(A39:A52,"=1",F39:F52)</f>
        <v>0</v>
      </c>
      <c r="G53" s="112">
        <f>SUMIF(A39:A52,"=1",G39:G52)</f>
        <v>0</v>
      </c>
      <c r="H53" s="112">
        <f>SUMIF(A39:A52,"=1",H39:H52)</f>
        <v>0</v>
      </c>
      <c r="I53" s="113">
        <f>SUMIF(A39:A52,"=1",I39:I52)</f>
        <v>0</v>
      </c>
      <c r="J53" s="114">
        <f>SUMIF(A39:A52,"=1",J39:J52)</f>
        <v>0</v>
      </c>
    </row>
    <row r="55" spans="1:10" x14ac:dyDescent="0.2">
      <c r="A55" t="s">
        <v>76</v>
      </c>
      <c r="B55" t="s">
        <v>77</v>
      </c>
    </row>
    <row r="56" spans="1:10" x14ac:dyDescent="0.2">
      <c r="A56" t="s">
        <v>78</v>
      </c>
      <c r="B56" t="s">
        <v>79</v>
      </c>
    </row>
    <row r="57" spans="1:10" x14ac:dyDescent="0.2">
      <c r="A57" t="s">
        <v>80</v>
      </c>
      <c r="B57" t="s">
        <v>81</v>
      </c>
    </row>
    <row r="58" spans="1:10" x14ac:dyDescent="0.2">
      <c r="A58" t="s">
        <v>80</v>
      </c>
      <c r="B58" t="s">
        <v>82</v>
      </c>
    </row>
    <row r="59" spans="1:10" x14ac:dyDescent="0.2">
      <c r="A59" t="s">
        <v>80</v>
      </c>
      <c r="B59" t="s">
        <v>83</v>
      </c>
    </row>
    <row r="60" spans="1:10" x14ac:dyDescent="0.2">
      <c r="A60" t="s">
        <v>78</v>
      </c>
      <c r="B60" t="s">
        <v>84</v>
      </c>
    </row>
    <row r="61" spans="1:10" x14ac:dyDescent="0.2">
      <c r="A61" t="s">
        <v>80</v>
      </c>
      <c r="B61" t="s">
        <v>81</v>
      </c>
    </row>
    <row r="62" spans="1:10" x14ac:dyDescent="0.2">
      <c r="A62" t="s">
        <v>80</v>
      </c>
      <c r="B62" t="s">
        <v>82</v>
      </c>
    </row>
    <row r="63" spans="1:10" x14ac:dyDescent="0.2">
      <c r="A63" t="s">
        <v>80</v>
      </c>
      <c r="B63" t="s">
        <v>83</v>
      </c>
    </row>
    <row r="64" spans="1:10" x14ac:dyDescent="0.2">
      <c r="A64" t="s">
        <v>78</v>
      </c>
      <c r="B64" t="s">
        <v>85</v>
      </c>
    </row>
    <row r="65" spans="1:10" x14ac:dyDescent="0.2">
      <c r="A65" t="s">
        <v>80</v>
      </c>
      <c r="B65" t="s">
        <v>86</v>
      </c>
    </row>
    <row r="66" spans="1:10" x14ac:dyDescent="0.2">
      <c r="A66" t="s">
        <v>78</v>
      </c>
      <c r="B66" t="s">
        <v>87</v>
      </c>
    </row>
    <row r="67" spans="1:10" x14ac:dyDescent="0.2">
      <c r="A67" t="s">
        <v>80</v>
      </c>
      <c r="B67" t="s">
        <v>88</v>
      </c>
    </row>
    <row r="70" spans="1:10" ht="15.75" x14ac:dyDescent="0.25">
      <c r="B70" s="123" t="s">
        <v>89</v>
      </c>
    </row>
    <row r="72" spans="1:10" ht="25.5" customHeight="1" x14ac:dyDescent="0.2">
      <c r="A72" s="125"/>
      <c r="B72" s="128" t="s">
        <v>17</v>
      </c>
      <c r="C72" s="128" t="s">
        <v>5</v>
      </c>
      <c r="D72" s="129"/>
      <c r="E72" s="129"/>
      <c r="F72" s="130" t="s">
        <v>90</v>
      </c>
      <c r="G72" s="130"/>
      <c r="H72" s="130"/>
      <c r="I72" s="130" t="s">
        <v>29</v>
      </c>
      <c r="J72" s="130" t="s">
        <v>0</v>
      </c>
    </row>
    <row r="73" spans="1:10" ht="36.75" customHeight="1" x14ac:dyDescent="0.2">
      <c r="A73" s="126"/>
      <c r="B73" s="131" t="s">
        <v>62</v>
      </c>
      <c r="C73" s="197" t="s">
        <v>91</v>
      </c>
      <c r="D73" s="198"/>
      <c r="E73" s="198"/>
      <c r="F73" s="138" t="s">
        <v>24</v>
      </c>
      <c r="G73" s="139"/>
      <c r="H73" s="139"/>
      <c r="I73" s="139">
        <f>'SO 101  1 Pol'!G8+'SO 101  2 Pol'!G8+'SO 101  3 Pol'!G8+'SO 101´ 1 Pol'!G8+'SO 101´ 2 Pol'!G8+'SO 101´ 3 Pol'!G8</f>
        <v>0</v>
      </c>
      <c r="J73" s="135" t="str">
        <f>IF(I89=0,"",I73/I89*100)</f>
        <v/>
      </c>
    </row>
    <row r="74" spans="1:10" ht="36.75" customHeight="1" x14ac:dyDescent="0.2">
      <c r="A74" s="126"/>
      <c r="B74" s="131" t="s">
        <v>64</v>
      </c>
      <c r="C74" s="197" t="s">
        <v>92</v>
      </c>
      <c r="D74" s="198"/>
      <c r="E74" s="198"/>
      <c r="F74" s="138" t="s">
        <v>24</v>
      </c>
      <c r="G74" s="139"/>
      <c r="H74" s="139"/>
      <c r="I74" s="139">
        <f>'SO 101  1 Pol'!G126+'SO 101  2 Pol'!G138+'SO 101  3 Pol'!G106+'SO 101´ 1 Pol'!G63</f>
        <v>0</v>
      </c>
      <c r="J74" s="135" t="str">
        <f>IF(I89=0,"",I74/I89*100)</f>
        <v/>
      </c>
    </row>
    <row r="75" spans="1:10" ht="36.75" customHeight="1" x14ac:dyDescent="0.2">
      <c r="A75" s="126"/>
      <c r="B75" s="131" t="s">
        <v>66</v>
      </c>
      <c r="C75" s="197" t="s">
        <v>93</v>
      </c>
      <c r="D75" s="198"/>
      <c r="E75" s="198"/>
      <c r="F75" s="138" t="s">
        <v>24</v>
      </c>
      <c r="G75" s="139"/>
      <c r="H75" s="139"/>
      <c r="I75" s="139">
        <f>'SO 101  1 Pol'!G136</f>
        <v>0</v>
      </c>
      <c r="J75" s="135" t="str">
        <f>IF(I89=0,"",I75/I89*100)</f>
        <v/>
      </c>
    </row>
    <row r="76" spans="1:10" ht="36.75" customHeight="1" x14ac:dyDescent="0.2">
      <c r="A76" s="126"/>
      <c r="B76" s="131" t="s">
        <v>94</v>
      </c>
      <c r="C76" s="197" t="s">
        <v>95</v>
      </c>
      <c r="D76" s="198"/>
      <c r="E76" s="198"/>
      <c r="F76" s="138" t="s">
        <v>24</v>
      </c>
      <c r="G76" s="139"/>
      <c r="H76" s="139"/>
      <c r="I76" s="139">
        <f>'SO 101  2 Pol'!G150</f>
        <v>0</v>
      </c>
      <c r="J76" s="135" t="str">
        <f>IF(I89=0,"",I76/I89*100)</f>
        <v/>
      </c>
    </row>
    <row r="77" spans="1:10" ht="36.75" customHeight="1" x14ac:dyDescent="0.2">
      <c r="A77" s="126"/>
      <c r="B77" s="131" t="s">
        <v>96</v>
      </c>
      <c r="C77" s="197" t="s">
        <v>97</v>
      </c>
      <c r="D77" s="198"/>
      <c r="E77" s="198"/>
      <c r="F77" s="138" t="s">
        <v>24</v>
      </c>
      <c r="G77" s="139"/>
      <c r="H77" s="139"/>
      <c r="I77" s="139">
        <f>'SO 101  1 Pol'!G152+'SO 101  2 Pol'!G156+'SO 101  3 Pol'!G111+'SO 101´ 1 Pol'!G68+'SO 101´ 2 Pol'!G26+'SO 101´ 3 Pol'!G23</f>
        <v>0</v>
      </c>
      <c r="J77" s="135" t="str">
        <f>IF(I89=0,"",I77/I89*100)</f>
        <v/>
      </c>
    </row>
    <row r="78" spans="1:10" ht="36.75" customHeight="1" x14ac:dyDescent="0.2">
      <c r="A78" s="126"/>
      <c r="B78" s="131" t="s">
        <v>98</v>
      </c>
      <c r="C78" s="197" t="s">
        <v>99</v>
      </c>
      <c r="D78" s="198"/>
      <c r="E78" s="198"/>
      <c r="F78" s="138" t="s">
        <v>24</v>
      </c>
      <c r="G78" s="139"/>
      <c r="H78" s="139"/>
      <c r="I78" s="139">
        <f>'SO 101  1 Pol'!G224</f>
        <v>0</v>
      </c>
      <c r="J78" s="135" t="str">
        <f>IF(I89=0,"",I78/I89*100)</f>
        <v/>
      </c>
    </row>
    <row r="79" spans="1:10" ht="36.75" customHeight="1" x14ac:dyDescent="0.2">
      <c r="A79" s="126"/>
      <c r="B79" s="131" t="s">
        <v>100</v>
      </c>
      <c r="C79" s="197" t="s">
        <v>101</v>
      </c>
      <c r="D79" s="198"/>
      <c r="E79" s="198"/>
      <c r="F79" s="138" t="s">
        <v>24</v>
      </c>
      <c r="G79" s="139"/>
      <c r="H79" s="139"/>
      <c r="I79" s="139">
        <f>'SO 101  1 Pol'!G229+'SO 101  2 Pol'!G224+'SO 101  3 Pol'!G149</f>
        <v>0</v>
      </c>
      <c r="J79" s="135" t="str">
        <f>IF(I89=0,"",I79/I89*100)</f>
        <v/>
      </c>
    </row>
    <row r="80" spans="1:10" ht="36.75" customHeight="1" x14ac:dyDescent="0.2">
      <c r="A80" s="126"/>
      <c r="B80" s="131" t="s">
        <v>102</v>
      </c>
      <c r="C80" s="197" t="s">
        <v>103</v>
      </c>
      <c r="D80" s="198"/>
      <c r="E80" s="198"/>
      <c r="F80" s="138" t="s">
        <v>24</v>
      </c>
      <c r="G80" s="139"/>
      <c r="H80" s="139"/>
      <c r="I80" s="139">
        <f>'SO 101  1 Pol'!G247+'SO 101  2 Pol'!G228+'SO 101  3 Pol'!G153+'SO 101´ 1 Pol'!G111+'SO 101´ 2 Pol'!G48+'SO 101´ 3 Pol'!G38</f>
        <v>0</v>
      </c>
      <c r="J80" s="135" t="str">
        <f>IF(I89=0,"",I80/I89*100)</f>
        <v/>
      </c>
    </row>
    <row r="81" spans="1:10" ht="36.75" customHeight="1" x14ac:dyDescent="0.2">
      <c r="A81" s="126"/>
      <c r="B81" s="131" t="s">
        <v>104</v>
      </c>
      <c r="C81" s="197" t="s">
        <v>105</v>
      </c>
      <c r="D81" s="198"/>
      <c r="E81" s="198"/>
      <c r="F81" s="138" t="s">
        <v>24</v>
      </c>
      <c r="G81" s="139"/>
      <c r="H81" s="139"/>
      <c r="I81" s="139">
        <f>'SO 101  1 Pol'!G283+'SO 101  2 Pol'!G270+'SO 101  3 Pol'!G183+'SO 101´ 1 Pol'!G138+'SO 101´ 2 Pol'!G67+'SO 101´ 3 Pol'!G44</f>
        <v>0</v>
      </c>
      <c r="J81" s="135" t="str">
        <f>IF(I89=0,"",I81/I89*100)</f>
        <v/>
      </c>
    </row>
    <row r="82" spans="1:10" ht="36.75" customHeight="1" x14ac:dyDescent="0.2">
      <c r="A82" s="126"/>
      <c r="B82" s="131" t="s">
        <v>106</v>
      </c>
      <c r="C82" s="197" t="s">
        <v>107</v>
      </c>
      <c r="D82" s="198"/>
      <c r="E82" s="198"/>
      <c r="F82" s="138" t="s">
        <v>24</v>
      </c>
      <c r="G82" s="139"/>
      <c r="H82" s="139"/>
      <c r="I82" s="139">
        <f>'SO 101  1 Pol'!G297+'SO 101  2 Pol'!G277+'SO 101  3 Pol'!G187+'SO 101´ 1 Pol'!G142+'SO 101´ 2 Pol'!G71+'SO 101´ 3 Pol'!G50</f>
        <v>0</v>
      </c>
      <c r="J82" s="135" t="str">
        <f>IF(I89=0,"",I82/I89*100)</f>
        <v/>
      </c>
    </row>
    <row r="83" spans="1:10" ht="36.75" customHeight="1" x14ac:dyDescent="0.2">
      <c r="A83" s="126"/>
      <c r="B83" s="131" t="s">
        <v>108</v>
      </c>
      <c r="C83" s="197" t="s">
        <v>109</v>
      </c>
      <c r="D83" s="198"/>
      <c r="E83" s="198"/>
      <c r="F83" s="138" t="s">
        <v>25</v>
      </c>
      <c r="G83" s="139"/>
      <c r="H83" s="139"/>
      <c r="I83" s="139">
        <f>'SO 101  1 Pol'!G300+'SO 101  2 Pol'!G280</f>
        <v>0</v>
      </c>
      <c r="J83" s="135" t="str">
        <f>IF(I89=0,"",I83/I89*100)</f>
        <v/>
      </c>
    </row>
    <row r="84" spans="1:10" ht="36.75" customHeight="1" x14ac:dyDescent="0.2">
      <c r="A84" s="126"/>
      <c r="B84" s="131" t="s">
        <v>110</v>
      </c>
      <c r="C84" s="197" t="s">
        <v>111</v>
      </c>
      <c r="D84" s="198"/>
      <c r="E84" s="198"/>
      <c r="F84" s="138" t="s">
        <v>25</v>
      </c>
      <c r="G84" s="139"/>
      <c r="H84" s="139"/>
      <c r="I84" s="139">
        <f>'SO 101  2 Pol'!G293</f>
        <v>0</v>
      </c>
      <c r="J84" s="135" t="str">
        <f>IF(I89=0,"",I84/I89*100)</f>
        <v/>
      </c>
    </row>
    <row r="85" spans="1:10" ht="36.75" customHeight="1" x14ac:dyDescent="0.2">
      <c r="A85" s="126"/>
      <c r="B85" s="131" t="s">
        <v>112</v>
      </c>
      <c r="C85" s="197" t="s">
        <v>113</v>
      </c>
      <c r="D85" s="198"/>
      <c r="E85" s="198"/>
      <c r="F85" s="138" t="s">
        <v>26</v>
      </c>
      <c r="G85" s="139"/>
      <c r="H85" s="139"/>
      <c r="I85" s="139">
        <f>'SO 101  2 Pol'!G299</f>
        <v>0</v>
      </c>
      <c r="J85" s="135" t="str">
        <f>IF(I89=0,"",I85/I89*100)</f>
        <v/>
      </c>
    </row>
    <row r="86" spans="1:10" ht="36.75" customHeight="1" x14ac:dyDescent="0.2">
      <c r="A86" s="126"/>
      <c r="B86" s="131" t="s">
        <v>114</v>
      </c>
      <c r="C86" s="197" t="s">
        <v>115</v>
      </c>
      <c r="D86" s="198"/>
      <c r="E86" s="198"/>
      <c r="F86" s="138" t="s">
        <v>116</v>
      </c>
      <c r="G86" s="139"/>
      <c r="H86" s="139"/>
      <c r="I86" s="139">
        <f>'SO 101  1 Pol'!G303+'SO 101  2 Pol'!G302+'SO 101  3 Pol'!G190+'SO 101´ 1 Pol'!G145+'SO 101´ 2 Pol'!G74+'SO 101´ 3 Pol'!G53</f>
        <v>0</v>
      </c>
      <c r="J86" s="135" t="str">
        <f>IF(I89=0,"",I86/I89*100)</f>
        <v/>
      </c>
    </row>
    <row r="87" spans="1:10" ht="36.75" customHeight="1" x14ac:dyDescent="0.2">
      <c r="A87" s="126"/>
      <c r="B87" s="131" t="s">
        <v>117</v>
      </c>
      <c r="C87" s="197" t="s">
        <v>27</v>
      </c>
      <c r="D87" s="198"/>
      <c r="E87" s="198"/>
      <c r="F87" s="138" t="s">
        <v>117</v>
      </c>
      <c r="G87" s="139"/>
      <c r="H87" s="139"/>
      <c r="I87" s="139">
        <f>'SO VRN 1 Pol'!G8+'SO VRN´ 1 Pol'!G8</f>
        <v>0</v>
      </c>
      <c r="J87" s="135" t="str">
        <f>IF(I89=0,"",I87/I89*100)</f>
        <v/>
      </c>
    </row>
    <row r="88" spans="1:10" ht="36.75" customHeight="1" x14ac:dyDescent="0.2">
      <c r="A88" s="126"/>
      <c r="B88" s="131" t="s">
        <v>118</v>
      </c>
      <c r="C88" s="197" t="s">
        <v>28</v>
      </c>
      <c r="D88" s="198"/>
      <c r="E88" s="198"/>
      <c r="F88" s="138" t="s">
        <v>118</v>
      </c>
      <c r="G88" s="139"/>
      <c r="H88" s="139"/>
      <c r="I88" s="139">
        <f>'SO VRN 1 Pol'!G11+'SO VRN´ 1 Pol'!G14</f>
        <v>0</v>
      </c>
      <c r="J88" s="135" t="str">
        <f>IF(I89=0,"",I88/I89*100)</f>
        <v/>
      </c>
    </row>
    <row r="89" spans="1:10" ht="25.5" customHeight="1" x14ac:dyDescent="0.2">
      <c r="A89" s="127"/>
      <c r="B89" s="132" t="s">
        <v>1</v>
      </c>
      <c r="C89" s="133"/>
      <c r="D89" s="134"/>
      <c r="E89" s="134"/>
      <c r="F89" s="140"/>
      <c r="G89" s="141"/>
      <c r="H89" s="141"/>
      <c r="I89" s="141">
        <f>SUM(I73:I88)</f>
        <v>0</v>
      </c>
      <c r="J89" s="136">
        <f>SUM(J73:J88)</f>
        <v>0</v>
      </c>
    </row>
    <row r="90" spans="1:10" x14ac:dyDescent="0.2">
      <c r="F90" s="86"/>
      <c r="G90" s="86"/>
      <c r="H90" s="86"/>
      <c r="I90" s="86"/>
      <c r="J90" s="137"/>
    </row>
    <row r="91" spans="1:10" x14ac:dyDescent="0.2">
      <c r="F91" s="86"/>
      <c r="G91" s="86"/>
      <c r="H91" s="86"/>
      <c r="I91" s="86"/>
      <c r="J91" s="137"/>
    </row>
    <row r="92" spans="1:10" x14ac:dyDescent="0.2">
      <c r="F92" s="86"/>
      <c r="G92" s="86"/>
      <c r="H92" s="86"/>
      <c r="I92" s="86"/>
      <c r="J92" s="137"/>
    </row>
  </sheetData>
  <sheetProtection algorithmName="SHA-512" hashValue="Ff8eiQkzJHs+gB9ebXSnJAXv3CAXxH4xBv636EMjJ1ppCUEnaB6+U+5ecAVc/W8RD9j9H2iqawTiHrEeS5ZA0w==" saltValue="D1ENIZovENXXE61WidiZV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B53:E53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8:E88"/>
    <mergeCell ref="C83:E83"/>
    <mergeCell ref="C84:E84"/>
    <mergeCell ref="C85:E85"/>
    <mergeCell ref="C86:E86"/>
    <mergeCell ref="C87:E8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49" t="s">
        <v>7</v>
      </c>
      <c r="B2" s="48"/>
      <c r="C2" s="249"/>
      <c r="D2" s="249"/>
      <c r="E2" s="249"/>
      <c r="F2" s="249"/>
      <c r="G2" s="250"/>
    </row>
    <row r="3" spans="1:7" ht="24.95" customHeight="1" x14ac:dyDescent="0.2">
      <c r="A3" s="49" t="s">
        <v>8</v>
      </c>
      <c r="B3" s="48"/>
      <c r="C3" s="249"/>
      <c r="D3" s="249"/>
      <c r="E3" s="249"/>
      <c r="F3" s="249"/>
      <c r="G3" s="250"/>
    </row>
    <row r="4" spans="1:7" ht="24.95" customHeight="1" x14ac:dyDescent="0.2">
      <c r="A4" s="49" t="s">
        <v>9</v>
      </c>
      <c r="B4" s="48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kmXlJfDm2IkH3FU6jVDB0RbSLZj+4gXjtOU9WoCV9jOUgM6B0KnYPby2/RacVGwcYFxdzQV32AKuH+hgL+P74g==" saltValue="dKpa27kMlX2IaVqMtBjM6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7904-C879-46DF-80F5-BC395A019B7A}">
  <sheetPr>
    <outlinePr summaryBelow="0"/>
  </sheetPr>
  <dimension ref="A1:BH5000"/>
  <sheetViews>
    <sheetView workbookViewId="0">
      <pane ySplit="7" topLeftCell="A185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49" t="s">
        <v>7</v>
      </c>
      <c r="B2" s="48" t="s">
        <v>44</v>
      </c>
      <c r="C2" s="258" t="s">
        <v>45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49" t="s">
        <v>8</v>
      </c>
      <c r="B3" s="48" t="s">
        <v>60</v>
      </c>
      <c r="C3" s="258" t="s">
        <v>61</v>
      </c>
      <c r="D3" s="259"/>
      <c r="E3" s="259"/>
      <c r="F3" s="259"/>
      <c r="G3" s="260"/>
      <c r="AC3" s="124" t="s">
        <v>121</v>
      </c>
      <c r="AG3" t="s">
        <v>122</v>
      </c>
    </row>
    <row r="4" spans="1:60" ht="24.95" customHeight="1" x14ac:dyDescent="0.2">
      <c r="A4" s="143" t="s">
        <v>9</v>
      </c>
      <c r="B4" s="144" t="s">
        <v>62</v>
      </c>
      <c r="C4" s="261" t="s">
        <v>63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6" t="s">
        <v>124</v>
      </c>
      <c r="B6" s="148" t="s">
        <v>125</v>
      </c>
      <c r="C6" s="148" t="s">
        <v>126</v>
      </c>
      <c r="D6" s="147" t="s">
        <v>127</v>
      </c>
      <c r="E6" s="146" t="s">
        <v>128</v>
      </c>
      <c r="F6" s="145" t="s">
        <v>129</v>
      </c>
      <c r="G6" s="146" t="s">
        <v>29</v>
      </c>
      <c r="H6" s="149" t="s">
        <v>30</v>
      </c>
      <c r="I6" s="149" t="s">
        <v>130</v>
      </c>
      <c r="J6" s="149" t="s">
        <v>31</v>
      </c>
      <c r="K6" s="149" t="s">
        <v>131</v>
      </c>
      <c r="L6" s="149" t="s">
        <v>132</v>
      </c>
      <c r="M6" s="149" t="s">
        <v>133</v>
      </c>
      <c r="N6" s="149" t="s">
        <v>134</v>
      </c>
      <c r="O6" s="149" t="s">
        <v>135</v>
      </c>
      <c r="P6" s="149" t="s">
        <v>136</v>
      </c>
      <c r="Q6" s="149" t="s">
        <v>137</v>
      </c>
      <c r="R6" s="149" t="s">
        <v>138</v>
      </c>
      <c r="S6" s="149" t="s">
        <v>139</v>
      </c>
      <c r="T6" s="149" t="s">
        <v>140</v>
      </c>
      <c r="U6" s="149" t="s">
        <v>141</v>
      </c>
      <c r="V6" s="149" t="s">
        <v>142</v>
      </c>
      <c r="W6" s="149" t="s">
        <v>143</v>
      </c>
      <c r="X6" s="149" t="s">
        <v>144</v>
      </c>
      <c r="Y6" s="149" t="s">
        <v>145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146</v>
      </c>
      <c r="B8" s="167" t="s">
        <v>62</v>
      </c>
      <c r="C8" s="188" t="s">
        <v>91</v>
      </c>
      <c r="D8" s="168"/>
      <c r="E8" s="169"/>
      <c r="F8" s="170"/>
      <c r="G8" s="170">
        <f>SUMIF(AG9:AG125,"&lt;&gt;NOR",G9:G125)</f>
        <v>0</v>
      </c>
      <c r="H8" s="170"/>
      <c r="I8" s="170">
        <f>SUM(I9:I125)</f>
        <v>0</v>
      </c>
      <c r="J8" s="170"/>
      <c r="K8" s="170">
        <f>SUM(K9:K125)</f>
        <v>0</v>
      </c>
      <c r="L8" s="170"/>
      <c r="M8" s="170">
        <f>SUM(M9:M125)</f>
        <v>0</v>
      </c>
      <c r="N8" s="169"/>
      <c r="O8" s="169">
        <f>SUM(O9:O125)</f>
        <v>4.43</v>
      </c>
      <c r="P8" s="169"/>
      <c r="Q8" s="169">
        <f>SUM(Q9:Q125)</f>
        <v>61.459999999999987</v>
      </c>
      <c r="R8" s="170"/>
      <c r="S8" s="170"/>
      <c r="T8" s="171"/>
      <c r="U8" s="165"/>
      <c r="V8" s="165">
        <f>SUM(V9:V125)</f>
        <v>218.50000000000003</v>
      </c>
      <c r="W8" s="165"/>
      <c r="X8" s="165"/>
      <c r="Y8" s="165"/>
      <c r="AG8" t="s">
        <v>147</v>
      </c>
    </row>
    <row r="9" spans="1:60" ht="22.5" outlineLevel="1" x14ac:dyDescent="0.2">
      <c r="A9" s="173">
        <v>1</v>
      </c>
      <c r="B9" s="174" t="s">
        <v>148</v>
      </c>
      <c r="C9" s="189" t="s">
        <v>149</v>
      </c>
      <c r="D9" s="175" t="s">
        <v>150</v>
      </c>
      <c r="E9" s="176">
        <v>117.05500000000001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0.13800000000000001</v>
      </c>
      <c r="Q9" s="176">
        <f>ROUND(E9*P9,2)</f>
        <v>16.149999999999999</v>
      </c>
      <c r="R9" s="178" t="s">
        <v>151</v>
      </c>
      <c r="S9" s="178" t="s">
        <v>152</v>
      </c>
      <c r="T9" s="179" t="s">
        <v>152</v>
      </c>
      <c r="U9" s="160">
        <v>0.16</v>
      </c>
      <c r="V9" s="160">
        <f>ROUND(E9*U9,2)</f>
        <v>18.73</v>
      </c>
      <c r="W9" s="160"/>
      <c r="X9" s="160" t="s">
        <v>153</v>
      </c>
      <c r="Y9" s="160" t="s">
        <v>154</v>
      </c>
      <c r="Z9" s="150"/>
      <c r="AA9" s="150"/>
      <c r="AB9" s="150"/>
      <c r="AC9" s="150"/>
      <c r="AD9" s="150"/>
      <c r="AE9" s="150"/>
      <c r="AF9" s="150"/>
      <c r="AG9" s="150" t="s">
        <v>155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1" t="s">
        <v>156</v>
      </c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157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0" t="s">
        <v>158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159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0" t="s">
        <v>160</v>
      </c>
      <c r="D12" s="161"/>
      <c r="E12" s="162">
        <v>110.88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159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190" t="s">
        <v>161</v>
      </c>
      <c r="D13" s="161"/>
      <c r="E13" s="162">
        <v>1.5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159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3" x14ac:dyDescent="0.2">
      <c r="A14" s="157"/>
      <c r="B14" s="158"/>
      <c r="C14" s="190" t="s">
        <v>162</v>
      </c>
      <c r="D14" s="161"/>
      <c r="E14" s="162">
        <v>4.6749999999999998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159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2</v>
      </c>
      <c r="B15" s="174" t="s">
        <v>163</v>
      </c>
      <c r="C15" s="189" t="s">
        <v>164</v>
      </c>
      <c r="D15" s="175" t="s">
        <v>150</v>
      </c>
      <c r="E15" s="176">
        <v>115.55500000000001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0.11</v>
      </c>
      <c r="Q15" s="176">
        <f>ROUND(E15*P15,2)</f>
        <v>12.71</v>
      </c>
      <c r="R15" s="178" t="s">
        <v>151</v>
      </c>
      <c r="S15" s="178" t="s">
        <v>152</v>
      </c>
      <c r="T15" s="179" t="s">
        <v>152</v>
      </c>
      <c r="U15" s="160">
        <v>1.7500000000000002E-2</v>
      </c>
      <c r="V15" s="160">
        <f>ROUND(E15*U15,2)</f>
        <v>2.02</v>
      </c>
      <c r="W15" s="160"/>
      <c r="X15" s="160" t="s">
        <v>153</v>
      </c>
      <c r="Y15" s="160" t="s">
        <v>154</v>
      </c>
      <c r="Z15" s="150"/>
      <c r="AA15" s="150"/>
      <c r="AB15" s="150"/>
      <c r="AC15" s="150"/>
      <c r="AD15" s="150"/>
      <c r="AE15" s="150"/>
      <c r="AF15" s="150"/>
      <c r="AG15" s="150" t="s">
        <v>155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190" t="s">
        <v>158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159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 x14ac:dyDescent="0.2">
      <c r="A17" s="157"/>
      <c r="B17" s="158"/>
      <c r="C17" s="190" t="s">
        <v>165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159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57"/>
      <c r="B18" s="158"/>
      <c r="C18" s="190" t="s">
        <v>160</v>
      </c>
      <c r="D18" s="161"/>
      <c r="E18" s="162">
        <v>110.88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159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90" t="s">
        <v>162</v>
      </c>
      <c r="D19" s="161"/>
      <c r="E19" s="162">
        <v>4.6749999999999998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3">
        <v>3</v>
      </c>
      <c r="B20" s="174" t="s">
        <v>166</v>
      </c>
      <c r="C20" s="189" t="s">
        <v>167</v>
      </c>
      <c r="D20" s="175" t="s">
        <v>150</v>
      </c>
      <c r="E20" s="176">
        <v>14.96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0.33</v>
      </c>
      <c r="Q20" s="176">
        <f>ROUND(E20*P20,2)</f>
        <v>4.9400000000000004</v>
      </c>
      <c r="R20" s="178" t="s">
        <v>151</v>
      </c>
      <c r="S20" s="178" t="s">
        <v>152</v>
      </c>
      <c r="T20" s="179" t="s">
        <v>152</v>
      </c>
      <c r="U20" s="160">
        <v>0.52649999999999997</v>
      </c>
      <c r="V20" s="160">
        <f>ROUND(E20*U20,2)</f>
        <v>7.88</v>
      </c>
      <c r="W20" s="160"/>
      <c r="X20" s="160" t="s">
        <v>153</v>
      </c>
      <c r="Y20" s="160" t="s">
        <v>154</v>
      </c>
      <c r="Z20" s="150"/>
      <c r="AA20" s="150"/>
      <c r="AB20" s="150"/>
      <c r="AC20" s="150"/>
      <c r="AD20" s="150"/>
      <c r="AE20" s="150"/>
      <c r="AF20" s="150"/>
      <c r="AG20" s="150" t="s">
        <v>155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190" t="s">
        <v>168</v>
      </c>
      <c r="D21" s="161"/>
      <c r="E21" s="162">
        <v>14.96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159</v>
      </c>
      <c r="AH21" s="150">
        <v>5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3">
        <v>4</v>
      </c>
      <c r="B22" s="174" t="s">
        <v>169</v>
      </c>
      <c r="C22" s="189" t="s">
        <v>170</v>
      </c>
      <c r="D22" s="175" t="s">
        <v>150</v>
      </c>
      <c r="E22" s="176">
        <v>4.6710000000000003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0.11</v>
      </c>
      <c r="Q22" s="176">
        <f>ROUND(E22*P22,2)</f>
        <v>0.51</v>
      </c>
      <c r="R22" s="178" t="s">
        <v>151</v>
      </c>
      <c r="S22" s="178" t="s">
        <v>152</v>
      </c>
      <c r="T22" s="179" t="s">
        <v>152</v>
      </c>
      <c r="U22" s="160">
        <v>0.2</v>
      </c>
      <c r="V22" s="160">
        <f>ROUND(E22*U22,2)</f>
        <v>0.93</v>
      </c>
      <c r="W22" s="160"/>
      <c r="X22" s="160" t="s">
        <v>153</v>
      </c>
      <c r="Y22" s="160" t="s">
        <v>154</v>
      </c>
      <c r="Z22" s="150"/>
      <c r="AA22" s="150"/>
      <c r="AB22" s="150"/>
      <c r="AC22" s="150"/>
      <c r="AD22" s="150"/>
      <c r="AE22" s="150"/>
      <c r="AF22" s="150"/>
      <c r="AG22" s="150" t="s">
        <v>155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190" t="s">
        <v>171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0" t="s">
        <v>172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159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190" t="s">
        <v>173</v>
      </c>
      <c r="D25" s="161"/>
      <c r="E25" s="162">
        <v>4.6710000000000003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159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3">
        <v>5</v>
      </c>
      <c r="B26" s="174" t="s">
        <v>174</v>
      </c>
      <c r="C26" s="189" t="s">
        <v>175</v>
      </c>
      <c r="D26" s="175" t="s">
        <v>150</v>
      </c>
      <c r="E26" s="176">
        <v>3.8925000000000001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0.13200000000000001</v>
      </c>
      <c r="Q26" s="176">
        <f>ROUND(E26*P26,2)</f>
        <v>0.51</v>
      </c>
      <c r="R26" s="178" t="s">
        <v>151</v>
      </c>
      <c r="S26" s="178" t="s">
        <v>152</v>
      </c>
      <c r="T26" s="179" t="s">
        <v>152</v>
      </c>
      <c r="U26" s="160">
        <v>0.23499999999999999</v>
      </c>
      <c r="V26" s="160">
        <f>ROUND(E26*U26,2)</f>
        <v>0.91</v>
      </c>
      <c r="W26" s="160"/>
      <c r="X26" s="160" t="s">
        <v>153</v>
      </c>
      <c r="Y26" s="160" t="s">
        <v>154</v>
      </c>
      <c r="Z26" s="150"/>
      <c r="AA26" s="150"/>
      <c r="AB26" s="150"/>
      <c r="AC26" s="150"/>
      <c r="AD26" s="150"/>
      <c r="AE26" s="150"/>
      <c r="AF26" s="150"/>
      <c r="AG26" s="150" t="s">
        <v>155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90" t="s">
        <v>171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90" t="s">
        <v>172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159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0" t="s">
        <v>176</v>
      </c>
      <c r="D29" s="161"/>
      <c r="E29" s="162">
        <v>3.8925000000000001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159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73">
        <v>6</v>
      </c>
      <c r="B30" s="174" t="s">
        <v>177</v>
      </c>
      <c r="C30" s="189" t="s">
        <v>178</v>
      </c>
      <c r="D30" s="175" t="s">
        <v>150</v>
      </c>
      <c r="E30" s="176">
        <v>0.69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0.36</v>
      </c>
      <c r="Q30" s="176">
        <f>ROUND(E30*P30,2)</f>
        <v>0.25</v>
      </c>
      <c r="R30" s="178" t="s">
        <v>151</v>
      </c>
      <c r="S30" s="178" t="s">
        <v>152</v>
      </c>
      <c r="T30" s="179" t="s">
        <v>152</v>
      </c>
      <c r="U30" s="160">
        <v>1.2270000000000001</v>
      </c>
      <c r="V30" s="160">
        <f>ROUND(E30*U30,2)</f>
        <v>0.85</v>
      </c>
      <c r="W30" s="160"/>
      <c r="X30" s="160" t="s">
        <v>153</v>
      </c>
      <c r="Y30" s="160" t="s">
        <v>154</v>
      </c>
      <c r="Z30" s="150"/>
      <c r="AA30" s="150"/>
      <c r="AB30" s="150"/>
      <c r="AC30" s="150"/>
      <c r="AD30" s="150"/>
      <c r="AE30" s="150"/>
      <c r="AF30" s="150"/>
      <c r="AG30" s="150" t="s">
        <v>155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190" t="s">
        <v>179</v>
      </c>
      <c r="D31" s="161"/>
      <c r="E31" s="162">
        <v>0.69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159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73">
        <v>7</v>
      </c>
      <c r="B32" s="174" t="s">
        <v>180</v>
      </c>
      <c r="C32" s="189" t="s">
        <v>181</v>
      </c>
      <c r="D32" s="175" t="s">
        <v>150</v>
      </c>
      <c r="E32" s="176">
        <v>14.96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0.30609999999999998</v>
      </c>
      <c r="Q32" s="176">
        <f>ROUND(E32*P32,2)</f>
        <v>4.58</v>
      </c>
      <c r="R32" s="178" t="s">
        <v>151</v>
      </c>
      <c r="S32" s="178" t="s">
        <v>152</v>
      </c>
      <c r="T32" s="179" t="s">
        <v>152</v>
      </c>
      <c r="U32" s="160">
        <v>0.48</v>
      </c>
      <c r="V32" s="160">
        <f>ROUND(E32*U32,2)</f>
        <v>7.18</v>
      </c>
      <c r="W32" s="160"/>
      <c r="X32" s="160" t="s">
        <v>153</v>
      </c>
      <c r="Y32" s="160" t="s">
        <v>154</v>
      </c>
      <c r="Z32" s="150"/>
      <c r="AA32" s="150"/>
      <c r="AB32" s="150"/>
      <c r="AC32" s="150"/>
      <c r="AD32" s="150"/>
      <c r="AE32" s="150"/>
      <c r="AF32" s="150"/>
      <c r="AG32" s="150" t="s">
        <v>155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90" t="s">
        <v>182</v>
      </c>
      <c r="D33" s="161"/>
      <c r="E33" s="162">
        <v>3.3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159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90" t="s">
        <v>183</v>
      </c>
      <c r="D34" s="161"/>
      <c r="E34" s="162">
        <v>2.585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90" t="s">
        <v>184</v>
      </c>
      <c r="D35" s="161"/>
      <c r="E35" s="162">
        <v>4.4000000000000004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159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3" x14ac:dyDescent="0.2">
      <c r="A36" s="157"/>
      <c r="B36" s="158"/>
      <c r="C36" s="190" t="s">
        <v>185</v>
      </c>
      <c r="D36" s="161"/>
      <c r="E36" s="162">
        <v>4.6749999999999998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159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3">
        <v>8</v>
      </c>
      <c r="B37" s="174" t="s">
        <v>186</v>
      </c>
      <c r="C37" s="189" t="s">
        <v>187</v>
      </c>
      <c r="D37" s="175" t="s">
        <v>188</v>
      </c>
      <c r="E37" s="176">
        <v>31.14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0.27</v>
      </c>
      <c r="Q37" s="176">
        <f>ROUND(E37*P37,2)</f>
        <v>8.41</v>
      </c>
      <c r="R37" s="178" t="s">
        <v>151</v>
      </c>
      <c r="S37" s="178" t="s">
        <v>152</v>
      </c>
      <c r="T37" s="179" t="s">
        <v>152</v>
      </c>
      <c r="U37" s="160">
        <v>0.123</v>
      </c>
      <c r="V37" s="160">
        <f>ROUND(E37*U37,2)</f>
        <v>3.83</v>
      </c>
      <c r="W37" s="160"/>
      <c r="X37" s="160" t="s">
        <v>153</v>
      </c>
      <c r="Y37" s="160" t="s">
        <v>154</v>
      </c>
      <c r="Z37" s="150"/>
      <c r="AA37" s="150"/>
      <c r="AB37" s="150"/>
      <c r="AC37" s="150"/>
      <c r="AD37" s="150"/>
      <c r="AE37" s="150"/>
      <c r="AF37" s="150"/>
      <c r="AG37" s="150" t="s">
        <v>155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251" t="s">
        <v>189</v>
      </c>
      <c r="D38" s="252"/>
      <c r="E38" s="252"/>
      <c r="F38" s="252"/>
      <c r="G38" s="252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157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80" t="str">
        <f>C38</f>
        <v>s vybouráním lože, s přemístěním hmot na skládku na vzdálenost do 3 m nebo naložením na dopravní prostředek</v>
      </c>
      <c r="BB38" s="150"/>
      <c r="BC38" s="150"/>
      <c r="BD38" s="150"/>
      <c r="BE38" s="150"/>
      <c r="BF38" s="150"/>
      <c r="BG38" s="150"/>
      <c r="BH38" s="150"/>
    </row>
    <row r="39" spans="1:60" outlineLevel="2" x14ac:dyDescent="0.2">
      <c r="A39" s="157"/>
      <c r="B39" s="158"/>
      <c r="C39" s="190" t="s">
        <v>190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159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90" t="s">
        <v>191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159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90" t="s">
        <v>192</v>
      </c>
      <c r="D41" s="161"/>
      <c r="E41" s="162">
        <v>20.46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159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90" t="s">
        <v>193</v>
      </c>
      <c r="D42" s="161"/>
      <c r="E42" s="162">
        <v>10.68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159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3">
        <v>9</v>
      </c>
      <c r="B43" s="174" t="s">
        <v>194</v>
      </c>
      <c r="C43" s="189" t="s">
        <v>195</v>
      </c>
      <c r="D43" s="175" t="s">
        <v>188</v>
      </c>
      <c r="E43" s="176">
        <v>31.14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0.115</v>
      </c>
      <c r="Q43" s="176">
        <f>ROUND(E43*P43,2)</f>
        <v>3.58</v>
      </c>
      <c r="R43" s="178" t="s">
        <v>151</v>
      </c>
      <c r="S43" s="178" t="s">
        <v>152</v>
      </c>
      <c r="T43" s="179" t="s">
        <v>152</v>
      </c>
      <c r="U43" s="160">
        <v>0.13700000000000001</v>
      </c>
      <c r="V43" s="160">
        <f>ROUND(E43*U43,2)</f>
        <v>4.2699999999999996</v>
      </c>
      <c r="W43" s="160"/>
      <c r="X43" s="160" t="s">
        <v>153</v>
      </c>
      <c r="Y43" s="160" t="s">
        <v>154</v>
      </c>
      <c r="Z43" s="150"/>
      <c r="AA43" s="150"/>
      <c r="AB43" s="150"/>
      <c r="AC43" s="150"/>
      <c r="AD43" s="150"/>
      <c r="AE43" s="150"/>
      <c r="AF43" s="150"/>
      <c r="AG43" s="150" t="s">
        <v>155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1" t="s">
        <v>189</v>
      </c>
      <c r="D44" s="252"/>
      <c r="E44" s="252"/>
      <c r="F44" s="252"/>
      <c r="G44" s="252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157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80" t="str">
        <f>C44</f>
        <v>s vybouráním lože, s přemístěním hmot na skládku na vzdálenost do 3 m nebo naložením na dopravní prostředek</v>
      </c>
      <c r="BB44" s="150"/>
      <c r="BC44" s="150"/>
      <c r="BD44" s="150"/>
      <c r="BE44" s="150"/>
      <c r="BF44" s="150"/>
      <c r="BG44" s="150"/>
      <c r="BH44" s="150"/>
    </row>
    <row r="45" spans="1:60" outlineLevel="2" x14ac:dyDescent="0.2">
      <c r="A45" s="157"/>
      <c r="B45" s="158"/>
      <c r="C45" s="190" t="s">
        <v>190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159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90" t="s">
        <v>196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159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90" t="s">
        <v>192</v>
      </c>
      <c r="D47" s="161"/>
      <c r="E47" s="162">
        <v>20.46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159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190" t="s">
        <v>193</v>
      </c>
      <c r="D48" s="161"/>
      <c r="E48" s="162">
        <v>10.68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159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10</v>
      </c>
      <c r="B49" s="174" t="s">
        <v>197</v>
      </c>
      <c r="C49" s="189" t="s">
        <v>198</v>
      </c>
      <c r="D49" s="175" t="s">
        <v>188</v>
      </c>
      <c r="E49" s="176">
        <v>78.572000000000003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0.125</v>
      </c>
      <c r="Q49" s="176">
        <f>ROUND(E49*P49,2)</f>
        <v>9.82</v>
      </c>
      <c r="R49" s="178" t="s">
        <v>151</v>
      </c>
      <c r="S49" s="178" t="s">
        <v>152</v>
      </c>
      <c r="T49" s="179" t="s">
        <v>152</v>
      </c>
      <c r="U49" s="160">
        <v>0.08</v>
      </c>
      <c r="V49" s="160">
        <f>ROUND(E49*U49,2)</f>
        <v>6.29</v>
      </c>
      <c r="W49" s="160"/>
      <c r="X49" s="160" t="s">
        <v>153</v>
      </c>
      <c r="Y49" s="160" t="s">
        <v>154</v>
      </c>
      <c r="Z49" s="150"/>
      <c r="AA49" s="150"/>
      <c r="AB49" s="150"/>
      <c r="AC49" s="150"/>
      <c r="AD49" s="150"/>
      <c r="AE49" s="150"/>
      <c r="AF49" s="150"/>
      <c r="AG49" s="150" t="s">
        <v>155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51" t="s">
        <v>189</v>
      </c>
      <c r="D50" s="252"/>
      <c r="E50" s="252"/>
      <c r="F50" s="252"/>
      <c r="G50" s="252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157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80" t="str">
        <f>C50</f>
        <v>s vybouráním lože, s přemístěním hmot na skládku na vzdálenost do 3 m nebo naložením na dopravní prostředek</v>
      </c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90" t="s">
        <v>190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159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90" t="s">
        <v>199</v>
      </c>
      <c r="D52" s="161"/>
      <c r="E52" s="162">
        <v>37.021999999999998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159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90" t="s">
        <v>200</v>
      </c>
      <c r="D53" s="161"/>
      <c r="E53" s="162">
        <v>8.5500000000000007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159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90" t="s">
        <v>201</v>
      </c>
      <c r="D54" s="161"/>
      <c r="E54" s="162">
        <v>3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159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90" t="s">
        <v>202</v>
      </c>
      <c r="D55" s="161"/>
      <c r="E55" s="162">
        <v>30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159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3">
        <v>11</v>
      </c>
      <c r="B56" s="174" t="s">
        <v>203</v>
      </c>
      <c r="C56" s="189" t="s">
        <v>204</v>
      </c>
      <c r="D56" s="175" t="s">
        <v>205</v>
      </c>
      <c r="E56" s="176">
        <v>63.75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 t="s">
        <v>206</v>
      </c>
      <c r="S56" s="178" t="s">
        <v>152</v>
      </c>
      <c r="T56" s="179" t="s">
        <v>152</v>
      </c>
      <c r="U56" s="160">
        <v>1.548</v>
      </c>
      <c r="V56" s="160">
        <f>ROUND(E56*U56,2)</f>
        <v>98.69</v>
      </c>
      <c r="W56" s="160"/>
      <c r="X56" s="160" t="s">
        <v>153</v>
      </c>
      <c r="Y56" s="160" t="s">
        <v>154</v>
      </c>
      <c r="Z56" s="150"/>
      <c r="AA56" s="150"/>
      <c r="AB56" s="150"/>
      <c r="AC56" s="150"/>
      <c r="AD56" s="150"/>
      <c r="AE56" s="150"/>
      <c r="AF56" s="150"/>
      <c r="AG56" s="150" t="s">
        <v>155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251" t="s">
        <v>207</v>
      </c>
      <c r="D57" s="252"/>
      <c r="E57" s="252"/>
      <c r="F57" s="252"/>
      <c r="G57" s="252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157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80" t="str">
        <f>C57</f>
        <v>příplatek k cenám vykopávek za ztížení vykopávky v blízkosti podzemního vedení nebo výbušnin v horninách jakékoliv třídy,</v>
      </c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190" t="s">
        <v>208</v>
      </c>
      <c r="D58" s="161"/>
      <c r="E58" s="162">
        <v>63.75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159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3">
        <v>12</v>
      </c>
      <c r="B59" s="174" t="s">
        <v>209</v>
      </c>
      <c r="C59" s="189" t="s">
        <v>210</v>
      </c>
      <c r="D59" s="175" t="s">
        <v>205</v>
      </c>
      <c r="E59" s="176">
        <v>103.19567000000001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 t="s">
        <v>206</v>
      </c>
      <c r="S59" s="178" t="s">
        <v>152</v>
      </c>
      <c r="T59" s="179" t="s">
        <v>152</v>
      </c>
      <c r="U59" s="160">
        <v>0.42199999999999999</v>
      </c>
      <c r="V59" s="160">
        <f>ROUND(E59*U59,2)</f>
        <v>43.55</v>
      </c>
      <c r="W59" s="160"/>
      <c r="X59" s="160" t="s">
        <v>153</v>
      </c>
      <c r="Y59" s="160" t="s">
        <v>154</v>
      </c>
      <c r="Z59" s="150"/>
      <c r="AA59" s="150"/>
      <c r="AB59" s="150"/>
      <c r="AC59" s="150"/>
      <c r="AD59" s="150"/>
      <c r="AE59" s="150"/>
      <c r="AF59" s="150"/>
      <c r="AG59" s="150" t="s">
        <v>155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2" x14ac:dyDescent="0.2">
      <c r="A60" s="157"/>
      <c r="B60" s="158"/>
      <c r="C60" s="251" t="s">
        <v>211</v>
      </c>
      <c r="D60" s="252"/>
      <c r="E60" s="252"/>
      <c r="F60" s="252"/>
      <c r="G60" s="252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157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80" t="str">
        <f>C60</f>
        <v>s přemístěním výkopku v příčných profilech na vzdálenost do 15 m nebo s naložením na dopravní prostředek.</v>
      </c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190" t="s">
        <v>158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159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190" t="s">
        <v>212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159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3" x14ac:dyDescent="0.2">
      <c r="A63" s="157"/>
      <c r="B63" s="158"/>
      <c r="C63" s="190" t="s">
        <v>213</v>
      </c>
      <c r="D63" s="161"/>
      <c r="E63" s="162">
        <v>52.067900000000002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159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3" x14ac:dyDescent="0.2">
      <c r="A64" s="157"/>
      <c r="B64" s="158"/>
      <c r="C64" s="190" t="s">
        <v>214</v>
      </c>
      <c r="D64" s="161"/>
      <c r="E64" s="162">
        <v>48.813659999999999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159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190" t="s">
        <v>215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159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3" x14ac:dyDescent="0.2">
      <c r="A66" s="157"/>
      <c r="B66" s="158"/>
      <c r="C66" s="190" t="s">
        <v>216</v>
      </c>
      <c r="D66" s="161"/>
      <c r="E66" s="162">
        <v>9.1446799999999993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159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3" x14ac:dyDescent="0.2">
      <c r="A67" s="157"/>
      <c r="B67" s="158"/>
      <c r="C67" s="190" t="s">
        <v>217</v>
      </c>
      <c r="D67" s="161"/>
      <c r="E67" s="162">
        <v>7.03437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159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190" t="s">
        <v>158</v>
      </c>
      <c r="D68" s="161"/>
      <c r="E68" s="162"/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159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190" t="s">
        <v>218</v>
      </c>
      <c r="D69" s="161"/>
      <c r="E69" s="162">
        <v>-10.0595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159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90" t="s">
        <v>219</v>
      </c>
      <c r="D70" s="161"/>
      <c r="E70" s="162">
        <v>-3.80545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159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3">
        <v>13</v>
      </c>
      <c r="B71" s="174" t="s">
        <v>220</v>
      </c>
      <c r="C71" s="189" t="s">
        <v>221</v>
      </c>
      <c r="D71" s="175" t="s">
        <v>205</v>
      </c>
      <c r="E71" s="176">
        <v>103.19567000000001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 t="s">
        <v>206</v>
      </c>
      <c r="S71" s="178" t="s">
        <v>152</v>
      </c>
      <c r="T71" s="179" t="s">
        <v>152</v>
      </c>
      <c r="U71" s="160">
        <v>8.7999999999999995E-2</v>
      </c>
      <c r="V71" s="160">
        <f>ROUND(E71*U71,2)</f>
        <v>9.08</v>
      </c>
      <c r="W71" s="160"/>
      <c r="X71" s="160" t="s">
        <v>153</v>
      </c>
      <c r="Y71" s="160" t="s">
        <v>154</v>
      </c>
      <c r="Z71" s="150"/>
      <c r="AA71" s="150"/>
      <c r="AB71" s="150"/>
      <c r="AC71" s="150"/>
      <c r="AD71" s="150"/>
      <c r="AE71" s="150"/>
      <c r="AF71" s="150"/>
      <c r="AG71" s="150" t="s">
        <v>155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251" t="s">
        <v>211</v>
      </c>
      <c r="D72" s="252"/>
      <c r="E72" s="252"/>
      <c r="F72" s="252"/>
      <c r="G72" s="252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157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80" t="str">
        <f>C72</f>
        <v>s přemístěním výkopku v příčných profilech na vzdálenost do 15 m nebo s naložením na dopravní prostředek.</v>
      </c>
      <c r="BB72" s="150"/>
      <c r="BC72" s="150"/>
      <c r="BD72" s="150"/>
      <c r="BE72" s="150"/>
      <c r="BF72" s="150"/>
      <c r="BG72" s="150"/>
      <c r="BH72" s="150"/>
    </row>
    <row r="73" spans="1:60" outlineLevel="2" x14ac:dyDescent="0.2">
      <c r="A73" s="157"/>
      <c r="B73" s="158"/>
      <c r="C73" s="190" t="s">
        <v>222</v>
      </c>
      <c r="D73" s="161"/>
      <c r="E73" s="162">
        <v>103.19567000000001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159</v>
      </c>
      <c r="AH73" s="150">
        <v>5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3">
        <v>14</v>
      </c>
      <c r="B74" s="174" t="s">
        <v>223</v>
      </c>
      <c r="C74" s="189" t="s">
        <v>224</v>
      </c>
      <c r="D74" s="175" t="s">
        <v>205</v>
      </c>
      <c r="E74" s="176">
        <v>0.62280000000000002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 t="s">
        <v>206</v>
      </c>
      <c r="S74" s="178" t="s">
        <v>152</v>
      </c>
      <c r="T74" s="179" t="s">
        <v>152</v>
      </c>
      <c r="U74" s="160">
        <v>0.495</v>
      </c>
      <c r="V74" s="160">
        <f>ROUND(E74*U74,2)</f>
        <v>0.31</v>
      </c>
      <c r="W74" s="160"/>
      <c r="X74" s="160" t="s">
        <v>153</v>
      </c>
      <c r="Y74" s="160" t="s">
        <v>154</v>
      </c>
      <c r="Z74" s="150"/>
      <c r="AA74" s="150"/>
      <c r="AB74" s="150"/>
      <c r="AC74" s="150"/>
      <c r="AD74" s="150"/>
      <c r="AE74" s="150"/>
      <c r="AF74" s="150"/>
      <c r="AG74" s="150" t="s">
        <v>155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2" x14ac:dyDescent="0.2">
      <c r="A75" s="157"/>
      <c r="B75" s="158"/>
      <c r="C75" s="251" t="s">
        <v>225</v>
      </c>
      <c r="D75" s="252"/>
      <c r="E75" s="252"/>
      <c r="F75" s="252"/>
      <c r="G75" s="252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157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0" t="str">
        <f>C75</f>
        <v>zapažených i nezapažených s urovnáním dna do předepsaného profilu a spádu, s přehozením výkopku na přilehlém terénu na vzdálenost do 3 m od podélné osy rýhy nebo s naložením výkopku na dopravní prostředek.</v>
      </c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190" t="s">
        <v>190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159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90" t="s">
        <v>226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159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190" t="s">
        <v>227</v>
      </c>
      <c r="D78" s="161"/>
      <c r="E78" s="162">
        <v>0.62280000000000002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159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73">
        <v>15</v>
      </c>
      <c r="B79" s="174" t="s">
        <v>228</v>
      </c>
      <c r="C79" s="189" t="s">
        <v>229</v>
      </c>
      <c r="D79" s="175" t="s">
        <v>205</v>
      </c>
      <c r="E79" s="176">
        <v>100.54317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 t="s">
        <v>206</v>
      </c>
      <c r="S79" s="178" t="s">
        <v>152</v>
      </c>
      <c r="T79" s="179" t="s">
        <v>152</v>
      </c>
      <c r="U79" s="160">
        <v>1.0999999999999999E-2</v>
      </c>
      <c r="V79" s="160">
        <f>ROUND(E79*U79,2)</f>
        <v>1.1100000000000001</v>
      </c>
      <c r="W79" s="160"/>
      <c r="X79" s="160" t="s">
        <v>153</v>
      </c>
      <c r="Y79" s="160" t="s">
        <v>154</v>
      </c>
      <c r="Z79" s="150"/>
      <c r="AA79" s="150"/>
      <c r="AB79" s="150"/>
      <c r="AC79" s="150"/>
      <c r="AD79" s="150"/>
      <c r="AE79" s="150"/>
      <c r="AF79" s="150"/>
      <c r="AG79" s="150" t="s">
        <v>155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2" x14ac:dyDescent="0.2">
      <c r="A80" s="157"/>
      <c r="B80" s="158"/>
      <c r="C80" s="251" t="s">
        <v>230</v>
      </c>
      <c r="D80" s="252"/>
      <c r="E80" s="252"/>
      <c r="F80" s="252"/>
      <c r="G80" s="252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157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190" t="s">
        <v>222</v>
      </c>
      <c r="D81" s="161"/>
      <c r="E81" s="162">
        <v>103.19567000000001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159</v>
      </c>
      <c r="AH81" s="150">
        <v>5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90" t="s">
        <v>231</v>
      </c>
      <c r="D82" s="161"/>
      <c r="E82" s="162">
        <v>-2.6524999999999999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159</v>
      </c>
      <c r="AH82" s="150">
        <v>5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73">
        <v>16</v>
      </c>
      <c r="B83" s="174" t="s">
        <v>232</v>
      </c>
      <c r="C83" s="189" t="s">
        <v>233</v>
      </c>
      <c r="D83" s="175" t="s">
        <v>205</v>
      </c>
      <c r="E83" s="176">
        <v>1005.43165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 t="s">
        <v>206</v>
      </c>
      <c r="S83" s="178" t="s">
        <v>152</v>
      </c>
      <c r="T83" s="179" t="s">
        <v>152</v>
      </c>
      <c r="U83" s="160">
        <v>0</v>
      </c>
      <c r="V83" s="160">
        <f>ROUND(E83*U83,2)</f>
        <v>0</v>
      </c>
      <c r="W83" s="160"/>
      <c r="X83" s="160" t="s">
        <v>153</v>
      </c>
      <c r="Y83" s="160" t="s">
        <v>154</v>
      </c>
      <c r="Z83" s="150"/>
      <c r="AA83" s="150"/>
      <c r="AB83" s="150"/>
      <c r="AC83" s="150"/>
      <c r="AD83" s="150"/>
      <c r="AE83" s="150"/>
      <c r="AF83" s="150"/>
      <c r="AG83" s="150" t="s">
        <v>155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251" t="s">
        <v>230</v>
      </c>
      <c r="D84" s="252"/>
      <c r="E84" s="252"/>
      <c r="F84" s="252"/>
      <c r="G84" s="252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157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190" t="s">
        <v>234</v>
      </c>
      <c r="D85" s="161"/>
      <c r="E85" s="162">
        <v>1005.43165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159</v>
      </c>
      <c r="AH85" s="150">
        <v>5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33.75" outlineLevel="1" x14ac:dyDescent="0.2">
      <c r="A86" s="173">
        <v>17</v>
      </c>
      <c r="B86" s="174" t="s">
        <v>235</v>
      </c>
      <c r="C86" s="189" t="s">
        <v>236</v>
      </c>
      <c r="D86" s="175" t="s">
        <v>205</v>
      </c>
      <c r="E86" s="176">
        <v>2.6524999999999999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 t="s">
        <v>206</v>
      </c>
      <c r="S86" s="178" t="s">
        <v>152</v>
      </c>
      <c r="T86" s="179" t="s">
        <v>152</v>
      </c>
      <c r="U86" s="160">
        <v>5.3999999999999999E-2</v>
      </c>
      <c r="V86" s="160">
        <f>ROUND(E86*U86,2)</f>
        <v>0.14000000000000001</v>
      </c>
      <c r="W86" s="160"/>
      <c r="X86" s="160" t="s">
        <v>153</v>
      </c>
      <c r="Y86" s="160" t="s">
        <v>154</v>
      </c>
      <c r="Z86" s="150"/>
      <c r="AA86" s="150"/>
      <c r="AB86" s="150"/>
      <c r="AC86" s="150"/>
      <c r="AD86" s="150"/>
      <c r="AE86" s="150"/>
      <c r="AF86" s="150"/>
      <c r="AG86" s="150" t="s">
        <v>155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51" t="s">
        <v>237</v>
      </c>
      <c r="D87" s="252"/>
      <c r="E87" s="252"/>
      <c r="F87" s="252"/>
      <c r="G87" s="252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157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190" t="s">
        <v>158</v>
      </c>
      <c r="D88" s="161"/>
      <c r="E88" s="162"/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159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">
      <c r="A89" s="157"/>
      <c r="B89" s="158"/>
      <c r="C89" s="190" t="s">
        <v>238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159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3" x14ac:dyDescent="0.2">
      <c r="A90" s="157"/>
      <c r="B90" s="158"/>
      <c r="C90" s="190" t="s">
        <v>239</v>
      </c>
      <c r="D90" s="161"/>
      <c r="E90" s="162">
        <v>2.6524999999999999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159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73">
        <v>18</v>
      </c>
      <c r="B91" s="174" t="s">
        <v>240</v>
      </c>
      <c r="C91" s="189" t="s">
        <v>241</v>
      </c>
      <c r="D91" s="175" t="s">
        <v>205</v>
      </c>
      <c r="E91" s="176">
        <v>100.54317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 t="s">
        <v>206</v>
      </c>
      <c r="S91" s="178" t="s">
        <v>152</v>
      </c>
      <c r="T91" s="179" t="s">
        <v>152</v>
      </c>
      <c r="U91" s="160">
        <v>8.9999999999999993E-3</v>
      </c>
      <c r="V91" s="160">
        <f>ROUND(E91*U91,2)</f>
        <v>0.9</v>
      </c>
      <c r="W91" s="160"/>
      <c r="X91" s="160" t="s">
        <v>153</v>
      </c>
      <c r="Y91" s="160" t="s">
        <v>154</v>
      </c>
      <c r="Z91" s="150"/>
      <c r="AA91" s="150"/>
      <c r="AB91" s="150"/>
      <c r="AC91" s="150"/>
      <c r="AD91" s="150"/>
      <c r="AE91" s="150"/>
      <c r="AF91" s="150"/>
      <c r="AG91" s="150" t="s">
        <v>155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190" t="s">
        <v>242</v>
      </c>
      <c r="D92" s="161"/>
      <c r="E92" s="162">
        <v>100.54317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159</v>
      </c>
      <c r="AH92" s="150">
        <v>5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3">
        <v>19</v>
      </c>
      <c r="B93" s="174" t="s">
        <v>243</v>
      </c>
      <c r="C93" s="189" t="s">
        <v>244</v>
      </c>
      <c r="D93" s="175" t="s">
        <v>150</v>
      </c>
      <c r="E93" s="176">
        <v>26.524999999999999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 t="s">
        <v>245</v>
      </c>
      <c r="S93" s="178" t="s">
        <v>152</v>
      </c>
      <c r="T93" s="179" t="s">
        <v>152</v>
      </c>
      <c r="U93" s="160">
        <v>0.06</v>
      </c>
      <c r="V93" s="160">
        <f>ROUND(E93*U93,2)</f>
        <v>1.59</v>
      </c>
      <c r="W93" s="160"/>
      <c r="X93" s="160" t="s">
        <v>153</v>
      </c>
      <c r="Y93" s="160" t="s">
        <v>154</v>
      </c>
      <c r="Z93" s="150"/>
      <c r="AA93" s="150"/>
      <c r="AB93" s="150"/>
      <c r="AC93" s="150"/>
      <c r="AD93" s="150"/>
      <c r="AE93" s="150"/>
      <c r="AF93" s="150"/>
      <c r="AG93" s="150" t="s">
        <v>155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251" t="s">
        <v>246</v>
      </c>
      <c r="D94" s="252"/>
      <c r="E94" s="252"/>
      <c r="F94" s="252"/>
      <c r="G94" s="252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157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190" t="s">
        <v>247</v>
      </c>
      <c r="D95" s="161"/>
      <c r="E95" s="162">
        <v>26.524999999999999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159</v>
      </c>
      <c r="AH95" s="150">
        <v>5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3">
        <v>20</v>
      </c>
      <c r="B96" s="174" t="s">
        <v>248</v>
      </c>
      <c r="C96" s="189" t="s">
        <v>249</v>
      </c>
      <c r="D96" s="175" t="s">
        <v>150</v>
      </c>
      <c r="E96" s="176">
        <v>200.81010000000001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 t="s">
        <v>206</v>
      </c>
      <c r="S96" s="178" t="s">
        <v>152</v>
      </c>
      <c r="T96" s="179" t="s">
        <v>152</v>
      </c>
      <c r="U96" s="160">
        <v>1.7999999999999999E-2</v>
      </c>
      <c r="V96" s="160">
        <f>ROUND(E96*U96,2)</f>
        <v>3.61</v>
      </c>
      <c r="W96" s="160"/>
      <c r="X96" s="160" t="s">
        <v>153</v>
      </c>
      <c r="Y96" s="160" t="s">
        <v>154</v>
      </c>
      <c r="Z96" s="150"/>
      <c r="AA96" s="150"/>
      <c r="AB96" s="150"/>
      <c r="AC96" s="150"/>
      <c r="AD96" s="150"/>
      <c r="AE96" s="150"/>
      <c r="AF96" s="150"/>
      <c r="AG96" s="150" t="s">
        <v>155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251" t="s">
        <v>250</v>
      </c>
      <c r="D97" s="252"/>
      <c r="E97" s="252"/>
      <c r="F97" s="252"/>
      <c r="G97" s="252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157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2" x14ac:dyDescent="0.2">
      <c r="A98" s="157"/>
      <c r="B98" s="158"/>
      <c r="C98" s="190" t="s">
        <v>158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159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90" t="s">
        <v>212</v>
      </c>
      <c r="D99" s="161"/>
      <c r="E99" s="162"/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159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3" x14ac:dyDescent="0.2">
      <c r="A100" s="157"/>
      <c r="B100" s="158"/>
      <c r="C100" s="190" t="s">
        <v>251</v>
      </c>
      <c r="D100" s="161"/>
      <c r="E100" s="162">
        <v>162.7122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159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3" x14ac:dyDescent="0.2">
      <c r="A101" s="157"/>
      <c r="B101" s="158"/>
      <c r="C101" s="190" t="s">
        <v>215</v>
      </c>
      <c r="D101" s="161"/>
      <c r="E101" s="162"/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159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3" x14ac:dyDescent="0.2">
      <c r="A102" s="157"/>
      <c r="B102" s="158"/>
      <c r="C102" s="190" t="s">
        <v>252</v>
      </c>
      <c r="D102" s="161"/>
      <c r="E102" s="162">
        <v>23.447900000000001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159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">
      <c r="A103" s="157"/>
      <c r="B103" s="158"/>
      <c r="C103" s="190" t="s">
        <v>226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159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3" x14ac:dyDescent="0.2">
      <c r="A104" s="157"/>
      <c r="B104" s="158"/>
      <c r="C104" s="190" t="s">
        <v>253</v>
      </c>
      <c r="D104" s="161"/>
      <c r="E104" s="162">
        <v>7.7850000000000001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159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">
      <c r="A105" s="157"/>
      <c r="B105" s="158"/>
      <c r="C105" s="190" t="s">
        <v>161</v>
      </c>
      <c r="D105" s="161"/>
      <c r="E105" s="162">
        <v>1.5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159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3" x14ac:dyDescent="0.2">
      <c r="A106" s="157"/>
      <c r="B106" s="158"/>
      <c r="C106" s="190" t="s">
        <v>254</v>
      </c>
      <c r="D106" s="161"/>
      <c r="E106" s="162">
        <v>4.6749999999999998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159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3" x14ac:dyDescent="0.2">
      <c r="A107" s="157"/>
      <c r="B107" s="158"/>
      <c r="C107" s="190" t="s">
        <v>255</v>
      </c>
      <c r="D107" s="161"/>
      <c r="E107" s="162">
        <v>0.69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159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22.5" outlineLevel="1" x14ac:dyDescent="0.2">
      <c r="A108" s="173">
        <v>21</v>
      </c>
      <c r="B108" s="174" t="s">
        <v>256</v>
      </c>
      <c r="C108" s="189" t="s">
        <v>257</v>
      </c>
      <c r="D108" s="175" t="s">
        <v>150</v>
      </c>
      <c r="E108" s="176">
        <v>26.524999999999999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8" t="s">
        <v>206</v>
      </c>
      <c r="S108" s="178" t="s">
        <v>152</v>
      </c>
      <c r="T108" s="179" t="s">
        <v>152</v>
      </c>
      <c r="U108" s="160">
        <v>0.17699999999999999</v>
      </c>
      <c r="V108" s="160">
        <f>ROUND(E108*U108,2)</f>
        <v>4.6900000000000004</v>
      </c>
      <c r="W108" s="160"/>
      <c r="X108" s="160" t="s">
        <v>153</v>
      </c>
      <c r="Y108" s="160" t="s">
        <v>154</v>
      </c>
      <c r="Z108" s="150"/>
      <c r="AA108" s="150"/>
      <c r="AB108" s="150"/>
      <c r="AC108" s="150"/>
      <c r="AD108" s="150"/>
      <c r="AE108" s="150"/>
      <c r="AF108" s="150"/>
      <c r="AG108" s="150" t="s">
        <v>155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2" x14ac:dyDescent="0.2">
      <c r="A109" s="157"/>
      <c r="B109" s="158"/>
      <c r="C109" s="251" t="s">
        <v>258</v>
      </c>
      <c r="D109" s="252"/>
      <c r="E109" s="252"/>
      <c r="F109" s="252"/>
      <c r="G109" s="252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157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80" t="str">
        <f>C109</f>
        <v>s případným nutným přemístěním hromad nebo dočasných skládek na místo potřeby ze vzdálenosti do 30 m, v rovině nebo ve svahu do 1 : 5,</v>
      </c>
      <c r="BB109" s="150"/>
      <c r="BC109" s="150"/>
      <c r="BD109" s="150"/>
      <c r="BE109" s="150"/>
      <c r="BF109" s="150"/>
      <c r="BG109" s="150"/>
      <c r="BH109" s="150"/>
    </row>
    <row r="110" spans="1:60" outlineLevel="2" x14ac:dyDescent="0.2">
      <c r="A110" s="157"/>
      <c r="B110" s="158"/>
      <c r="C110" s="190" t="s">
        <v>190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159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3" x14ac:dyDescent="0.2">
      <c r="A111" s="157"/>
      <c r="B111" s="158"/>
      <c r="C111" s="190" t="s">
        <v>259</v>
      </c>
      <c r="D111" s="161"/>
      <c r="E111" s="162">
        <v>26.524999999999999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159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3">
        <v>22</v>
      </c>
      <c r="B112" s="174" t="s">
        <v>260</v>
      </c>
      <c r="C112" s="189" t="s">
        <v>261</v>
      </c>
      <c r="D112" s="175" t="s">
        <v>150</v>
      </c>
      <c r="E112" s="176">
        <v>26.524999999999999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 t="s">
        <v>245</v>
      </c>
      <c r="S112" s="178" t="s">
        <v>152</v>
      </c>
      <c r="T112" s="179" t="s">
        <v>152</v>
      </c>
      <c r="U112" s="160">
        <v>1E-3</v>
      </c>
      <c r="V112" s="160">
        <f>ROUND(E112*U112,2)</f>
        <v>0.03</v>
      </c>
      <c r="W112" s="160"/>
      <c r="X112" s="160" t="s">
        <v>153</v>
      </c>
      <c r="Y112" s="160" t="s">
        <v>154</v>
      </c>
      <c r="Z112" s="150"/>
      <c r="AA112" s="150"/>
      <c r="AB112" s="150"/>
      <c r="AC112" s="150"/>
      <c r="AD112" s="150"/>
      <c r="AE112" s="150"/>
      <c r="AF112" s="150"/>
      <c r="AG112" s="150" t="s">
        <v>155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 x14ac:dyDescent="0.2">
      <c r="A113" s="157"/>
      <c r="B113" s="158"/>
      <c r="C113" s="190" t="s">
        <v>262</v>
      </c>
      <c r="D113" s="161"/>
      <c r="E113" s="162">
        <v>26.524999999999999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159</v>
      </c>
      <c r="AH113" s="150">
        <v>5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3">
        <v>23</v>
      </c>
      <c r="B114" s="174" t="s">
        <v>263</v>
      </c>
      <c r="C114" s="189" t="s">
        <v>264</v>
      </c>
      <c r="D114" s="175" t="s">
        <v>150</v>
      </c>
      <c r="E114" s="176">
        <v>26.524999999999999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 t="s">
        <v>245</v>
      </c>
      <c r="S114" s="178" t="s">
        <v>152</v>
      </c>
      <c r="T114" s="179" t="s">
        <v>152</v>
      </c>
      <c r="U114" s="160">
        <v>1.4999999999999999E-2</v>
      </c>
      <c r="V114" s="160">
        <f>ROUND(E114*U114,2)</f>
        <v>0.4</v>
      </c>
      <c r="W114" s="160"/>
      <c r="X114" s="160" t="s">
        <v>153</v>
      </c>
      <c r="Y114" s="160" t="s">
        <v>154</v>
      </c>
      <c r="Z114" s="150"/>
      <c r="AA114" s="150"/>
      <c r="AB114" s="150"/>
      <c r="AC114" s="150"/>
      <c r="AD114" s="150"/>
      <c r="AE114" s="150"/>
      <c r="AF114" s="150"/>
      <c r="AG114" s="150" t="s">
        <v>155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2" x14ac:dyDescent="0.2">
      <c r="A115" s="157"/>
      <c r="B115" s="158"/>
      <c r="C115" s="190" t="s">
        <v>265</v>
      </c>
      <c r="D115" s="161"/>
      <c r="E115" s="162">
        <v>26.524999999999999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159</v>
      </c>
      <c r="AH115" s="150">
        <v>5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3">
        <v>24</v>
      </c>
      <c r="B116" s="174" t="s">
        <v>266</v>
      </c>
      <c r="C116" s="189" t="s">
        <v>267</v>
      </c>
      <c r="D116" s="175" t="s">
        <v>205</v>
      </c>
      <c r="E116" s="176">
        <v>1.3260000000000001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8" t="s">
        <v>245</v>
      </c>
      <c r="S116" s="178" t="s">
        <v>152</v>
      </c>
      <c r="T116" s="179" t="s">
        <v>152</v>
      </c>
      <c r="U116" s="160">
        <v>0.26</v>
      </c>
      <c r="V116" s="160">
        <f>ROUND(E116*U116,2)</f>
        <v>0.34</v>
      </c>
      <c r="W116" s="160"/>
      <c r="X116" s="160" t="s">
        <v>153</v>
      </c>
      <c r="Y116" s="160" t="s">
        <v>154</v>
      </c>
      <c r="Z116" s="150"/>
      <c r="AA116" s="150"/>
      <c r="AB116" s="150"/>
      <c r="AC116" s="150"/>
      <c r="AD116" s="150"/>
      <c r="AE116" s="150"/>
      <c r="AF116" s="150"/>
      <c r="AG116" s="150" t="s">
        <v>155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2" x14ac:dyDescent="0.2">
      <c r="A117" s="157"/>
      <c r="B117" s="158"/>
      <c r="C117" s="190" t="s">
        <v>268</v>
      </c>
      <c r="D117" s="161"/>
      <c r="E117" s="162">
        <v>1.3260000000000001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159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3">
        <v>25</v>
      </c>
      <c r="B118" s="174" t="s">
        <v>269</v>
      </c>
      <c r="C118" s="189" t="s">
        <v>270</v>
      </c>
      <c r="D118" s="175" t="s">
        <v>205</v>
      </c>
      <c r="E118" s="176">
        <v>1.3260000000000001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8" t="s">
        <v>245</v>
      </c>
      <c r="S118" s="178" t="s">
        <v>152</v>
      </c>
      <c r="T118" s="179" t="s">
        <v>152</v>
      </c>
      <c r="U118" s="160">
        <v>0.88400000000000001</v>
      </c>
      <c r="V118" s="160">
        <f>ROUND(E118*U118,2)</f>
        <v>1.17</v>
      </c>
      <c r="W118" s="160"/>
      <c r="X118" s="160" t="s">
        <v>153</v>
      </c>
      <c r="Y118" s="160" t="s">
        <v>154</v>
      </c>
      <c r="Z118" s="150"/>
      <c r="AA118" s="150"/>
      <c r="AB118" s="150"/>
      <c r="AC118" s="150"/>
      <c r="AD118" s="150"/>
      <c r="AE118" s="150"/>
      <c r="AF118" s="150"/>
      <c r="AG118" s="150" t="s">
        <v>155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2" x14ac:dyDescent="0.2">
      <c r="A119" s="157"/>
      <c r="B119" s="158"/>
      <c r="C119" s="190" t="s">
        <v>271</v>
      </c>
      <c r="D119" s="161"/>
      <c r="E119" s="162">
        <v>1.3260000000000001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159</v>
      </c>
      <c r="AH119" s="150">
        <v>5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3">
        <v>26</v>
      </c>
      <c r="B120" s="174" t="s">
        <v>272</v>
      </c>
      <c r="C120" s="189" t="s">
        <v>273</v>
      </c>
      <c r="D120" s="175" t="s">
        <v>205</v>
      </c>
      <c r="E120" s="176">
        <v>100.54317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8" t="s">
        <v>206</v>
      </c>
      <c r="S120" s="178" t="s">
        <v>152</v>
      </c>
      <c r="T120" s="179" t="s">
        <v>152</v>
      </c>
      <c r="U120" s="160">
        <v>0</v>
      </c>
      <c r="V120" s="160">
        <f>ROUND(E120*U120,2)</f>
        <v>0</v>
      </c>
      <c r="W120" s="160"/>
      <c r="X120" s="160" t="s">
        <v>153</v>
      </c>
      <c r="Y120" s="160" t="s">
        <v>154</v>
      </c>
      <c r="Z120" s="150"/>
      <c r="AA120" s="150"/>
      <c r="AB120" s="150"/>
      <c r="AC120" s="150"/>
      <c r="AD120" s="150"/>
      <c r="AE120" s="150"/>
      <c r="AF120" s="150"/>
      <c r="AG120" s="150" t="s">
        <v>155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2" x14ac:dyDescent="0.2">
      <c r="A121" s="157"/>
      <c r="B121" s="158"/>
      <c r="C121" s="190" t="s">
        <v>274</v>
      </c>
      <c r="D121" s="161"/>
      <c r="E121" s="162">
        <v>100.54317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159</v>
      </c>
      <c r="AH121" s="150">
        <v>5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3">
        <v>27</v>
      </c>
      <c r="B122" s="174" t="s">
        <v>275</v>
      </c>
      <c r="C122" s="189" t="s">
        <v>276</v>
      </c>
      <c r="D122" s="175" t="s">
        <v>277</v>
      </c>
      <c r="E122" s="176">
        <v>0.79574999999999996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1E-3</v>
      </c>
      <c r="O122" s="176">
        <f>ROUND(E122*N122,2)</f>
        <v>0</v>
      </c>
      <c r="P122" s="176">
        <v>0</v>
      </c>
      <c r="Q122" s="176">
        <f>ROUND(E122*P122,2)</f>
        <v>0</v>
      </c>
      <c r="R122" s="178" t="s">
        <v>278</v>
      </c>
      <c r="S122" s="178" t="s">
        <v>152</v>
      </c>
      <c r="T122" s="179" t="s">
        <v>152</v>
      </c>
      <c r="U122" s="160">
        <v>0</v>
      </c>
      <c r="V122" s="160">
        <f>ROUND(E122*U122,2)</f>
        <v>0</v>
      </c>
      <c r="W122" s="160"/>
      <c r="X122" s="160" t="s">
        <v>279</v>
      </c>
      <c r="Y122" s="160" t="s">
        <v>154</v>
      </c>
      <c r="Z122" s="150"/>
      <c r="AA122" s="150"/>
      <c r="AB122" s="150"/>
      <c r="AC122" s="150"/>
      <c r="AD122" s="150"/>
      <c r="AE122" s="150"/>
      <c r="AF122" s="150"/>
      <c r="AG122" s="150" t="s">
        <v>280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">
      <c r="A123" s="157"/>
      <c r="B123" s="158"/>
      <c r="C123" s="190" t="s">
        <v>281</v>
      </c>
      <c r="D123" s="161"/>
      <c r="E123" s="162">
        <v>0.79574999999999996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159</v>
      </c>
      <c r="AH123" s="150">
        <v>5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3">
        <v>28</v>
      </c>
      <c r="B124" s="174" t="s">
        <v>282</v>
      </c>
      <c r="C124" s="189" t="s">
        <v>283</v>
      </c>
      <c r="D124" s="175" t="s">
        <v>205</v>
      </c>
      <c r="E124" s="176">
        <v>2.6524999999999999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1.67</v>
      </c>
      <c r="O124" s="176">
        <f>ROUND(E124*N124,2)</f>
        <v>4.43</v>
      </c>
      <c r="P124" s="176">
        <v>0</v>
      </c>
      <c r="Q124" s="176">
        <f>ROUND(E124*P124,2)</f>
        <v>0</v>
      </c>
      <c r="R124" s="178" t="s">
        <v>278</v>
      </c>
      <c r="S124" s="178" t="s">
        <v>284</v>
      </c>
      <c r="T124" s="179" t="s">
        <v>284</v>
      </c>
      <c r="U124" s="160">
        <v>0</v>
      </c>
      <c r="V124" s="160">
        <f>ROUND(E124*U124,2)</f>
        <v>0</v>
      </c>
      <c r="W124" s="160"/>
      <c r="X124" s="160" t="s">
        <v>279</v>
      </c>
      <c r="Y124" s="160" t="s">
        <v>154</v>
      </c>
      <c r="Z124" s="150"/>
      <c r="AA124" s="150"/>
      <c r="AB124" s="150"/>
      <c r="AC124" s="150"/>
      <c r="AD124" s="150"/>
      <c r="AE124" s="150"/>
      <c r="AF124" s="150"/>
      <c r="AG124" s="150" t="s">
        <v>280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2" x14ac:dyDescent="0.2">
      <c r="A125" s="157"/>
      <c r="B125" s="158"/>
      <c r="C125" s="190" t="s">
        <v>285</v>
      </c>
      <c r="D125" s="161"/>
      <c r="E125" s="162">
        <v>2.6524999999999999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159</v>
      </c>
      <c r="AH125" s="150">
        <v>5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x14ac:dyDescent="0.2">
      <c r="A126" s="166" t="s">
        <v>146</v>
      </c>
      <c r="B126" s="167" t="s">
        <v>64</v>
      </c>
      <c r="C126" s="188" t="s">
        <v>92</v>
      </c>
      <c r="D126" s="168"/>
      <c r="E126" s="169"/>
      <c r="F126" s="170"/>
      <c r="G126" s="170">
        <f>SUMIF(AG127:AG135,"&lt;&gt;NOR",G127:G135)</f>
        <v>0</v>
      </c>
      <c r="H126" s="170"/>
      <c r="I126" s="170">
        <f>SUM(I127:I135)</f>
        <v>0</v>
      </c>
      <c r="J126" s="170"/>
      <c r="K126" s="170">
        <f>SUM(K127:K135)</f>
        <v>0</v>
      </c>
      <c r="L126" s="170"/>
      <c r="M126" s="170">
        <f>SUM(M127:M135)</f>
        <v>0</v>
      </c>
      <c r="N126" s="169"/>
      <c r="O126" s="169">
        <f>SUM(O127:O135)</f>
        <v>0.15</v>
      </c>
      <c r="P126" s="169"/>
      <c r="Q126" s="169">
        <f>SUM(Q127:Q135)</f>
        <v>0</v>
      </c>
      <c r="R126" s="170"/>
      <c r="S126" s="170"/>
      <c r="T126" s="171"/>
      <c r="U126" s="165"/>
      <c r="V126" s="165">
        <f>SUM(V127:V135)</f>
        <v>31.75</v>
      </c>
      <c r="W126" s="165"/>
      <c r="X126" s="165"/>
      <c r="Y126" s="165"/>
      <c r="AG126" t="s">
        <v>147</v>
      </c>
    </row>
    <row r="127" spans="1:60" ht="22.5" outlineLevel="1" x14ac:dyDescent="0.2">
      <c r="A127" s="173">
        <v>29</v>
      </c>
      <c r="B127" s="174" t="s">
        <v>286</v>
      </c>
      <c r="C127" s="189" t="s">
        <v>287</v>
      </c>
      <c r="D127" s="175" t="s">
        <v>288</v>
      </c>
      <c r="E127" s="176">
        <v>28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2.1800000000000001E-3</v>
      </c>
      <c r="O127" s="176">
        <f>ROUND(E127*N127,2)</f>
        <v>0.06</v>
      </c>
      <c r="P127" s="176">
        <v>0</v>
      </c>
      <c r="Q127" s="176">
        <f>ROUND(E127*P127,2)</f>
        <v>0</v>
      </c>
      <c r="R127" s="178" t="s">
        <v>289</v>
      </c>
      <c r="S127" s="178" t="s">
        <v>152</v>
      </c>
      <c r="T127" s="179" t="s">
        <v>152</v>
      </c>
      <c r="U127" s="160">
        <v>0.50900000000000001</v>
      </c>
      <c r="V127" s="160">
        <f>ROUND(E127*U127,2)</f>
        <v>14.25</v>
      </c>
      <c r="W127" s="160"/>
      <c r="X127" s="160" t="s">
        <v>153</v>
      </c>
      <c r="Y127" s="160" t="s">
        <v>154</v>
      </c>
      <c r="Z127" s="150"/>
      <c r="AA127" s="150"/>
      <c r="AB127" s="150"/>
      <c r="AC127" s="150"/>
      <c r="AD127" s="150"/>
      <c r="AE127" s="150"/>
      <c r="AF127" s="150"/>
      <c r="AG127" s="150" t="s">
        <v>155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2" x14ac:dyDescent="0.2">
      <c r="A128" s="157"/>
      <c r="B128" s="158"/>
      <c r="C128" s="251" t="s">
        <v>290</v>
      </c>
      <c r="D128" s="252"/>
      <c r="E128" s="252"/>
      <c r="F128" s="252"/>
      <c r="G128" s="252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50"/>
      <c r="AA128" s="150"/>
      <c r="AB128" s="150"/>
      <c r="AC128" s="150"/>
      <c r="AD128" s="150"/>
      <c r="AE128" s="150"/>
      <c r="AF128" s="150"/>
      <c r="AG128" s="150" t="s">
        <v>157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">
      <c r="A129" s="157"/>
      <c r="B129" s="158"/>
      <c r="C129" s="190" t="s">
        <v>291</v>
      </c>
      <c r="D129" s="161"/>
      <c r="E129" s="162">
        <v>28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159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3">
        <v>30</v>
      </c>
      <c r="B130" s="174" t="s">
        <v>292</v>
      </c>
      <c r="C130" s="189" t="s">
        <v>293</v>
      </c>
      <c r="D130" s="175" t="s">
        <v>150</v>
      </c>
      <c r="E130" s="176">
        <v>186.1601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5.0000000000000001E-4</v>
      </c>
      <c r="O130" s="176">
        <f>ROUND(E130*N130,2)</f>
        <v>0.09</v>
      </c>
      <c r="P130" s="176">
        <v>0</v>
      </c>
      <c r="Q130" s="176">
        <f>ROUND(E130*P130,2)</f>
        <v>0</v>
      </c>
      <c r="R130" s="178" t="s">
        <v>294</v>
      </c>
      <c r="S130" s="178" t="s">
        <v>152</v>
      </c>
      <c r="T130" s="179" t="s">
        <v>152</v>
      </c>
      <c r="U130" s="160">
        <v>9.4E-2</v>
      </c>
      <c r="V130" s="160">
        <f>ROUND(E130*U130,2)</f>
        <v>17.5</v>
      </c>
      <c r="W130" s="160"/>
      <c r="X130" s="160" t="s">
        <v>153</v>
      </c>
      <c r="Y130" s="160" t="s">
        <v>154</v>
      </c>
      <c r="Z130" s="150"/>
      <c r="AA130" s="150"/>
      <c r="AB130" s="150"/>
      <c r="AC130" s="150"/>
      <c r="AD130" s="150"/>
      <c r="AE130" s="150"/>
      <c r="AF130" s="150"/>
      <c r="AG130" s="150" t="s">
        <v>155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2" x14ac:dyDescent="0.2">
      <c r="A131" s="157"/>
      <c r="B131" s="158"/>
      <c r="C131" s="190" t="s">
        <v>158</v>
      </c>
      <c r="D131" s="161"/>
      <c r="E131" s="162"/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159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3" x14ac:dyDescent="0.2">
      <c r="A132" s="157"/>
      <c r="B132" s="158"/>
      <c r="C132" s="190" t="s">
        <v>212</v>
      </c>
      <c r="D132" s="161"/>
      <c r="E132" s="162"/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159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3" x14ac:dyDescent="0.2">
      <c r="A133" s="157"/>
      <c r="B133" s="158"/>
      <c r="C133" s="190" t="s">
        <v>295</v>
      </c>
      <c r="D133" s="161"/>
      <c r="E133" s="162">
        <v>162.7122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159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 x14ac:dyDescent="0.2">
      <c r="A134" s="157"/>
      <c r="B134" s="158"/>
      <c r="C134" s="190" t="s">
        <v>215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159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 x14ac:dyDescent="0.2">
      <c r="A135" s="157"/>
      <c r="B135" s="158"/>
      <c r="C135" s="190" t="s">
        <v>296</v>
      </c>
      <c r="D135" s="161"/>
      <c r="E135" s="162">
        <v>23.447900000000001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159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x14ac:dyDescent="0.2">
      <c r="A136" s="166" t="s">
        <v>146</v>
      </c>
      <c r="B136" s="167" t="s">
        <v>66</v>
      </c>
      <c r="C136" s="188" t="s">
        <v>93</v>
      </c>
      <c r="D136" s="168"/>
      <c r="E136" s="169"/>
      <c r="F136" s="170"/>
      <c r="G136" s="170">
        <f>SUMIF(AG137:AG151,"&lt;&gt;NOR",G137:G151)</f>
        <v>0</v>
      </c>
      <c r="H136" s="170"/>
      <c r="I136" s="170">
        <f>SUM(I137:I151)</f>
        <v>0</v>
      </c>
      <c r="J136" s="170"/>
      <c r="K136" s="170">
        <f>SUM(K137:K151)</f>
        <v>0</v>
      </c>
      <c r="L136" s="170"/>
      <c r="M136" s="170">
        <f>SUM(M137:M151)</f>
        <v>0</v>
      </c>
      <c r="N136" s="169"/>
      <c r="O136" s="169">
        <f>SUM(O137:O151)</f>
        <v>12.72</v>
      </c>
      <c r="P136" s="169"/>
      <c r="Q136" s="169">
        <f>SUM(Q137:Q151)</f>
        <v>0</v>
      </c>
      <c r="R136" s="170"/>
      <c r="S136" s="170"/>
      <c r="T136" s="171"/>
      <c r="U136" s="165"/>
      <c r="V136" s="165">
        <f>SUM(V137:V151)</f>
        <v>25.75</v>
      </c>
      <c r="W136" s="165"/>
      <c r="X136" s="165"/>
      <c r="Y136" s="165"/>
      <c r="AG136" t="s">
        <v>147</v>
      </c>
    </row>
    <row r="137" spans="1:60" outlineLevel="1" x14ac:dyDescent="0.2">
      <c r="A137" s="173">
        <v>31</v>
      </c>
      <c r="B137" s="174" t="s">
        <v>297</v>
      </c>
      <c r="C137" s="189" t="s">
        <v>298</v>
      </c>
      <c r="D137" s="175" t="s">
        <v>150</v>
      </c>
      <c r="E137" s="176">
        <v>20.399999999999999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6">
        <v>0.50065000000000004</v>
      </c>
      <c r="O137" s="176">
        <f>ROUND(E137*N137,2)</f>
        <v>10.210000000000001</v>
      </c>
      <c r="P137" s="176">
        <v>0</v>
      </c>
      <c r="Q137" s="176">
        <f>ROUND(E137*P137,2)</f>
        <v>0</v>
      </c>
      <c r="R137" s="178" t="s">
        <v>299</v>
      </c>
      <c r="S137" s="178" t="s">
        <v>152</v>
      </c>
      <c r="T137" s="179" t="s">
        <v>152</v>
      </c>
      <c r="U137" s="160">
        <v>0.69799999999999995</v>
      </c>
      <c r="V137" s="160">
        <f>ROUND(E137*U137,2)</f>
        <v>14.24</v>
      </c>
      <c r="W137" s="160"/>
      <c r="X137" s="160" t="s">
        <v>153</v>
      </c>
      <c r="Y137" s="160" t="s">
        <v>154</v>
      </c>
      <c r="Z137" s="150"/>
      <c r="AA137" s="150"/>
      <c r="AB137" s="150"/>
      <c r="AC137" s="150"/>
      <c r="AD137" s="150"/>
      <c r="AE137" s="150"/>
      <c r="AF137" s="150"/>
      <c r="AG137" s="150" t="s">
        <v>155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2" x14ac:dyDescent="0.2">
      <c r="A138" s="157"/>
      <c r="B138" s="158"/>
      <c r="C138" s="251" t="s">
        <v>300</v>
      </c>
      <c r="D138" s="252"/>
      <c r="E138" s="252"/>
      <c r="F138" s="252"/>
      <c r="G138" s="252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157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2" x14ac:dyDescent="0.2">
      <c r="A139" s="157"/>
      <c r="B139" s="158"/>
      <c r="C139" s="190" t="s">
        <v>301</v>
      </c>
      <c r="D139" s="161"/>
      <c r="E139" s="162">
        <v>20.399999999999999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159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3">
        <v>32</v>
      </c>
      <c r="B140" s="174" t="s">
        <v>302</v>
      </c>
      <c r="C140" s="189" t="s">
        <v>303</v>
      </c>
      <c r="D140" s="175" t="s">
        <v>304</v>
      </c>
      <c r="E140" s="176">
        <v>0.17177000000000001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1.0202899999999999</v>
      </c>
      <c r="O140" s="176">
        <f>ROUND(E140*N140,2)</f>
        <v>0.18</v>
      </c>
      <c r="P140" s="176">
        <v>0</v>
      </c>
      <c r="Q140" s="176">
        <f>ROUND(E140*P140,2)</f>
        <v>0</v>
      </c>
      <c r="R140" s="178" t="s">
        <v>299</v>
      </c>
      <c r="S140" s="178" t="s">
        <v>152</v>
      </c>
      <c r="T140" s="179" t="s">
        <v>152</v>
      </c>
      <c r="U140" s="160">
        <v>25.271000000000001</v>
      </c>
      <c r="V140" s="160">
        <f>ROUND(E140*U140,2)</f>
        <v>4.34</v>
      </c>
      <c r="W140" s="160"/>
      <c r="X140" s="160" t="s">
        <v>153</v>
      </c>
      <c r="Y140" s="160" t="s">
        <v>154</v>
      </c>
      <c r="Z140" s="150"/>
      <c r="AA140" s="150"/>
      <c r="AB140" s="150"/>
      <c r="AC140" s="150"/>
      <c r="AD140" s="150"/>
      <c r="AE140" s="150"/>
      <c r="AF140" s="150"/>
      <c r="AG140" s="150" t="s">
        <v>155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2" x14ac:dyDescent="0.2">
      <c r="A141" s="157"/>
      <c r="B141" s="158"/>
      <c r="C141" s="251" t="s">
        <v>305</v>
      </c>
      <c r="D141" s="252"/>
      <c r="E141" s="252"/>
      <c r="F141" s="252"/>
      <c r="G141" s="252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157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2" x14ac:dyDescent="0.2">
      <c r="A142" s="157"/>
      <c r="B142" s="158"/>
      <c r="C142" s="190" t="s">
        <v>306</v>
      </c>
      <c r="D142" s="161"/>
      <c r="E142" s="162">
        <v>9.7729999999999997E-2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159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3" x14ac:dyDescent="0.2">
      <c r="A143" s="157"/>
      <c r="B143" s="158"/>
      <c r="C143" s="190" t="s">
        <v>307</v>
      </c>
      <c r="D143" s="161"/>
      <c r="E143" s="162">
        <v>7.4039999999999995E-2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159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22.5" outlineLevel="1" x14ac:dyDescent="0.2">
      <c r="A144" s="173">
        <v>33</v>
      </c>
      <c r="B144" s="174" t="s">
        <v>308</v>
      </c>
      <c r="C144" s="189" t="s">
        <v>309</v>
      </c>
      <c r="D144" s="175" t="s">
        <v>188</v>
      </c>
      <c r="E144" s="176">
        <v>30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5.3670000000000002E-2</v>
      </c>
      <c r="O144" s="176">
        <f>ROUND(E144*N144,2)</f>
        <v>1.61</v>
      </c>
      <c r="P144" s="176">
        <v>0</v>
      </c>
      <c r="Q144" s="176">
        <f>ROUND(E144*P144,2)</f>
        <v>0</v>
      </c>
      <c r="R144" s="178" t="s">
        <v>299</v>
      </c>
      <c r="S144" s="178" t="s">
        <v>152</v>
      </c>
      <c r="T144" s="179" t="s">
        <v>152</v>
      </c>
      <c r="U144" s="160">
        <v>0.23899999999999999</v>
      </c>
      <c r="V144" s="160">
        <f>ROUND(E144*U144,2)</f>
        <v>7.17</v>
      </c>
      <c r="W144" s="160"/>
      <c r="X144" s="160" t="s">
        <v>153</v>
      </c>
      <c r="Y144" s="160" t="s">
        <v>154</v>
      </c>
      <c r="Z144" s="150"/>
      <c r="AA144" s="150"/>
      <c r="AB144" s="150"/>
      <c r="AC144" s="150"/>
      <c r="AD144" s="150"/>
      <c r="AE144" s="150"/>
      <c r="AF144" s="150"/>
      <c r="AG144" s="150" t="s">
        <v>155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2" x14ac:dyDescent="0.2">
      <c r="A145" s="157"/>
      <c r="B145" s="158"/>
      <c r="C145" s="251" t="s">
        <v>310</v>
      </c>
      <c r="D145" s="252"/>
      <c r="E145" s="252"/>
      <c r="F145" s="252"/>
      <c r="G145" s="252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157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2" x14ac:dyDescent="0.2">
      <c r="A146" s="157"/>
      <c r="B146" s="158"/>
      <c r="C146" s="190" t="s">
        <v>311</v>
      </c>
      <c r="D146" s="161"/>
      <c r="E146" s="162">
        <v>30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159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3">
        <v>34</v>
      </c>
      <c r="B147" s="174" t="s">
        <v>312</v>
      </c>
      <c r="C147" s="189" t="s">
        <v>313</v>
      </c>
      <c r="D147" s="175" t="s">
        <v>314</v>
      </c>
      <c r="E147" s="176">
        <v>60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8"/>
      <c r="S147" s="178" t="s">
        <v>315</v>
      </c>
      <c r="T147" s="179" t="s">
        <v>316</v>
      </c>
      <c r="U147" s="160">
        <v>0</v>
      </c>
      <c r="V147" s="160">
        <f>ROUND(E147*U147,2)</f>
        <v>0</v>
      </c>
      <c r="W147" s="160"/>
      <c r="X147" s="160" t="s">
        <v>153</v>
      </c>
      <c r="Y147" s="160" t="s">
        <v>154</v>
      </c>
      <c r="Z147" s="150"/>
      <c r="AA147" s="150"/>
      <c r="AB147" s="150"/>
      <c r="AC147" s="150"/>
      <c r="AD147" s="150"/>
      <c r="AE147" s="150"/>
      <c r="AF147" s="150"/>
      <c r="AG147" s="150" t="s">
        <v>155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2" x14ac:dyDescent="0.2">
      <c r="A148" s="157"/>
      <c r="B148" s="158"/>
      <c r="C148" s="190" t="s">
        <v>317</v>
      </c>
      <c r="D148" s="161"/>
      <c r="E148" s="162">
        <v>60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159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3">
        <v>35</v>
      </c>
      <c r="B149" s="174" t="s">
        <v>318</v>
      </c>
      <c r="C149" s="189" t="s">
        <v>319</v>
      </c>
      <c r="D149" s="175" t="s">
        <v>288</v>
      </c>
      <c r="E149" s="176">
        <v>63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1.15E-2</v>
      </c>
      <c r="O149" s="176">
        <f>ROUND(E149*N149,2)</f>
        <v>0.72</v>
      </c>
      <c r="P149" s="176">
        <v>0</v>
      </c>
      <c r="Q149" s="176">
        <f>ROUND(E149*P149,2)</f>
        <v>0</v>
      </c>
      <c r="R149" s="178" t="s">
        <v>278</v>
      </c>
      <c r="S149" s="178" t="s">
        <v>152</v>
      </c>
      <c r="T149" s="179" t="s">
        <v>152</v>
      </c>
      <c r="U149" s="160">
        <v>0</v>
      </c>
      <c r="V149" s="160">
        <f>ROUND(E149*U149,2)</f>
        <v>0</v>
      </c>
      <c r="W149" s="160"/>
      <c r="X149" s="160" t="s">
        <v>279</v>
      </c>
      <c r="Y149" s="160" t="s">
        <v>154</v>
      </c>
      <c r="Z149" s="150"/>
      <c r="AA149" s="150"/>
      <c r="AB149" s="150"/>
      <c r="AC149" s="150"/>
      <c r="AD149" s="150"/>
      <c r="AE149" s="150"/>
      <c r="AF149" s="150"/>
      <c r="AG149" s="150" t="s">
        <v>280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 x14ac:dyDescent="0.2">
      <c r="A150" s="157"/>
      <c r="B150" s="158"/>
      <c r="C150" s="190" t="s">
        <v>320</v>
      </c>
      <c r="D150" s="161"/>
      <c r="E150" s="162">
        <v>60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159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191" t="s">
        <v>321</v>
      </c>
      <c r="D151" s="163"/>
      <c r="E151" s="164">
        <v>3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159</v>
      </c>
      <c r="AH151" s="150">
        <v>4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x14ac:dyDescent="0.2">
      <c r="A152" s="166" t="s">
        <v>146</v>
      </c>
      <c r="B152" s="167" t="s">
        <v>96</v>
      </c>
      <c r="C152" s="188" t="s">
        <v>97</v>
      </c>
      <c r="D152" s="168"/>
      <c r="E152" s="169"/>
      <c r="F152" s="170"/>
      <c r="G152" s="170">
        <f>SUMIF(AG153:AG223,"&lt;&gt;NOR",G153:G223)</f>
        <v>0</v>
      </c>
      <c r="H152" s="170"/>
      <c r="I152" s="170">
        <f>SUM(I153:I223)</f>
        <v>0</v>
      </c>
      <c r="J152" s="170"/>
      <c r="K152" s="170">
        <f>SUM(K153:K223)</f>
        <v>0</v>
      </c>
      <c r="L152" s="170"/>
      <c r="M152" s="170">
        <f>SUM(M153:M223)</f>
        <v>0</v>
      </c>
      <c r="N152" s="169"/>
      <c r="O152" s="169">
        <f>SUM(O153:O223)</f>
        <v>275.08000000000004</v>
      </c>
      <c r="P152" s="169"/>
      <c r="Q152" s="169">
        <f>SUM(Q153:Q223)</f>
        <v>0</v>
      </c>
      <c r="R152" s="170"/>
      <c r="S152" s="170"/>
      <c r="T152" s="171"/>
      <c r="U152" s="165"/>
      <c r="V152" s="165">
        <f>SUM(V153:V223)</f>
        <v>85.48</v>
      </c>
      <c r="W152" s="165"/>
      <c r="X152" s="165"/>
      <c r="Y152" s="165"/>
      <c r="AG152" t="s">
        <v>147</v>
      </c>
    </row>
    <row r="153" spans="1:60" ht="22.5" outlineLevel="1" x14ac:dyDescent="0.2">
      <c r="A153" s="173">
        <v>36</v>
      </c>
      <c r="B153" s="174" t="s">
        <v>322</v>
      </c>
      <c r="C153" s="189" t="s">
        <v>323</v>
      </c>
      <c r="D153" s="175" t="s">
        <v>150</v>
      </c>
      <c r="E153" s="176">
        <v>31.14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6">
        <v>0.2016</v>
      </c>
      <c r="O153" s="176">
        <f>ROUND(E153*N153,2)</f>
        <v>6.28</v>
      </c>
      <c r="P153" s="176">
        <v>0</v>
      </c>
      <c r="Q153" s="176">
        <f>ROUND(E153*P153,2)</f>
        <v>0</v>
      </c>
      <c r="R153" s="178" t="s">
        <v>151</v>
      </c>
      <c r="S153" s="178" t="s">
        <v>152</v>
      </c>
      <c r="T153" s="179" t="s">
        <v>152</v>
      </c>
      <c r="U153" s="160">
        <v>2.4E-2</v>
      </c>
      <c r="V153" s="160">
        <f>ROUND(E153*U153,2)</f>
        <v>0.75</v>
      </c>
      <c r="W153" s="160"/>
      <c r="X153" s="160" t="s">
        <v>153</v>
      </c>
      <c r="Y153" s="160" t="s">
        <v>154</v>
      </c>
      <c r="Z153" s="150"/>
      <c r="AA153" s="150"/>
      <c r="AB153" s="150"/>
      <c r="AC153" s="150"/>
      <c r="AD153" s="150"/>
      <c r="AE153" s="150"/>
      <c r="AF153" s="150"/>
      <c r="AG153" s="150" t="s">
        <v>155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2" x14ac:dyDescent="0.2">
      <c r="A154" s="157"/>
      <c r="B154" s="158"/>
      <c r="C154" s="190" t="s">
        <v>226</v>
      </c>
      <c r="D154" s="161"/>
      <c r="E154" s="162"/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159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190" t="s">
        <v>192</v>
      </c>
      <c r="D155" s="161"/>
      <c r="E155" s="162">
        <v>20.46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159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">
      <c r="A156" s="157"/>
      <c r="B156" s="158"/>
      <c r="C156" s="190" t="s">
        <v>193</v>
      </c>
      <c r="D156" s="161"/>
      <c r="E156" s="162">
        <v>10.68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159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ht="22.5" outlineLevel="1" x14ac:dyDescent="0.2">
      <c r="A157" s="173">
        <v>37</v>
      </c>
      <c r="B157" s="174" t="s">
        <v>324</v>
      </c>
      <c r="C157" s="189" t="s">
        <v>325</v>
      </c>
      <c r="D157" s="175" t="s">
        <v>150</v>
      </c>
      <c r="E157" s="176">
        <v>400.44310000000002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0.378</v>
      </c>
      <c r="O157" s="176">
        <f>ROUND(E157*N157,2)</f>
        <v>151.37</v>
      </c>
      <c r="P157" s="176">
        <v>0</v>
      </c>
      <c r="Q157" s="176">
        <f>ROUND(E157*P157,2)</f>
        <v>0</v>
      </c>
      <c r="R157" s="178" t="s">
        <v>151</v>
      </c>
      <c r="S157" s="178" t="s">
        <v>152</v>
      </c>
      <c r="T157" s="179" t="s">
        <v>152</v>
      </c>
      <c r="U157" s="160">
        <v>2.5999999999999999E-2</v>
      </c>
      <c r="V157" s="160">
        <f>ROUND(E157*U157,2)</f>
        <v>10.41</v>
      </c>
      <c r="W157" s="160"/>
      <c r="X157" s="160" t="s">
        <v>153</v>
      </c>
      <c r="Y157" s="160" t="s">
        <v>154</v>
      </c>
      <c r="Z157" s="150"/>
      <c r="AA157" s="150"/>
      <c r="AB157" s="150"/>
      <c r="AC157" s="150"/>
      <c r="AD157" s="150"/>
      <c r="AE157" s="150"/>
      <c r="AF157" s="150"/>
      <c r="AG157" s="150" t="s">
        <v>155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2" x14ac:dyDescent="0.2">
      <c r="A158" s="157"/>
      <c r="B158" s="158"/>
      <c r="C158" s="190" t="s">
        <v>158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159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">
      <c r="A159" s="157"/>
      <c r="B159" s="158"/>
      <c r="C159" s="190" t="s">
        <v>212</v>
      </c>
      <c r="D159" s="161"/>
      <c r="E159" s="162"/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159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3" x14ac:dyDescent="0.2">
      <c r="A160" s="157"/>
      <c r="B160" s="158"/>
      <c r="C160" s="190" t="s">
        <v>326</v>
      </c>
      <c r="D160" s="161"/>
      <c r="E160" s="162">
        <v>325.42439999999999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159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 x14ac:dyDescent="0.2">
      <c r="A161" s="157"/>
      <c r="B161" s="158"/>
      <c r="C161" s="190" t="s">
        <v>215</v>
      </c>
      <c r="D161" s="161"/>
      <c r="E161" s="162"/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159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2.5" outlineLevel="3" x14ac:dyDescent="0.2">
      <c r="A162" s="157"/>
      <c r="B162" s="158"/>
      <c r="C162" s="190" t="s">
        <v>252</v>
      </c>
      <c r="D162" s="161"/>
      <c r="E162" s="162">
        <v>23.447900000000001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159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2.5" outlineLevel="3" x14ac:dyDescent="0.2">
      <c r="A163" s="157"/>
      <c r="B163" s="158"/>
      <c r="C163" s="190" t="s">
        <v>327</v>
      </c>
      <c r="D163" s="161"/>
      <c r="E163" s="162">
        <v>46.895800000000001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159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3" x14ac:dyDescent="0.2">
      <c r="A164" s="157"/>
      <c r="B164" s="158"/>
      <c r="C164" s="190" t="s">
        <v>254</v>
      </c>
      <c r="D164" s="161"/>
      <c r="E164" s="162">
        <v>4.6749999999999998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159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22.5" outlineLevel="1" x14ac:dyDescent="0.2">
      <c r="A165" s="173">
        <v>38</v>
      </c>
      <c r="B165" s="174" t="s">
        <v>328</v>
      </c>
      <c r="C165" s="189" t="s">
        <v>329</v>
      </c>
      <c r="D165" s="175" t="s">
        <v>150</v>
      </c>
      <c r="E165" s="176">
        <v>161.78120000000001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0.48509999999999998</v>
      </c>
      <c r="O165" s="176">
        <f>ROUND(E165*N165,2)</f>
        <v>78.48</v>
      </c>
      <c r="P165" s="176">
        <v>0</v>
      </c>
      <c r="Q165" s="176">
        <f>ROUND(E165*P165,2)</f>
        <v>0</v>
      </c>
      <c r="R165" s="178" t="s">
        <v>151</v>
      </c>
      <c r="S165" s="178" t="s">
        <v>152</v>
      </c>
      <c r="T165" s="179" t="s">
        <v>152</v>
      </c>
      <c r="U165" s="160">
        <v>0.03</v>
      </c>
      <c r="V165" s="160">
        <f>ROUND(E165*U165,2)</f>
        <v>4.8499999999999996</v>
      </c>
      <c r="W165" s="160"/>
      <c r="X165" s="160" t="s">
        <v>153</v>
      </c>
      <c r="Y165" s="160" t="s">
        <v>154</v>
      </c>
      <c r="Z165" s="150"/>
      <c r="AA165" s="150"/>
      <c r="AB165" s="150"/>
      <c r="AC165" s="150"/>
      <c r="AD165" s="150"/>
      <c r="AE165" s="150"/>
      <c r="AF165" s="150"/>
      <c r="AG165" s="150" t="s">
        <v>155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2" x14ac:dyDescent="0.2">
      <c r="A166" s="157"/>
      <c r="B166" s="158"/>
      <c r="C166" s="190" t="s">
        <v>158</v>
      </c>
      <c r="D166" s="161"/>
      <c r="E166" s="162"/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159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3" x14ac:dyDescent="0.2">
      <c r="A167" s="157"/>
      <c r="B167" s="158"/>
      <c r="C167" s="190" t="s">
        <v>212</v>
      </c>
      <c r="D167" s="161"/>
      <c r="E167" s="162"/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159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3" x14ac:dyDescent="0.2">
      <c r="A168" s="157"/>
      <c r="B168" s="158"/>
      <c r="C168" s="190" t="s">
        <v>330</v>
      </c>
      <c r="D168" s="161"/>
      <c r="E168" s="162">
        <v>161.78120000000001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159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73">
        <v>39</v>
      </c>
      <c r="B169" s="174" t="s">
        <v>331</v>
      </c>
      <c r="C169" s="189" t="s">
        <v>332</v>
      </c>
      <c r="D169" s="175" t="s">
        <v>150</v>
      </c>
      <c r="E169" s="176">
        <v>3.8925000000000001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0.15826000000000001</v>
      </c>
      <c r="O169" s="176">
        <f>ROUND(E169*N169,2)</f>
        <v>0.62</v>
      </c>
      <c r="P169" s="176">
        <v>0</v>
      </c>
      <c r="Q169" s="176">
        <f>ROUND(E169*P169,2)</f>
        <v>0</v>
      </c>
      <c r="R169" s="178" t="s">
        <v>151</v>
      </c>
      <c r="S169" s="178" t="s">
        <v>152</v>
      </c>
      <c r="T169" s="179" t="s">
        <v>152</v>
      </c>
      <c r="U169" s="160">
        <v>5.6000000000000001E-2</v>
      </c>
      <c r="V169" s="160">
        <f>ROUND(E169*U169,2)</f>
        <v>0.22</v>
      </c>
      <c r="W169" s="160"/>
      <c r="X169" s="160" t="s">
        <v>153</v>
      </c>
      <c r="Y169" s="160" t="s">
        <v>154</v>
      </c>
      <c r="Z169" s="150"/>
      <c r="AA169" s="150"/>
      <c r="AB169" s="150"/>
      <c r="AC169" s="150"/>
      <c r="AD169" s="150"/>
      <c r="AE169" s="150"/>
      <c r="AF169" s="150"/>
      <c r="AG169" s="150" t="s">
        <v>155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2" x14ac:dyDescent="0.2">
      <c r="A170" s="157"/>
      <c r="B170" s="158"/>
      <c r="C170" s="251" t="s">
        <v>333</v>
      </c>
      <c r="D170" s="252"/>
      <c r="E170" s="252"/>
      <c r="F170" s="252"/>
      <c r="G170" s="252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157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2" x14ac:dyDescent="0.2">
      <c r="A171" s="157"/>
      <c r="B171" s="158"/>
      <c r="C171" s="190" t="s">
        <v>334</v>
      </c>
      <c r="D171" s="161"/>
      <c r="E171" s="162">
        <v>3.8925000000000001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159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3">
        <v>40</v>
      </c>
      <c r="B172" s="174" t="s">
        <v>335</v>
      </c>
      <c r="C172" s="189" t="s">
        <v>336</v>
      </c>
      <c r="D172" s="175" t="s">
        <v>150</v>
      </c>
      <c r="E172" s="176">
        <v>13.805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6">
        <v>0.30651</v>
      </c>
      <c r="O172" s="176">
        <f>ROUND(E172*N172,2)</f>
        <v>4.2300000000000004</v>
      </c>
      <c r="P172" s="176">
        <v>0</v>
      </c>
      <c r="Q172" s="176">
        <f>ROUND(E172*P172,2)</f>
        <v>0</v>
      </c>
      <c r="R172" s="178" t="s">
        <v>151</v>
      </c>
      <c r="S172" s="178" t="s">
        <v>152</v>
      </c>
      <c r="T172" s="179" t="s">
        <v>152</v>
      </c>
      <c r="U172" s="160">
        <v>2.5000000000000001E-2</v>
      </c>
      <c r="V172" s="160">
        <f>ROUND(E172*U172,2)</f>
        <v>0.35</v>
      </c>
      <c r="W172" s="160"/>
      <c r="X172" s="160" t="s">
        <v>153</v>
      </c>
      <c r="Y172" s="160" t="s">
        <v>154</v>
      </c>
      <c r="Z172" s="150"/>
      <c r="AA172" s="150"/>
      <c r="AB172" s="150"/>
      <c r="AC172" s="150"/>
      <c r="AD172" s="150"/>
      <c r="AE172" s="150"/>
      <c r="AF172" s="150"/>
      <c r="AG172" s="150" t="s">
        <v>155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2" x14ac:dyDescent="0.2">
      <c r="A173" s="157"/>
      <c r="B173" s="158"/>
      <c r="C173" s="251" t="s">
        <v>337</v>
      </c>
      <c r="D173" s="252"/>
      <c r="E173" s="252"/>
      <c r="F173" s="252"/>
      <c r="G173" s="252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157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2" x14ac:dyDescent="0.2">
      <c r="A174" s="157"/>
      <c r="B174" s="158"/>
      <c r="C174" s="190" t="s">
        <v>158</v>
      </c>
      <c r="D174" s="161"/>
      <c r="E174" s="162"/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159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3" x14ac:dyDescent="0.2">
      <c r="A175" s="157"/>
      <c r="B175" s="158"/>
      <c r="C175" s="190" t="s">
        <v>338</v>
      </c>
      <c r="D175" s="161"/>
      <c r="E175" s="162">
        <v>9.1300000000000008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159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">
      <c r="A176" s="157"/>
      <c r="B176" s="158"/>
      <c r="C176" s="190" t="s">
        <v>254</v>
      </c>
      <c r="D176" s="161"/>
      <c r="E176" s="162">
        <v>4.6749999999999998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159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73">
        <v>41</v>
      </c>
      <c r="B177" s="174" t="s">
        <v>339</v>
      </c>
      <c r="C177" s="189" t="s">
        <v>340</v>
      </c>
      <c r="D177" s="175" t="s">
        <v>150</v>
      </c>
      <c r="E177" s="176">
        <v>8.5634999999999994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21</v>
      </c>
      <c r="M177" s="178">
        <f>G177*(1+L177/100)</f>
        <v>0</v>
      </c>
      <c r="N177" s="176">
        <v>5.0000000000000001E-4</v>
      </c>
      <c r="O177" s="176">
        <f>ROUND(E177*N177,2)</f>
        <v>0</v>
      </c>
      <c r="P177" s="176">
        <v>0</v>
      </c>
      <c r="Q177" s="176">
        <f>ROUND(E177*P177,2)</f>
        <v>0</v>
      </c>
      <c r="R177" s="178" t="s">
        <v>151</v>
      </c>
      <c r="S177" s="178" t="s">
        <v>152</v>
      </c>
      <c r="T177" s="179" t="s">
        <v>152</v>
      </c>
      <c r="U177" s="160">
        <v>2E-3</v>
      </c>
      <c r="V177" s="160">
        <f>ROUND(E177*U177,2)</f>
        <v>0.02</v>
      </c>
      <c r="W177" s="160"/>
      <c r="X177" s="160" t="s">
        <v>153</v>
      </c>
      <c r="Y177" s="160" t="s">
        <v>154</v>
      </c>
      <c r="Z177" s="150"/>
      <c r="AA177" s="150"/>
      <c r="AB177" s="150"/>
      <c r="AC177" s="150"/>
      <c r="AD177" s="150"/>
      <c r="AE177" s="150"/>
      <c r="AF177" s="150"/>
      <c r="AG177" s="150" t="s">
        <v>155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2" x14ac:dyDescent="0.2">
      <c r="A178" s="157"/>
      <c r="B178" s="158"/>
      <c r="C178" s="251" t="s">
        <v>341</v>
      </c>
      <c r="D178" s="252"/>
      <c r="E178" s="252"/>
      <c r="F178" s="252"/>
      <c r="G178" s="252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157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2" x14ac:dyDescent="0.2">
      <c r="A179" s="157"/>
      <c r="B179" s="158"/>
      <c r="C179" s="190" t="s">
        <v>342</v>
      </c>
      <c r="D179" s="161"/>
      <c r="E179" s="162">
        <v>3.8925000000000001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159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 x14ac:dyDescent="0.2">
      <c r="A180" s="157"/>
      <c r="B180" s="158"/>
      <c r="C180" s="190" t="s">
        <v>343</v>
      </c>
      <c r="D180" s="161"/>
      <c r="E180" s="162">
        <v>4.6710000000000003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159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73">
        <v>42</v>
      </c>
      <c r="B181" s="174" t="s">
        <v>344</v>
      </c>
      <c r="C181" s="189" t="s">
        <v>345</v>
      </c>
      <c r="D181" s="175" t="s">
        <v>150</v>
      </c>
      <c r="E181" s="176">
        <v>4.6710000000000003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6">
        <v>0.12715000000000001</v>
      </c>
      <c r="O181" s="176">
        <f>ROUND(E181*N181,2)</f>
        <v>0.59</v>
      </c>
      <c r="P181" s="176">
        <v>0</v>
      </c>
      <c r="Q181" s="176">
        <f>ROUND(E181*P181,2)</f>
        <v>0</v>
      </c>
      <c r="R181" s="178" t="s">
        <v>151</v>
      </c>
      <c r="S181" s="178" t="s">
        <v>152</v>
      </c>
      <c r="T181" s="179" t="s">
        <v>152</v>
      </c>
      <c r="U181" s="160">
        <v>7.1999999999999995E-2</v>
      </c>
      <c r="V181" s="160">
        <f>ROUND(E181*U181,2)</f>
        <v>0.34</v>
      </c>
      <c r="W181" s="160"/>
      <c r="X181" s="160" t="s">
        <v>153</v>
      </c>
      <c r="Y181" s="160" t="s">
        <v>154</v>
      </c>
      <c r="Z181" s="150"/>
      <c r="AA181" s="150"/>
      <c r="AB181" s="150"/>
      <c r="AC181" s="150"/>
      <c r="AD181" s="150"/>
      <c r="AE181" s="150"/>
      <c r="AF181" s="150"/>
      <c r="AG181" s="150" t="s">
        <v>155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2" x14ac:dyDescent="0.2">
      <c r="A182" s="157"/>
      <c r="B182" s="158"/>
      <c r="C182" s="190" t="s">
        <v>346</v>
      </c>
      <c r="D182" s="161"/>
      <c r="E182" s="162">
        <v>4.6710000000000003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159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3">
        <v>43</v>
      </c>
      <c r="B183" s="174" t="s">
        <v>347</v>
      </c>
      <c r="C183" s="189" t="s">
        <v>348</v>
      </c>
      <c r="D183" s="175" t="s">
        <v>150</v>
      </c>
      <c r="E183" s="176">
        <v>0.69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21</v>
      </c>
      <c r="M183" s="178">
        <f>G183*(1+L183/100)</f>
        <v>0</v>
      </c>
      <c r="N183" s="176">
        <v>0.35865000000000002</v>
      </c>
      <c r="O183" s="176">
        <f>ROUND(E183*N183,2)</f>
        <v>0.25</v>
      </c>
      <c r="P183" s="176">
        <v>0</v>
      </c>
      <c r="Q183" s="176">
        <f>ROUND(E183*P183,2)</f>
        <v>0</v>
      </c>
      <c r="R183" s="178" t="s">
        <v>151</v>
      </c>
      <c r="S183" s="178" t="s">
        <v>152</v>
      </c>
      <c r="T183" s="179" t="s">
        <v>152</v>
      </c>
      <c r="U183" s="160">
        <v>8.1000000000000003E-2</v>
      </c>
      <c r="V183" s="160">
        <f>ROUND(E183*U183,2)</f>
        <v>0.06</v>
      </c>
      <c r="W183" s="160"/>
      <c r="X183" s="160" t="s">
        <v>153</v>
      </c>
      <c r="Y183" s="160" t="s">
        <v>154</v>
      </c>
      <c r="Z183" s="150"/>
      <c r="AA183" s="150"/>
      <c r="AB183" s="150"/>
      <c r="AC183" s="150"/>
      <c r="AD183" s="150"/>
      <c r="AE183" s="150"/>
      <c r="AF183" s="150"/>
      <c r="AG183" s="150" t="s">
        <v>155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2" x14ac:dyDescent="0.2">
      <c r="A184" s="157"/>
      <c r="B184" s="158"/>
      <c r="C184" s="190" t="s">
        <v>349</v>
      </c>
      <c r="D184" s="161"/>
      <c r="E184" s="162">
        <v>0.69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159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73">
        <v>44</v>
      </c>
      <c r="B185" s="174" t="s">
        <v>350</v>
      </c>
      <c r="C185" s="189" t="s">
        <v>351</v>
      </c>
      <c r="D185" s="175" t="s">
        <v>150</v>
      </c>
      <c r="E185" s="176">
        <v>122.34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21</v>
      </c>
      <c r="M185" s="178">
        <f>G185*(1+L185/100)</f>
        <v>0</v>
      </c>
      <c r="N185" s="176">
        <v>7.3899999999999993E-2</v>
      </c>
      <c r="O185" s="176">
        <f>ROUND(E185*N185,2)</f>
        <v>9.0399999999999991</v>
      </c>
      <c r="P185" s="176">
        <v>0</v>
      </c>
      <c r="Q185" s="176">
        <f>ROUND(E185*P185,2)</f>
        <v>0</v>
      </c>
      <c r="R185" s="178" t="s">
        <v>151</v>
      </c>
      <c r="S185" s="178" t="s">
        <v>152</v>
      </c>
      <c r="T185" s="179" t="s">
        <v>152</v>
      </c>
      <c r="U185" s="160">
        <v>0.45200000000000001</v>
      </c>
      <c r="V185" s="160">
        <f>ROUND(E185*U185,2)</f>
        <v>55.3</v>
      </c>
      <c r="W185" s="160"/>
      <c r="X185" s="160" t="s">
        <v>153</v>
      </c>
      <c r="Y185" s="160" t="s">
        <v>154</v>
      </c>
      <c r="Z185" s="150"/>
      <c r="AA185" s="150"/>
      <c r="AB185" s="150"/>
      <c r="AC185" s="150"/>
      <c r="AD185" s="150"/>
      <c r="AE185" s="150"/>
      <c r="AF185" s="150"/>
      <c r="AG185" s="150" t="s">
        <v>155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2" x14ac:dyDescent="0.2">
      <c r="A186" s="157"/>
      <c r="B186" s="158"/>
      <c r="C186" s="251" t="s">
        <v>352</v>
      </c>
      <c r="D186" s="252"/>
      <c r="E186" s="252"/>
      <c r="F186" s="252"/>
      <c r="G186" s="252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157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80" t="str">
        <f>C186</f>
        <v>s provedením lože z kameniva drceného, s vyplněním spár, s dvojitým hutněním a se smetením přebytečného materiálu na krajnici. S dodáním hmot pro lože a výplň spár.</v>
      </c>
      <c r="BB186" s="150"/>
      <c r="BC186" s="150"/>
      <c r="BD186" s="150"/>
      <c r="BE186" s="150"/>
      <c r="BF186" s="150"/>
      <c r="BG186" s="150"/>
      <c r="BH186" s="150"/>
    </row>
    <row r="187" spans="1:60" outlineLevel="2" x14ac:dyDescent="0.2">
      <c r="A187" s="157"/>
      <c r="B187" s="158"/>
      <c r="C187" s="190" t="s">
        <v>158</v>
      </c>
      <c r="D187" s="161"/>
      <c r="E187" s="162"/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159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3" x14ac:dyDescent="0.2">
      <c r="A188" s="157"/>
      <c r="B188" s="158"/>
      <c r="C188" s="190" t="s">
        <v>353</v>
      </c>
      <c r="D188" s="161"/>
      <c r="E188" s="162">
        <v>122.34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50"/>
      <c r="AA188" s="150"/>
      <c r="AB188" s="150"/>
      <c r="AC188" s="150"/>
      <c r="AD188" s="150"/>
      <c r="AE188" s="150"/>
      <c r="AF188" s="150"/>
      <c r="AG188" s="150" t="s">
        <v>159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73">
        <v>45</v>
      </c>
      <c r="B189" s="174" t="s">
        <v>354</v>
      </c>
      <c r="C189" s="189" t="s">
        <v>355</v>
      </c>
      <c r="D189" s="175" t="s">
        <v>150</v>
      </c>
      <c r="E189" s="176">
        <v>22.305</v>
      </c>
      <c r="F189" s="177"/>
      <c r="G189" s="178">
        <f>ROUND(E189*F189,2)</f>
        <v>0</v>
      </c>
      <c r="H189" s="177"/>
      <c r="I189" s="178">
        <f>ROUND(E189*H189,2)</f>
        <v>0</v>
      </c>
      <c r="J189" s="177"/>
      <c r="K189" s="178">
        <f>ROUND(E189*J189,2)</f>
        <v>0</v>
      </c>
      <c r="L189" s="178">
        <v>21</v>
      </c>
      <c r="M189" s="178">
        <f>G189*(1+L189/100)</f>
        <v>0</v>
      </c>
      <c r="N189" s="176">
        <v>7.3899999999999993E-2</v>
      </c>
      <c r="O189" s="176">
        <f>ROUND(E189*N189,2)</f>
        <v>1.65</v>
      </c>
      <c r="P189" s="176">
        <v>0</v>
      </c>
      <c r="Q189" s="176">
        <f>ROUND(E189*P189,2)</f>
        <v>0</v>
      </c>
      <c r="R189" s="178" t="s">
        <v>151</v>
      </c>
      <c r="S189" s="178" t="s">
        <v>152</v>
      </c>
      <c r="T189" s="179" t="s">
        <v>152</v>
      </c>
      <c r="U189" s="160">
        <v>0.47799999999999998</v>
      </c>
      <c r="V189" s="160">
        <f>ROUND(E189*U189,2)</f>
        <v>10.66</v>
      </c>
      <c r="W189" s="160"/>
      <c r="X189" s="160" t="s">
        <v>153</v>
      </c>
      <c r="Y189" s="160" t="s">
        <v>154</v>
      </c>
      <c r="Z189" s="150"/>
      <c r="AA189" s="150"/>
      <c r="AB189" s="150"/>
      <c r="AC189" s="150"/>
      <c r="AD189" s="150"/>
      <c r="AE189" s="150"/>
      <c r="AF189" s="150"/>
      <c r="AG189" s="150" t="s">
        <v>155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22.5" outlineLevel="2" x14ac:dyDescent="0.2">
      <c r="A190" s="157"/>
      <c r="B190" s="158"/>
      <c r="C190" s="251" t="s">
        <v>352</v>
      </c>
      <c r="D190" s="252"/>
      <c r="E190" s="252"/>
      <c r="F190" s="252"/>
      <c r="G190" s="252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157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80" t="str">
        <f>C190</f>
        <v>s provedením lože z kameniva drceného, s vyplněním spár, s dvojitým hutněním a se smetením přebytečného materiálu na krajnici. S dodáním hmot pro lože a výplň spár.</v>
      </c>
      <c r="BB190" s="150"/>
      <c r="BC190" s="150"/>
      <c r="BD190" s="150"/>
      <c r="BE190" s="150"/>
      <c r="BF190" s="150"/>
      <c r="BG190" s="150"/>
      <c r="BH190" s="150"/>
    </row>
    <row r="191" spans="1:60" outlineLevel="2" x14ac:dyDescent="0.2">
      <c r="A191" s="157"/>
      <c r="B191" s="158"/>
      <c r="C191" s="190" t="s">
        <v>158</v>
      </c>
      <c r="D191" s="161"/>
      <c r="E191" s="162"/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50"/>
      <c r="AA191" s="150"/>
      <c r="AB191" s="150"/>
      <c r="AC191" s="150"/>
      <c r="AD191" s="150"/>
      <c r="AE191" s="150"/>
      <c r="AF191" s="150"/>
      <c r="AG191" s="150" t="s">
        <v>159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3" x14ac:dyDescent="0.2">
      <c r="A192" s="157"/>
      <c r="B192" s="158"/>
      <c r="C192" s="190" t="s">
        <v>356</v>
      </c>
      <c r="D192" s="161"/>
      <c r="E192" s="162">
        <v>17.63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159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3" x14ac:dyDescent="0.2">
      <c r="A193" s="157"/>
      <c r="B193" s="158"/>
      <c r="C193" s="190" t="s">
        <v>254</v>
      </c>
      <c r="D193" s="161"/>
      <c r="E193" s="162">
        <v>4.6749999999999998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159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2.5" outlineLevel="1" x14ac:dyDescent="0.2">
      <c r="A194" s="173">
        <v>46</v>
      </c>
      <c r="B194" s="174" t="s">
        <v>357</v>
      </c>
      <c r="C194" s="189" t="s">
        <v>358</v>
      </c>
      <c r="D194" s="175" t="s">
        <v>150</v>
      </c>
      <c r="E194" s="176">
        <v>1.5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6">
        <v>7.1999999999999995E-2</v>
      </c>
      <c r="O194" s="176">
        <f>ROUND(E194*N194,2)</f>
        <v>0.11</v>
      </c>
      <c r="P194" s="176">
        <v>0</v>
      </c>
      <c r="Q194" s="176">
        <f>ROUND(E194*P194,2)</f>
        <v>0</v>
      </c>
      <c r="R194" s="178" t="s">
        <v>151</v>
      </c>
      <c r="S194" s="178" t="s">
        <v>152</v>
      </c>
      <c r="T194" s="179" t="s">
        <v>152</v>
      </c>
      <c r="U194" s="160">
        <v>0.375</v>
      </c>
      <c r="V194" s="160">
        <f>ROUND(E194*U194,2)</f>
        <v>0.56000000000000005</v>
      </c>
      <c r="W194" s="160"/>
      <c r="X194" s="160" t="s">
        <v>153</v>
      </c>
      <c r="Y194" s="160" t="s">
        <v>154</v>
      </c>
      <c r="Z194" s="150"/>
      <c r="AA194" s="150"/>
      <c r="AB194" s="150"/>
      <c r="AC194" s="150"/>
      <c r="AD194" s="150"/>
      <c r="AE194" s="150"/>
      <c r="AF194" s="150"/>
      <c r="AG194" s="150" t="s">
        <v>155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2.5" outlineLevel="2" x14ac:dyDescent="0.2">
      <c r="A195" s="157"/>
      <c r="B195" s="158"/>
      <c r="C195" s="251" t="s">
        <v>359</v>
      </c>
      <c r="D195" s="252"/>
      <c r="E195" s="252"/>
      <c r="F195" s="252"/>
      <c r="G195" s="252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157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80" t="str">
        <f>C195</f>
        <v>komunikací pro pěší do velikosti dlaždic 0,25 m2 s provedením lože do tl. 30 mm, s vyplněním spár a se smetením přebytečného materiálu na vzdálenost do 3 m</v>
      </c>
      <c r="BB195" s="150"/>
      <c r="BC195" s="150"/>
      <c r="BD195" s="150"/>
      <c r="BE195" s="150"/>
      <c r="BF195" s="150"/>
      <c r="BG195" s="150"/>
      <c r="BH195" s="150"/>
    </row>
    <row r="196" spans="1:60" outlineLevel="2" x14ac:dyDescent="0.2">
      <c r="A196" s="157"/>
      <c r="B196" s="158"/>
      <c r="C196" s="190" t="s">
        <v>161</v>
      </c>
      <c r="D196" s="161"/>
      <c r="E196" s="162">
        <v>1.5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159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ht="33.75" outlineLevel="1" x14ac:dyDescent="0.2">
      <c r="A197" s="173">
        <v>47</v>
      </c>
      <c r="B197" s="174" t="s">
        <v>360</v>
      </c>
      <c r="C197" s="189" t="s">
        <v>361</v>
      </c>
      <c r="D197" s="175" t="s">
        <v>288</v>
      </c>
      <c r="E197" s="176">
        <v>7</v>
      </c>
      <c r="F197" s="177"/>
      <c r="G197" s="178">
        <f>ROUND(E197*F197,2)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21</v>
      </c>
      <c r="M197" s="178">
        <f>G197*(1+L197/100)</f>
        <v>0</v>
      </c>
      <c r="N197" s="176">
        <v>0.15728</v>
      </c>
      <c r="O197" s="176">
        <f>ROUND(E197*N197,2)</f>
        <v>1.1000000000000001</v>
      </c>
      <c r="P197" s="176">
        <v>0</v>
      </c>
      <c r="Q197" s="176">
        <f>ROUND(E197*P197,2)</f>
        <v>0</v>
      </c>
      <c r="R197" s="178" t="s">
        <v>151</v>
      </c>
      <c r="S197" s="178" t="s">
        <v>152</v>
      </c>
      <c r="T197" s="179" t="s">
        <v>152</v>
      </c>
      <c r="U197" s="160">
        <v>0.24782000000000001</v>
      </c>
      <c r="V197" s="160">
        <f>ROUND(E197*U197,2)</f>
        <v>1.73</v>
      </c>
      <c r="W197" s="160"/>
      <c r="X197" s="160" t="s">
        <v>153</v>
      </c>
      <c r="Y197" s="160" t="s">
        <v>154</v>
      </c>
      <c r="Z197" s="150"/>
      <c r="AA197" s="150"/>
      <c r="AB197" s="150"/>
      <c r="AC197" s="150"/>
      <c r="AD197" s="150"/>
      <c r="AE197" s="150"/>
      <c r="AF197" s="150"/>
      <c r="AG197" s="150" t="s">
        <v>155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2" x14ac:dyDescent="0.2">
      <c r="A198" s="157"/>
      <c r="B198" s="158"/>
      <c r="C198" s="253" t="s">
        <v>362</v>
      </c>
      <c r="D198" s="254"/>
      <c r="E198" s="254"/>
      <c r="F198" s="254"/>
      <c r="G198" s="254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363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2" x14ac:dyDescent="0.2">
      <c r="A199" s="157"/>
      <c r="B199" s="158"/>
      <c r="C199" s="190" t="s">
        <v>364</v>
      </c>
      <c r="D199" s="161"/>
      <c r="E199" s="162">
        <v>7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159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ht="22.5" outlineLevel="1" x14ac:dyDescent="0.2">
      <c r="A200" s="173">
        <v>48</v>
      </c>
      <c r="B200" s="174" t="s">
        <v>365</v>
      </c>
      <c r="C200" s="189" t="s">
        <v>366</v>
      </c>
      <c r="D200" s="175" t="s">
        <v>288</v>
      </c>
      <c r="E200" s="176">
        <v>4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6">
        <v>3.15E-3</v>
      </c>
      <c r="O200" s="176">
        <f>ROUND(E200*N200,2)</f>
        <v>0.01</v>
      </c>
      <c r="P200" s="176">
        <v>0</v>
      </c>
      <c r="Q200" s="176">
        <f>ROUND(E200*P200,2)</f>
        <v>0</v>
      </c>
      <c r="R200" s="178" t="s">
        <v>151</v>
      </c>
      <c r="S200" s="178" t="s">
        <v>152</v>
      </c>
      <c r="T200" s="179" t="s">
        <v>152</v>
      </c>
      <c r="U200" s="160">
        <v>0.02</v>
      </c>
      <c r="V200" s="160">
        <f>ROUND(E200*U200,2)</f>
        <v>0.08</v>
      </c>
      <c r="W200" s="160"/>
      <c r="X200" s="160" t="s">
        <v>153</v>
      </c>
      <c r="Y200" s="160" t="s">
        <v>154</v>
      </c>
      <c r="Z200" s="150"/>
      <c r="AA200" s="150"/>
      <c r="AB200" s="150"/>
      <c r="AC200" s="150"/>
      <c r="AD200" s="150"/>
      <c r="AE200" s="150"/>
      <c r="AF200" s="150"/>
      <c r="AG200" s="150" t="s">
        <v>155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2" x14ac:dyDescent="0.2">
      <c r="A201" s="157"/>
      <c r="B201" s="158"/>
      <c r="C201" s="190" t="s">
        <v>367</v>
      </c>
      <c r="D201" s="161"/>
      <c r="E201" s="162">
        <v>4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159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3">
        <v>49</v>
      </c>
      <c r="B202" s="174" t="s">
        <v>368</v>
      </c>
      <c r="C202" s="189" t="s">
        <v>369</v>
      </c>
      <c r="D202" s="175" t="s">
        <v>188</v>
      </c>
      <c r="E202" s="176">
        <v>1.2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6">
        <v>2.2399999999999998E-3</v>
      </c>
      <c r="O202" s="176">
        <f>ROUND(E202*N202,2)</f>
        <v>0</v>
      </c>
      <c r="P202" s="176">
        <v>0</v>
      </c>
      <c r="Q202" s="176">
        <f>ROUND(E202*P202,2)</f>
        <v>0</v>
      </c>
      <c r="R202" s="178" t="s">
        <v>151</v>
      </c>
      <c r="S202" s="178" t="s">
        <v>152</v>
      </c>
      <c r="T202" s="179" t="s">
        <v>152</v>
      </c>
      <c r="U202" s="160">
        <v>0.129</v>
      </c>
      <c r="V202" s="160">
        <f>ROUND(E202*U202,2)</f>
        <v>0.15</v>
      </c>
      <c r="W202" s="160"/>
      <c r="X202" s="160" t="s">
        <v>153</v>
      </c>
      <c r="Y202" s="160" t="s">
        <v>154</v>
      </c>
      <c r="Z202" s="150"/>
      <c r="AA202" s="150"/>
      <c r="AB202" s="150"/>
      <c r="AC202" s="150"/>
      <c r="AD202" s="150"/>
      <c r="AE202" s="150"/>
      <c r="AF202" s="150"/>
      <c r="AG202" s="150" t="s">
        <v>155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2" x14ac:dyDescent="0.2">
      <c r="A203" s="157"/>
      <c r="B203" s="158"/>
      <c r="C203" s="251" t="s">
        <v>370</v>
      </c>
      <c r="D203" s="252"/>
      <c r="E203" s="252"/>
      <c r="F203" s="252"/>
      <c r="G203" s="252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157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2" x14ac:dyDescent="0.2">
      <c r="A204" s="157"/>
      <c r="B204" s="158"/>
      <c r="C204" s="255" t="s">
        <v>371</v>
      </c>
      <c r="D204" s="256"/>
      <c r="E204" s="256"/>
      <c r="F204" s="256"/>
      <c r="G204" s="256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363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80" t="str">
        <f>C204</f>
        <v>Včetně odstranění zvětralé asfaltové zálivky, vyčištění spár, zalití spár asfaltovou zálivkou, nátěru asfaltovým lakem a posyp drtí.</v>
      </c>
      <c r="BB204" s="150"/>
      <c r="BC204" s="150"/>
      <c r="BD204" s="150"/>
      <c r="BE204" s="150"/>
      <c r="BF204" s="150"/>
      <c r="BG204" s="150"/>
      <c r="BH204" s="150"/>
    </row>
    <row r="205" spans="1:60" outlineLevel="2" x14ac:dyDescent="0.2">
      <c r="A205" s="157"/>
      <c r="B205" s="158"/>
      <c r="C205" s="190" t="s">
        <v>372</v>
      </c>
      <c r="D205" s="161"/>
      <c r="E205" s="162">
        <v>1.2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50"/>
      <c r="AA205" s="150"/>
      <c r="AB205" s="150"/>
      <c r="AC205" s="150"/>
      <c r="AD205" s="150"/>
      <c r="AE205" s="150"/>
      <c r="AF205" s="150"/>
      <c r="AG205" s="150" t="s">
        <v>159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 x14ac:dyDescent="0.2">
      <c r="A206" s="173">
        <v>50</v>
      </c>
      <c r="B206" s="174" t="s">
        <v>373</v>
      </c>
      <c r="C206" s="189" t="s">
        <v>374</v>
      </c>
      <c r="D206" s="175" t="s">
        <v>150</v>
      </c>
      <c r="E206" s="176">
        <v>128.45699999999999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6">
        <v>0.129</v>
      </c>
      <c r="O206" s="176">
        <f>ROUND(E206*N206,2)</f>
        <v>16.57</v>
      </c>
      <c r="P206" s="176">
        <v>0</v>
      </c>
      <c r="Q206" s="176">
        <f>ROUND(E206*P206,2)</f>
        <v>0</v>
      </c>
      <c r="R206" s="178" t="s">
        <v>278</v>
      </c>
      <c r="S206" s="178" t="s">
        <v>152</v>
      </c>
      <c r="T206" s="179" t="s">
        <v>152</v>
      </c>
      <c r="U206" s="160">
        <v>0</v>
      </c>
      <c r="V206" s="160">
        <f>ROUND(E206*U206,2)</f>
        <v>0</v>
      </c>
      <c r="W206" s="160"/>
      <c r="X206" s="160" t="s">
        <v>279</v>
      </c>
      <c r="Y206" s="160" t="s">
        <v>154</v>
      </c>
      <c r="Z206" s="150"/>
      <c r="AA206" s="150"/>
      <c r="AB206" s="150"/>
      <c r="AC206" s="150"/>
      <c r="AD206" s="150"/>
      <c r="AE206" s="150"/>
      <c r="AF206" s="150"/>
      <c r="AG206" s="150" t="s">
        <v>280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2" x14ac:dyDescent="0.2">
      <c r="A207" s="157"/>
      <c r="B207" s="158"/>
      <c r="C207" s="190" t="s">
        <v>353</v>
      </c>
      <c r="D207" s="161"/>
      <c r="E207" s="162">
        <v>122.34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159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3" x14ac:dyDescent="0.2">
      <c r="A208" s="157"/>
      <c r="B208" s="158"/>
      <c r="C208" s="191" t="s">
        <v>321</v>
      </c>
      <c r="D208" s="163"/>
      <c r="E208" s="164">
        <v>6.117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50"/>
      <c r="AA208" s="150"/>
      <c r="AB208" s="150"/>
      <c r="AC208" s="150"/>
      <c r="AD208" s="150"/>
      <c r="AE208" s="150"/>
      <c r="AF208" s="150"/>
      <c r="AG208" s="150" t="s">
        <v>159</v>
      </c>
      <c r="AH208" s="150">
        <v>4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2.5" outlineLevel="1" x14ac:dyDescent="0.2">
      <c r="A209" s="173">
        <v>51</v>
      </c>
      <c r="B209" s="174" t="s">
        <v>375</v>
      </c>
      <c r="C209" s="189" t="s">
        <v>376</v>
      </c>
      <c r="D209" s="175" t="s">
        <v>150</v>
      </c>
      <c r="E209" s="176">
        <v>5.7539999999999996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0.13150000000000001</v>
      </c>
      <c r="O209" s="176">
        <f>ROUND(E209*N209,2)</f>
        <v>0.76</v>
      </c>
      <c r="P209" s="176">
        <v>0</v>
      </c>
      <c r="Q209" s="176">
        <f>ROUND(E209*P209,2)</f>
        <v>0</v>
      </c>
      <c r="R209" s="178" t="s">
        <v>278</v>
      </c>
      <c r="S209" s="178" t="s">
        <v>152</v>
      </c>
      <c r="T209" s="179" t="s">
        <v>152</v>
      </c>
      <c r="U209" s="160">
        <v>0</v>
      </c>
      <c r="V209" s="160">
        <f>ROUND(E209*U209,2)</f>
        <v>0</v>
      </c>
      <c r="W209" s="160"/>
      <c r="X209" s="160" t="s">
        <v>279</v>
      </c>
      <c r="Y209" s="160" t="s">
        <v>154</v>
      </c>
      <c r="Z209" s="150"/>
      <c r="AA209" s="150"/>
      <c r="AB209" s="150"/>
      <c r="AC209" s="150"/>
      <c r="AD209" s="150"/>
      <c r="AE209" s="150"/>
      <c r="AF209" s="150"/>
      <c r="AG209" s="150" t="s">
        <v>280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2" x14ac:dyDescent="0.2">
      <c r="A210" s="157"/>
      <c r="B210" s="158"/>
      <c r="C210" s="190" t="s">
        <v>377</v>
      </c>
      <c r="D210" s="161"/>
      <c r="E210" s="162">
        <v>5.48</v>
      </c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50"/>
      <c r="AA210" s="150"/>
      <c r="AB210" s="150"/>
      <c r="AC210" s="150"/>
      <c r="AD210" s="150"/>
      <c r="AE210" s="150"/>
      <c r="AF210" s="150"/>
      <c r="AG210" s="150" t="s">
        <v>159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3" x14ac:dyDescent="0.2">
      <c r="A211" s="157"/>
      <c r="B211" s="158"/>
      <c r="C211" s="191" t="s">
        <v>321</v>
      </c>
      <c r="D211" s="163"/>
      <c r="E211" s="164">
        <v>0.27400000000000002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50"/>
      <c r="AA211" s="150"/>
      <c r="AB211" s="150"/>
      <c r="AC211" s="150"/>
      <c r="AD211" s="150"/>
      <c r="AE211" s="150"/>
      <c r="AF211" s="150"/>
      <c r="AG211" s="150" t="s">
        <v>159</v>
      </c>
      <c r="AH211" s="150">
        <v>4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22.5" outlineLevel="1" x14ac:dyDescent="0.2">
      <c r="A212" s="173">
        <v>52</v>
      </c>
      <c r="B212" s="174" t="s">
        <v>378</v>
      </c>
      <c r="C212" s="189" t="s">
        <v>379</v>
      </c>
      <c r="D212" s="175" t="s">
        <v>150</v>
      </c>
      <c r="E212" s="176">
        <v>4.0214999999999996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21</v>
      </c>
      <c r="M212" s="178">
        <f>G212*(1+L212/100)</f>
        <v>0</v>
      </c>
      <c r="N212" s="176">
        <v>0.17824000000000001</v>
      </c>
      <c r="O212" s="176">
        <f>ROUND(E212*N212,2)</f>
        <v>0.72</v>
      </c>
      <c r="P212" s="176">
        <v>0</v>
      </c>
      <c r="Q212" s="176">
        <f>ROUND(E212*P212,2)</f>
        <v>0</v>
      </c>
      <c r="R212" s="178" t="s">
        <v>278</v>
      </c>
      <c r="S212" s="178" t="s">
        <v>152</v>
      </c>
      <c r="T212" s="179" t="s">
        <v>152</v>
      </c>
      <c r="U212" s="160">
        <v>0</v>
      </c>
      <c r="V212" s="160">
        <f>ROUND(E212*U212,2)</f>
        <v>0</v>
      </c>
      <c r="W212" s="160"/>
      <c r="X212" s="160" t="s">
        <v>279</v>
      </c>
      <c r="Y212" s="160" t="s">
        <v>154</v>
      </c>
      <c r="Z212" s="150"/>
      <c r="AA212" s="150"/>
      <c r="AB212" s="150"/>
      <c r="AC212" s="150"/>
      <c r="AD212" s="150"/>
      <c r="AE212" s="150"/>
      <c r="AF212" s="150"/>
      <c r="AG212" s="150" t="s">
        <v>280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2" x14ac:dyDescent="0.2">
      <c r="A213" s="157"/>
      <c r="B213" s="158"/>
      <c r="C213" s="190" t="s">
        <v>380</v>
      </c>
      <c r="D213" s="161"/>
      <c r="E213" s="162">
        <v>3.83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159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 x14ac:dyDescent="0.2">
      <c r="A214" s="157"/>
      <c r="B214" s="158"/>
      <c r="C214" s="191" t="s">
        <v>321</v>
      </c>
      <c r="D214" s="163"/>
      <c r="E214" s="164">
        <v>0.1915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159</v>
      </c>
      <c r="AH214" s="150">
        <v>4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73">
        <v>53</v>
      </c>
      <c r="B215" s="174" t="s">
        <v>381</v>
      </c>
      <c r="C215" s="189" t="s">
        <v>382</v>
      </c>
      <c r="D215" s="175" t="s">
        <v>150</v>
      </c>
      <c r="E215" s="176">
        <v>9.6285000000000007</v>
      </c>
      <c r="F215" s="177"/>
      <c r="G215" s="178">
        <f>ROUND(E215*F215,2)</f>
        <v>0</v>
      </c>
      <c r="H215" s="177"/>
      <c r="I215" s="178">
        <f>ROUND(E215*H215,2)</f>
        <v>0</v>
      </c>
      <c r="J215" s="177"/>
      <c r="K215" s="178">
        <f>ROUND(E215*J215,2)</f>
        <v>0</v>
      </c>
      <c r="L215" s="178">
        <v>21</v>
      </c>
      <c r="M215" s="178">
        <f>G215*(1+L215/100)</f>
        <v>0</v>
      </c>
      <c r="N215" s="176">
        <v>0.17244999999999999</v>
      </c>
      <c r="O215" s="176">
        <f>ROUND(E215*N215,2)</f>
        <v>1.66</v>
      </c>
      <c r="P215" s="176">
        <v>0</v>
      </c>
      <c r="Q215" s="176">
        <f>ROUND(E215*P215,2)</f>
        <v>0</v>
      </c>
      <c r="R215" s="178" t="s">
        <v>278</v>
      </c>
      <c r="S215" s="178" t="s">
        <v>152</v>
      </c>
      <c r="T215" s="179" t="s">
        <v>152</v>
      </c>
      <c r="U215" s="160">
        <v>0</v>
      </c>
      <c r="V215" s="160">
        <f>ROUND(E215*U215,2)</f>
        <v>0</v>
      </c>
      <c r="W215" s="160"/>
      <c r="X215" s="160" t="s">
        <v>279</v>
      </c>
      <c r="Y215" s="160" t="s">
        <v>154</v>
      </c>
      <c r="Z215" s="150"/>
      <c r="AA215" s="150"/>
      <c r="AB215" s="150"/>
      <c r="AC215" s="150"/>
      <c r="AD215" s="150"/>
      <c r="AE215" s="150"/>
      <c r="AF215" s="150"/>
      <c r="AG215" s="150" t="s">
        <v>280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2" x14ac:dyDescent="0.2">
      <c r="A216" s="157"/>
      <c r="B216" s="158"/>
      <c r="C216" s="190" t="s">
        <v>383</v>
      </c>
      <c r="D216" s="161"/>
      <c r="E216" s="162">
        <v>9.17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159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3" x14ac:dyDescent="0.2">
      <c r="A217" s="157"/>
      <c r="B217" s="158"/>
      <c r="C217" s="191" t="s">
        <v>321</v>
      </c>
      <c r="D217" s="163"/>
      <c r="E217" s="164">
        <v>0.45850000000000002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159</v>
      </c>
      <c r="AH217" s="150">
        <v>4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73">
        <v>54</v>
      </c>
      <c r="B218" s="174" t="s">
        <v>384</v>
      </c>
      <c r="C218" s="189" t="s">
        <v>385</v>
      </c>
      <c r="D218" s="175" t="s">
        <v>150</v>
      </c>
      <c r="E218" s="176">
        <v>5.9219999999999997</v>
      </c>
      <c r="F218" s="177"/>
      <c r="G218" s="178">
        <f>ROUND(E218*F218,2)</f>
        <v>0</v>
      </c>
      <c r="H218" s="177"/>
      <c r="I218" s="178">
        <f>ROUND(E218*H218,2)</f>
        <v>0</v>
      </c>
      <c r="J218" s="177"/>
      <c r="K218" s="178">
        <f>ROUND(E218*J218,2)</f>
        <v>0</v>
      </c>
      <c r="L218" s="178">
        <v>21</v>
      </c>
      <c r="M218" s="178">
        <f>G218*(1+L218/100)</f>
        <v>0</v>
      </c>
      <c r="N218" s="176">
        <v>0.13100000000000001</v>
      </c>
      <c r="O218" s="176">
        <f>ROUND(E218*N218,2)</f>
        <v>0.78</v>
      </c>
      <c r="P218" s="176">
        <v>0</v>
      </c>
      <c r="Q218" s="176">
        <f>ROUND(E218*P218,2)</f>
        <v>0</v>
      </c>
      <c r="R218" s="178" t="s">
        <v>278</v>
      </c>
      <c r="S218" s="178" t="s">
        <v>152</v>
      </c>
      <c r="T218" s="179" t="s">
        <v>152</v>
      </c>
      <c r="U218" s="160">
        <v>0</v>
      </c>
      <c r="V218" s="160">
        <f>ROUND(E218*U218,2)</f>
        <v>0</v>
      </c>
      <c r="W218" s="160"/>
      <c r="X218" s="160" t="s">
        <v>279</v>
      </c>
      <c r="Y218" s="160" t="s">
        <v>154</v>
      </c>
      <c r="Z218" s="150"/>
      <c r="AA218" s="150"/>
      <c r="AB218" s="150"/>
      <c r="AC218" s="150"/>
      <c r="AD218" s="150"/>
      <c r="AE218" s="150"/>
      <c r="AF218" s="150"/>
      <c r="AG218" s="150" t="s">
        <v>280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2" x14ac:dyDescent="0.2">
      <c r="A219" s="157"/>
      <c r="B219" s="158"/>
      <c r="C219" s="190" t="s">
        <v>386</v>
      </c>
      <c r="D219" s="161"/>
      <c r="E219" s="162">
        <v>5.64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159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3" x14ac:dyDescent="0.2">
      <c r="A220" s="157"/>
      <c r="B220" s="158"/>
      <c r="C220" s="191" t="s">
        <v>321</v>
      </c>
      <c r="D220" s="163"/>
      <c r="E220" s="164">
        <v>0.28199999999999997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50"/>
      <c r="AA220" s="150"/>
      <c r="AB220" s="150"/>
      <c r="AC220" s="150"/>
      <c r="AD220" s="150"/>
      <c r="AE220" s="150"/>
      <c r="AF220" s="150"/>
      <c r="AG220" s="150" t="s">
        <v>159</v>
      </c>
      <c r="AH220" s="150">
        <v>4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3">
        <v>55</v>
      </c>
      <c r="B221" s="174" t="s">
        <v>387</v>
      </c>
      <c r="C221" s="189" t="s">
        <v>388</v>
      </c>
      <c r="D221" s="175" t="s">
        <v>150</v>
      </c>
      <c r="E221" s="176">
        <v>4.9035000000000002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6">
        <v>0.17499999999999999</v>
      </c>
      <c r="O221" s="176">
        <f>ROUND(E221*N221,2)</f>
        <v>0.86</v>
      </c>
      <c r="P221" s="176">
        <v>0</v>
      </c>
      <c r="Q221" s="176">
        <f>ROUND(E221*P221,2)</f>
        <v>0</v>
      </c>
      <c r="R221" s="178" t="s">
        <v>278</v>
      </c>
      <c r="S221" s="178" t="s">
        <v>152</v>
      </c>
      <c r="T221" s="179" t="s">
        <v>152</v>
      </c>
      <c r="U221" s="160">
        <v>0</v>
      </c>
      <c r="V221" s="160">
        <f>ROUND(E221*U221,2)</f>
        <v>0</v>
      </c>
      <c r="W221" s="160"/>
      <c r="X221" s="160" t="s">
        <v>279</v>
      </c>
      <c r="Y221" s="160" t="s">
        <v>154</v>
      </c>
      <c r="Z221" s="150"/>
      <c r="AA221" s="150"/>
      <c r="AB221" s="150"/>
      <c r="AC221" s="150"/>
      <c r="AD221" s="150"/>
      <c r="AE221" s="150"/>
      <c r="AF221" s="150"/>
      <c r="AG221" s="150" t="s">
        <v>280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2" x14ac:dyDescent="0.2">
      <c r="A222" s="157"/>
      <c r="B222" s="158"/>
      <c r="C222" s="190" t="s">
        <v>389</v>
      </c>
      <c r="D222" s="161"/>
      <c r="E222" s="162">
        <v>4.67</v>
      </c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50"/>
      <c r="AA222" s="150"/>
      <c r="AB222" s="150"/>
      <c r="AC222" s="150"/>
      <c r="AD222" s="150"/>
      <c r="AE222" s="150"/>
      <c r="AF222" s="150"/>
      <c r="AG222" s="150" t="s">
        <v>159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3" x14ac:dyDescent="0.2">
      <c r="A223" s="157"/>
      <c r="B223" s="158"/>
      <c r="C223" s="191" t="s">
        <v>321</v>
      </c>
      <c r="D223" s="163"/>
      <c r="E223" s="164">
        <v>0.23350000000000001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50"/>
      <c r="AA223" s="150"/>
      <c r="AB223" s="150"/>
      <c r="AC223" s="150"/>
      <c r="AD223" s="150"/>
      <c r="AE223" s="150"/>
      <c r="AF223" s="150"/>
      <c r="AG223" s="150" t="s">
        <v>159</v>
      </c>
      <c r="AH223" s="150">
        <v>4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x14ac:dyDescent="0.2">
      <c r="A224" s="166" t="s">
        <v>146</v>
      </c>
      <c r="B224" s="167" t="s">
        <v>98</v>
      </c>
      <c r="C224" s="188" t="s">
        <v>99</v>
      </c>
      <c r="D224" s="168"/>
      <c r="E224" s="169"/>
      <c r="F224" s="170"/>
      <c r="G224" s="170">
        <f>SUMIF(AG225:AG228,"&lt;&gt;NOR",G225:G228)</f>
        <v>0</v>
      </c>
      <c r="H224" s="170"/>
      <c r="I224" s="170">
        <f>SUM(I225:I228)</f>
        <v>0</v>
      </c>
      <c r="J224" s="170"/>
      <c r="K224" s="170">
        <f>SUM(K225:K228)</f>
        <v>0</v>
      </c>
      <c r="L224" s="170"/>
      <c r="M224" s="170">
        <f>SUM(M225:M228)</f>
        <v>0</v>
      </c>
      <c r="N224" s="169"/>
      <c r="O224" s="169">
        <f>SUM(O225:O228)</f>
        <v>3.41</v>
      </c>
      <c r="P224" s="169"/>
      <c r="Q224" s="169">
        <f>SUM(Q225:Q228)</f>
        <v>0</v>
      </c>
      <c r="R224" s="170"/>
      <c r="S224" s="170"/>
      <c r="T224" s="171"/>
      <c r="U224" s="165"/>
      <c r="V224" s="165">
        <f>SUM(V225:V228)</f>
        <v>3.13</v>
      </c>
      <c r="W224" s="165"/>
      <c r="X224" s="165"/>
      <c r="Y224" s="165"/>
      <c r="AG224" t="s">
        <v>147</v>
      </c>
    </row>
    <row r="225" spans="1:60" outlineLevel="1" x14ac:dyDescent="0.2">
      <c r="A225" s="173">
        <v>56</v>
      </c>
      <c r="B225" s="174" t="s">
        <v>390</v>
      </c>
      <c r="C225" s="189" t="s">
        <v>391</v>
      </c>
      <c r="D225" s="175" t="s">
        <v>205</v>
      </c>
      <c r="E225" s="176">
        <v>1.35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6">
        <v>2.5249999999999999</v>
      </c>
      <c r="O225" s="176">
        <f>ROUND(E225*N225,2)</f>
        <v>3.41</v>
      </c>
      <c r="P225" s="176">
        <v>0</v>
      </c>
      <c r="Q225" s="176">
        <f>ROUND(E225*P225,2)</f>
        <v>0</v>
      </c>
      <c r="R225" s="178" t="s">
        <v>299</v>
      </c>
      <c r="S225" s="178" t="s">
        <v>152</v>
      </c>
      <c r="T225" s="179" t="s">
        <v>152</v>
      </c>
      <c r="U225" s="160">
        <v>2.3170000000000002</v>
      </c>
      <c r="V225" s="160">
        <f>ROUND(E225*U225,2)</f>
        <v>3.13</v>
      </c>
      <c r="W225" s="160"/>
      <c r="X225" s="160" t="s">
        <v>153</v>
      </c>
      <c r="Y225" s="160" t="s">
        <v>154</v>
      </c>
      <c r="Z225" s="150"/>
      <c r="AA225" s="150"/>
      <c r="AB225" s="150"/>
      <c r="AC225" s="150"/>
      <c r="AD225" s="150"/>
      <c r="AE225" s="150"/>
      <c r="AF225" s="150"/>
      <c r="AG225" s="150" t="s">
        <v>155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2" x14ac:dyDescent="0.2">
      <c r="A226" s="157"/>
      <c r="B226" s="158"/>
      <c r="C226" s="251" t="s">
        <v>392</v>
      </c>
      <c r="D226" s="252"/>
      <c r="E226" s="252"/>
      <c r="F226" s="252"/>
      <c r="G226" s="252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157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2" x14ac:dyDescent="0.2">
      <c r="A227" s="157"/>
      <c r="B227" s="158"/>
      <c r="C227" s="255" t="s">
        <v>393</v>
      </c>
      <c r="D227" s="256"/>
      <c r="E227" s="256"/>
      <c r="F227" s="256"/>
      <c r="G227" s="256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50"/>
      <c r="AA227" s="150"/>
      <c r="AB227" s="150"/>
      <c r="AC227" s="150"/>
      <c r="AD227" s="150"/>
      <c r="AE227" s="150"/>
      <c r="AF227" s="150"/>
      <c r="AG227" s="150" t="s">
        <v>363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2" x14ac:dyDescent="0.2">
      <c r="A228" s="157"/>
      <c r="B228" s="158"/>
      <c r="C228" s="190" t="s">
        <v>394</v>
      </c>
      <c r="D228" s="161"/>
      <c r="E228" s="162">
        <v>1.35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50"/>
      <c r="AA228" s="150"/>
      <c r="AB228" s="150"/>
      <c r="AC228" s="150"/>
      <c r="AD228" s="150"/>
      <c r="AE228" s="150"/>
      <c r="AF228" s="150"/>
      <c r="AG228" s="150" t="s">
        <v>159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x14ac:dyDescent="0.2">
      <c r="A229" s="166" t="s">
        <v>146</v>
      </c>
      <c r="B229" s="167" t="s">
        <v>100</v>
      </c>
      <c r="C229" s="188" t="s">
        <v>101</v>
      </c>
      <c r="D229" s="168"/>
      <c r="E229" s="169"/>
      <c r="F229" s="170"/>
      <c r="G229" s="170">
        <f>SUMIF(AG230:AG246,"&lt;&gt;NOR",G230:G246)</f>
        <v>0</v>
      </c>
      <c r="H229" s="170"/>
      <c r="I229" s="170">
        <f>SUM(I230:I246)</f>
        <v>0</v>
      </c>
      <c r="J229" s="170"/>
      <c r="K229" s="170">
        <f>SUM(K230:K246)</f>
        <v>0</v>
      </c>
      <c r="L229" s="170"/>
      <c r="M229" s="170">
        <f>SUM(M230:M246)</f>
        <v>0</v>
      </c>
      <c r="N229" s="169"/>
      <c r="O229" s="169">
        <f>SUM(O230:O246)</f>
        <v>6.06</v>
      </c>
      <c r="P229" s="169"/>
      <c r="Q229" s="169">
        <f>SUM(Q230:Q246)</f>
        <v>0.34</v>
      </c>
      <c r="R229" s="170"/>
      <c r="S229" s="170"/>
      <c r="T229" s="171"/>
      <c r="U229" s="165"/>
      <c r="V229" s="165">
        <f>SUM(V230:V246)</f>
        <v>21.89</v>
      </c>
      <c r="W229" s="165"/>
      <c r="X229" s="165"/>
      <c r="Y229" s="165"/>
      <c r="AG229" t="s">
        <v>147</v>
      </c>
    </row>
    <row r="230" spans="1:60" ht="22.5" outlineLevel="1" x14ac:dyDescent="0.2">
      <c r="A230" s="173">
        <v>57</v>
      </c>
      <c r="B230" s="174" t="s">
        <v>395</v>
      </c>
      <c r="C230" s="189" t="s">
        <v>396</v>
      </c>
      <c r="D230" s="175" t="s">
        <v>288</v>
      </c>
      <c r="E230" s="176">
        <v>1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3.0596700000000001</v>
      </c>
      <c r="O230" s="176">
        <f>ROUND(E230*N230,2)</f>
        <v>3.06</v>
      </c>
      <c r="P230" s="176">
        <v>0</v>
      </c>
      <c r="Q230" s="176">
        <f>ROUND(E230*P230,2)</f>
        <v>0</v>
      </c>
      <c r="R230" s="178" t="s">
        <v>397</v>
      </c>
      <c r="S230" s="178" t="s">
        <v>152</v>
      </c>
      <c r="T230" s="179" t="s">
        <v>152</v>
      </c>
      <c r="U230" s="160">
        <v>5.024</v>
      </c>
      <c r="V230" s="160">
        <f>ROUND(E230*U230,2)</f>
        <v>5.0199999999999996</v>
      </c>
      <c r="W230" s="160"/>
      <c r="X230" s="160" t="s">
        <v>153</v>
      </c>
      <c r="Y230" s="160" t="s">
        <v>154</v>
      </c>
      <c r="Z230" s="150"/>
      <c r="AA230" s="150"/>
      <c r="AB230" s="150"/>
      <c r="AC230" s="150"/>
      <c r="AD230" s="150"/>
      <c r="AE230" s="150"/>
      <c r="AF230" s="150"/>
      <c r="AG230" s="150" t="s">
        <v>155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2" x14ac:dyDescent="0.2">
      <c r="A231" s="157"/>
      <c r="B231" s="158"/>
      <c r="C231" s="251" t="s">
        <v>398</v>
      </c>
      <c r="D231" s="252"/>
      <c r="E231" s="252"/>
      <c r="F231" s="252"/>
      <c r="G231" s="252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50"/>
      <c r="AA231" s="150"/>
      <c r="AB231" s="150"/>
      <c r="AC231" s="150"/>
      <c r="AD231" s="150"/>
      <c r="AE231" s="150"/>
      <c r="AF231" s="150"/>
      <c r="AG231" s="150" t="s">
        <v>157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2" x14ac:dyDescent="0.2">
      <c r="A232" s="157"/>
      <c r="B232" s="158"/>
      <c r="C232" s="190" t="s">
        <v>399</v>
      </c>
      <c r="D232" s="161"/>
      <c r="E232" s="162">
        <v>1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159</v>
      </c>
      <c r="AH232" s="150">
        <v>5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73">
        <v>58</v>
      </c>
      <c r="B233" s="174" t="s">
        <v>400</v>
      </c>
      <c r="C233" s="189" t="s">
        <v>401</v>
      </c>
      <c r="D233" s="175" t="s">
        <v>288</v>
      </c>
      <c r="E233" s="176">
        <v>1</v>
      </c>
      <c r="F233" s="177"/>
      <c r="G233" s="178">
        <f>ROUND(E233*F233,2)</f>
        <v>0</v>
      </c>
      <c r="H233" s="177"/>
      <c r="I233" s="178">
        <f>ROUND(E233*H233,2)</f>
        <v>0</v>
      </c>
      <c r="J233" s="177"/>
      <c r="K233" s="178">
        <f>ROUND(E233*J233,2)</f>
        <v>0</v>
      </c>
      <c r="L233" s="178">
        <v>21</v>
      </c>
      <c r="M233" s="178">
        <f>G233*(1+L233/100)</f>
        <v>0</v>
      </c>
      <c r="N233" s="176">
        <v>0.43093999999999999</v>
      </c>
      <c r="O233" s="176">
        <f>ROUND(E233*N233,2)</f>
        <v>0.43</v>
      </c>
      <c r="P233" s="176">
        <v>0</v>
      </c>
      <c r="Q233" s="176">
        <f>ROUND(E233*P233,2)</f>
        <v>0</v>
      </c>
      <c r="R233" s="178" t="s">
        <v>151</v>
      </c>
      <c r="S233" s="178" t="s">
        <v>152</v>
      </c>
      <c r="T233" s="179" t="s">
        <v>152</v>
      </c>
      <c r="U233" s="160">
        <v>3.8170000000000002</v>
      </c>
      <c r="V233" s="160">
        <f>ROUND(E233*U233,2)</f>
        <v>3.82</v>
      </c>
      <c r="W233" s="160"/>
      <c r="X233" s="160" t="s">
        <v>153</v>
      </c>
      <c r="Y233" s="160" t="s">
        <v>154</v>
      </c>
      <c r="Z233" s="150"/>
      <c r="AA233" s="150"/>
      <c r="AB233" s="150"/>
      <c r="AC233" s="150"/>
      <c r="AD233" s="150"/>
      <c r="AE233" s="150"/>
      <c r="AF233" s="150"/>
      <c r="AG233" s="150" t="s">
        <v>155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33.75" outlineLevel="2" x14ac:dyDescent="0.2">
      <c r="A234" s="157"/>
      <c r="B234" s="158"/>
      <c r="C234" s="251" t="s">
        <v>402</v>
      </c>
      <c r="D234" s="252"/>
      <c r="E234" s="252"/>
      <c r="F234" s="252"/>
      <c r="G234" s="252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50"/>
      <c r="AA234" s="150"/>
      <c r="AB234" s="150"/>
      <c r="AC234" s="150"/>
      <c r="AD234" s="150"/>
      <c r="AE234" s="150"/>
      <c r="AF234" s="150"/>
      <c r="AG234" s="150" t="s">
        <v>157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80" t="str">
        <f>C234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34" s="150"/>
      <c r="BC234" s="150"/>
      <c r="BD234" s="150"/>
      <c r="BE234" s="150"/>
      <c r="BF234" s="150"/>
      <c r="BG234" s="150"/>
      <c r="BH234" s="150"/>
    </row>
    <row r="235" spans="1:60" outlineLevel="2" x14ac:dyDescent="0.2">
      <c r="A235" s="157"/>
      <c r="B235" s="158"/>
      <c r="C235" s="190" t="s">
        <v>403</v>
      </c>
      <c r="D235" s="161"/>
      <c r="E235" s="162">
        <v>1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50"/>
      <c r="AA235" s="150"/>
      <c r="AB235" s="150"/>
      <c r="AC235" s="150"/>
      <c r="AD235" s="150"/>
      <c r="AE235" s="150"/>
      <c r="AF235" s="150"/>
      <c r="AG235" s="150" t="s">
        <v>159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3">
        <v>59</v>
      </c>
      <c r="B236" s="174" t="s">
        <v>404</v>
      </c>
      <c r="C236" s="189" t="s">
        <v>405</v>
      </c>
      <c r="D236" s="175" t="s">
        <v>288</v>
      </c>
      <c r="E236" s="176">
        <v>5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21</v>
      </c>
      <c r="M236" s="178">
        <f>G236*(1+L236/100)</f>
        <v>0</v>
      </c>
      <c r="N236" s="176">
        <v>0.31590000000000001</v>
      </c>
      <c r="O236" s="176">
        <f>ROUND(E236*N236,2)</f>
        <v>1.58</v>
      </c>
      <c r="P236" s="176">
        <v>0</v>
      </c>
      <c r="Q236" s="176">
        <f>ROUND(E236*P236,2)</f>
        <v>0</v>
      </c>
      <c r="R236" s="178" t="s">
        <v>151</v>
      </c>
      <c r="S236" s="178" t="s">
        <v>152</v>
      </c>
      <c r="T236" s="179" t="s">
        <v>152</v>
      </c>
      <c r="U236" s="160">
        <v>1.5509999999999999</v>
      </c>
      <c r="V236" s="160">
        <f>ROUND(E236*U236,2)</f>
        <v>7.76</v>
      </c>
      <c r="W236" s="160"/>
      <c r="X236" s="160" t="s">
        <v>153</v>
      </c>
      <c r="Y236" s="160" t="s">
        <v>154</v>
      </c>
      <c r="Z236" s="150"/>
      <c r="AA236" s="150"/>
      <c r="AB236" s="150"/>
      <c r="AC236" s="150"/>
      <c r="AD236" s="150"/>
      <c r="AE236" s="150"/>
      <c r="AF236" s="150"/>
      <c r="AG236" s="150" t="s">
        <v>155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ht="33.75" outlineLevel="2" x14ac:dyDescent="0.2">
      <c r="A237" s="157"/>
      <c r="B237" s="158"/>
      <c r="C237" s="251" t="s">
        <v>402</v>
      </c>
      <c r="D237" s="252"/>
      <c r="E237" s="252"/>
      <c r="F237" s="252"/>
      <c r="G237" s="252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50"/>
      <c r="AA237" s="150"/>
      <c r="AB237" s="150"/>
      <c r="AC237" s="150"/>
      <c r="AD237" s="150"/>
      <c r="AE237" s="150"/>
      <c r="AF237" s="150"/>
      <c r="AG237" s="150" t="s">
        <v>157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80" t="str">
        <f>C237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37" s="150"/>
      <c r="BC237" s="150"/>
      <c r="BD237" s="150"/>
      <c r="BE237" s="150"/>
      <c r="BF237" s="150"/>
      <c r="BG237" s="150"/>
      <c r="BH237" s="150"/>
    </row>
    <row r="238" spans="1:60" outlineLevel="2" x14ac:dyDescent="0.2">
      <c r="A238" s="157"/>
      <c r="B238" s="158"/>
      <c r="C238" s="190" t="s">
        <v>406</v>
      </c>
      <c r="D238" s="161"/>
      <c r="E238" s="162">
        <v>5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50"/>
      <c r="AA238" s="150"/>
      <c r="AB238" s="150"/>
      <c r="AC238" s="150"/>
      <c r="AD238" s="150"/>
      <c r="AE238" s="150"/>
      <c r="AF238" s="150"/>
      <c r="AG238" s="150" t="s">
        <v>159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73">
        <v>60</v>
      </c>
      <c r="B239" s="174" t="s">
        <v>407</v>
      </c>
      <c r="C239" s="189" t="s">
        <v>408</v>
      </c>
      <c r="D239" s="175" t="s">
        <v>288</v>
      </c>
      <c r="E239" s="176">
        <v>1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21</v>
      </c>
      <c r="M239" s="178">
        <f>G239*(1+L239/100)</f>
        <v>0</v>
      </c>
      <c r="N239" s="176">
        <v>7.0200000000000002E-3</v>
      </c>
      <c r="O239" s="176">
        <f>ROUND(E239*N239,2)</f>
        <v>0.01</v>
      </c>
      <c r="P239" s="176">
        <v>0</v>
      </c>
      <c r="Q239" s="176">
        <f>ROUND(E239*P239,2)</f>
        <v>0</v>
      </c>
      <c r="R239" s="178" t="s">
        <v>397</v>
      </c>
      <c r="S239" s="178" t="s">
        <v>152</v>
      </c>
      <c r="T239" s="179" t="s">
        <v>152</v>
      </c>
      <c r="U239" s="160">
        <v>1.0940000000000001</v>
      </c>
      <c r="V239" s="160">
        <f>ROUND(E239*U239,2)</f>
        <v>1.0900000000000001</v>
      </c>
      <c r="W239" s="160"/>
      <c r="X239" s="160" t="s">
        <v>153</v>
      </c>
      <c r="Y239" s="160" t="s">
        <v>154</v>
      </c>
      <c r="Z239" s="150"/>
      <c r="AA239" s="150"/>
      <c r="AB239" s="150"/>
      <c r="AC239" s="150"/>
      <c r="AD239" s="150"/>
      <c r="AE239" s="150"/>
      <c r="AF239" s="150"/>
      <c r="AG239" s="150" t="s">
        <v>155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2" x14ac:dyDescent="0.2">
      <c r="A240" s="157"/>
      <c r="B240" s="158"/>
      <c r="C240" s="190" t="s">
        <v>409</v>
      </c>
      <c r="D240" s="161"/>
      <c r="E240" s="162">
        <v>1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50"/>
      <c r="AA240" s="150"/>
      <c r="AB240" s="150"/>
      <c r="AC240" s="150"/>
      <c r="AD240" s="150"/>
      <c r="AE240" s="150"/>
      <c r="AF240" s="150"/>
      <c r="AG240" s="150" t="s">
        <v>159</v>
      </c>
      <c r="AH240" s="150">
        <v>5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73">
        <v>61</v>
      </c>
      <c r="B241" s="174" t="s">
        <v>410</v>
      </c>
      <c r="C241" s="189" t="s">
        <v>411</v>
      </c>
      <c r="D241" s="175" t="s">
        <v>288</v>
      </c>
      <c r="E241" s="176">
        <v>1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21</v>
      </c>
      <c r="M241" s="178">
        <f>G241*(1+L241/100)</f>
        <v>0</v>
      </c>
      <c r="N241" s="176">
        <v>0</v>
      </c>
      <c r="O241" s="176">
        <f>ROUND(E241*N241,2)</f>
        <v>0</v>
      </c>
      <c r="P241" s="176">
        <v>0.34089999999999998</v>
      </c>
      <c r="Q241" s="176">
        <f>ROUND(E241*P241,2)</f>
        <v>0.34</v>
      </c>
      <c r="R241" s="178"/>
      <c r="S241" s="178" t="s">
        <v>315</v>
      </c>
      <c r="T241" s="179" t="s">
        <v>152</v>
      </c>
      <c r="U241" s="160">
        <v>4.1980000000000004</v>
      </c>
      <c r="V241" s="160">
        <f>ROUND(E241*U241,2)</f>
        <v>4.2</v>
      </c>
      <c r="W241" s="160"/>
      <c r="X241" s="160" t="s">
        <v>153</v>
      </c>
      <c r="Y241" s="160" t="s">
        <v>154</v>
      </c>
      <c r="Z241" s="150"/>
      <c r="AA241" s="150"/>
      <c r="AB241" s="150"/>
      <c r="AC241" s="150"/>
      <c r="AD241" s="150"/>
      <c r="AE241" s="150"/>
      <c r="AF241" s="150"/>
      <c r="AG241" s="150" t="s">
        <v>155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2" x14ac:dyDescent="0.2">
      <c r="A242" s="157"/>
      <c r="B242" s="158"/>
      <c r="C242" s="190" t="s">
        <v>412</v>
      </c>
      <c r="D242" s="161"/>
      <c r="E242" s="162">
        <v>1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50"/>
      <c r="AA242" s="150"/>
      <c r="AB242" s="150"/>
      <c r="AC242" s="150"/>
      <c r="AD242" s="150"/>
      <c r="AE242" s="150"/>
      <c r="AF242" s="150"/>
      <c r="AG242" s="150" t="s">
        <v>159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ht="33.75" outlineLevel="1" x14ac:dyDescent="0.2">
      <c r="A243" s="173">
        <v>62</v>
      </c>
      <c r="B243" s="174" t="s">
        <v>413</v>
      </c>
      <c r="C243" s="189" t="s">
        <v>414</v>
      </c>
      <c r="D243" s="175" t="s">
        <v>188</v>
      </c>
      <c r="E243" s="176">
        <v>2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21</v>
      </c>
      <c r="M243" s="178">
        <f>G243*(1+L243/100)</f>
        <v>0</v>
      </c>
      <c r="N243" s="176">
        <v>0.46866000000000002</v>
      </c>
      <c r="O243" s="176">
        <f>ROUND(E243*N243,2)</f>
        <v>0.94</v>
      </c>
      <c r="P243" s="176">
        <v>0</v>
      </c>
      <c r="Q243" s="176">
        <f>ROUND(E243*P243,2)</f>
        <v>0</v>
      </c>
      <c r="R243" s="178" t="s">
        <v>415</v>
      </c>
      <c r="S243" s="178" t="s">
        <v>152</v>
      </c>
      <c r="T243" s="179" t="s">
        <v>416</v>
      </c>
      <c r="U243" s="160">
        <v>0</v>
      </c>
      <c r="V243" s="160">
        <f>ROUND(E243*U243,2)</f>
        <v>0</v>
      </c>
      <c r="W243" s="160"/>
      <c r="X243" s="160" t="s">
        <v>417</v>
      </c>
      <c r="Y243" s="160" t="s">
        <v>154</v>
      </c>
      <c r="Z243" s="150"/>
      <c r="AA243" s="150"/>
      <c r="AB243" s="150"/>
      <c r="AC243" s="150"/>
      <c r="AD243" s="150"/>
      <c r="AE243" s="150"/>
      <c r="AF243" s="150"/>
      <c r="AG243" s="150" t="s">
        <v>418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2" x14ac:dyDescent="0.2">
      <c r="A244" s="157"/>
      <c r="B244" s="158"/>
      <c r="C244" s="190" t="s">
        <v>419</v>
      </c>
      <c r="D244" s="161"/>
      <c r="E244" s="162">
        <v>2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50"/>
      <c r="AA244" s="150"/>
      <c r="AB244" s="150"/>
      <c r="AC244" s="150"/>
      <c r="AD244" s="150"/>
      <c r="AE244" s="150"/>
      <c r="AF244" s="150"/>
      <c r="AG244" s="150" t="s">
        <v>159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ht="22.5" outlineLevel="1" x14ac:dyDescent="0.2">
      <c r="A245" s="173">
        <v>63</v>
      </c>
      <c r="B245" s="174" t="s">
        <v>420</v>
      </c>
      <c r="C245" s="189" t="s">
        <v>421</v>
      </c>
      <c r="D245" s="175" t="s">
        <v>288</v>
      </c>
      <c r="E245" s="176">
        <v>1</v>
      </c>
      <c r="F245" s="177"/>
      <c r="G245" s="178">
        <f>ROUND(E245*F245,2)</f>
        <v>0</v>
      </c>
      <c r="H245" s="177"/>
      <c r="I245" s="178">
        <f>ROUND(E245*H245,2)</f>
        <v>0</v>
      </c>
      <c r="J245" s="177"/>
      <c r="K245" s="178">
        <f>ROUND(E245*J245,2)</f>
        <v>0</v>
      </c>
      <c r="L245" s="178">
        <v>21</v>
      </c>
      <c r="M245" s="178">
        <f>G245*(1+L245/100)</f>
        <v>0</v>
      </c>
      <c r="N245" s="176">
        <v>4.0599999999999997E-2</v>
      </c>
      <c r="O245" s="176">
        <f>ROUND(E245*N245,2)</f>
        <v>0.04</v>
      </c>
      <c r="P245" s="176">
        <v>0</v>
      </c>
      <c r="Q245" s="176">
        <f>ROUND(E245*P245,2)</f>
        <v>0</v>
      </c>
      <c r="R245" s="178" t="s">
        <v>278</v>
      </c>
      <c r="S245" s="178" t="s">
        <v>152</v>
      </c>
      <c r="T245" s="179" t="s">
        <v>152</v>
      </c>
      <c r="U245" s="160">
        <v>0</v>
      </c>
      <c r="V245" s="160">
        <f>ROUND(E245*U245,2)</f>
        <v>0</v>
      </c>
      <c r="W245" s="160"/>
      <c r="X245" s="160" t="s">
        <v>279</v>
      </c>
      <c r="Y245" s="160" t="s">
        <v>154</v>
      </c>
      <c r="Z245" s="150"/>
      <c r="AA245" s="150"/>
      <c r="AB245" s="150"/>
      <c r="AC245" s="150"/>
      <c r="AD245" s="150"/>
      <c r="AE245" s="150"/>
      <c r="AF245" s="150"/>
      <c r="AG245" s="150" t="s">
        <v>280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2" x14ac:dyDescent="0.2">
      <c r="A246" s="157"/>
      <c r="B246" s="158"/>
      <c r="C246" s="190" t="s">
        <v>409</v>
      </c>
      <c r="D246" s="161"/>
      <c r="E246" s="162">
        <v>1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50"/>
      <c r="AA246" s="150"/>
      <c r="AB246" s="150"/>
      <c r="AC246" s="150"/>
      <c r="AD246" s="150"/>
      <c r="AE246" s="150"/>
      <c r="AF246" s="150"/>
      <c r="AG246" s="150" t="s">
        <v>159</v>
      </c>
      <c r="AH246" s="150">
        <v>5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x14ac:dyDescent="0.2">
      <c r="A247" s="166" t="s">
        <v>146</v>
      </c>
      <c r="B247" s="167" t="s">
        <v>102</v>
      </c>
      <c r="C247" s="188" t="s">
        <v>103</v>
      </c>
      <c r="D247" s="168"/>
      <c r="E247" s="169"/>
      <c r="F247" s="170"/>
      <c r="G247" s="170">
        <f>SUMIF(AG248:AG282,"&lt;&gt;NOR",G248:G282)</f>
        <v>0</v>
      </c>
      <c r="H247" s="170"/>
      <c r="I247" s="170">
        <f>SUM(I248:I282)</f>
        <v>0</v>
      </c>
      <c r="J247" s="170"/>
      <c r="K247" s="170">
        <f>SUM(K248:K282)</f>
        <v>0</v>
      </c>
      <c r="L247" s="170"/>
      <c r="M247" s="170">
        <f>SUM(M248:M282)</f>
        <v>0</v>
      </c>
      <c r="N247" s="169"/>
      <c r="O247" s="169">
        <f>SUM(O248:O282)</f>
        <v>57.70000000000001</v>
      </c>
      <c r="P247" s="169"/>
      <c r="Q247" s="169">
        <f>SUM(Q248:Q282)</f>
        <v>0</v>
      </c>
      <c r="R247" s="170"/>
      <c r="S247" s="170"/>
      <c r="T247" s="171"/>
      <c r="U247" s="165"/>
      <c r="V247" s="165">
        <f>SUM(V248:V282)</f>
        <v>58.519999999999996</v>
      </c>
      <c r="W247" s="165"/>
      <c r="X247" s="165"/>
      <c r="Y247" s="165"/>
      <c r="AG247" t="s">
        <v>147</v>
      </c>
    </row>
    <row r="248" spans="1:60" outlineLevel="1" x14ac:dyDescent="0.2">
      <c r="A248" s="173">
        <v>64</v>
      </c>
      <c r="B248" s="174" t="s">
        <v>422</v>
      </c>
      <c r="C248" s="189" t="s">
        <v>423</v>
      </c>
      <c r="D248" s="175" t="s">
        <v>288</v>
      </c>
      <c r="E248" s="176">
        <v>1</v>
      </c>
      <c r="F248" s="177"/>
      <c r="G248" s="178">
        <f>ROUND(E248*F248,2)</f>
        <v>0</v>
      </c>
      <c r="H248" s="177"/>
      <c r="I248" s="178">
        <f>ROUND(E248*H248,2)</f>
        <v>0</v>
      </c>
      <c r="J248" s="177"/>
      <c r="K248" s="178">
        <f>ROUND(E248*J248,2)</f>
        <v>0</v>
      </c>
      <c r="L248" s="178">
        <v>21</v>
      </c>
      <c r="M248" s="178">
        <f>G248*(1+L248/100)</f>
        <v>0</v>
      </c>
      <c r="N248" s="176">
        <v>0.25080000000000002</v>
      </c>
      <c r="O248" s="176">
        <f>ROUND(E248*N248,2)</f>
        <v>0.25</v>
      </c>
      <c r="P248" s="176">
        <v>0</v>
      </c>
      <c r="Q248" s="176">
        <f>ROUND(E248*P248,2)</f>
        <v>0</v>
      </c>
      <c r="R248" s="178" t="s">
        <v>151</v>
      </c>
      <c r="S248" s="178" t="s">
        <v>152</v>
      </c>
      <c r="T248" s="179" t="s">
        <v>152</v>
      </c>
      <c r="U248" s="160">
        <v>0.81799999999999995</v>
      </c>
      <c r="V248" s="160">
        <f>ROUND(E248*U248,2)</f>
        <v>0.82</v>
      </c>
      <c r="W248" s="160"/>
      <c r="X248" s="160" t="s">
        <v>153</v>
      </c>
      <c r="Y248" s="160" t="s">
        <v>154</v>
      </c>
      <c r="Z248" s="150"/>
      <c r="AA248" s="150"/>
      <c r="AB248" s="150"/>
      <c r="AC248" s="150"/>
      <c r="AD248" s="150"/>
      <c r="AE248" s="150"/>
      <c r="AF248" s="150"/>
      <c r="AG248" s="150" t="s">
        <v>155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2" x14ac:dyDescent="0.2">
      <c r="A249" s="157"/>
      <c r="B249" s="158"/>
      <c r="C249" s="190" t="s">
        <v>424</v>
      </c>
      <c r="D249" s="161"/>
      <c r="E249" s="162">
        <v>1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50"/>
      <c r="AA249" s="150"/>
      <c r="AB249" s="150"/>
      <c r="AC249" s="150"/>
      <c r="AD249" s="150"/>
      <c r="AE249" s="150"/>
      <c r="AF249" s="150"/>
      <c r="AG249" s="150" t="s">
        <v>159</v>
      </c>
      <c r="AH249" s="150">
        <v>5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ht="22.5" outlineLevel="1" x14ac:dyDescent="0.2">
      <c r="A250" s="173">
        <v>65</v>
      </c>
      <c r="B250" s="174" t="s">
        <v>425</v>
      </c>
      <c r="C250" s="189" t="s">
        <v>426</v>
      </c>
      <c r="D250" s="175" t="s">
        <v>188</v>
      </c>
      <c r="E250" s="176">
        <v>144.16</v>
      </c>
      <c r="F250" s="177"/>
      <c r="G250" s="178">
        <f>ROUND(E250*F250,2)</f>
        <v>0</v>
      </c>
      <c r="H250" s="177"/>
      <c r="I250" s="178">
        <f>ROUND(E250*H250,2)</f>
        <v>0</v>
      </c>
      <c r="J250" s="177"/>
      <c r="K250" s="178">
        <f>ROUND(E250*J250,2)</f>
        <v>0</v>
      </c>
      <c r="L250" s="178">
        <v>21</v>
      </c>
      <c r="M250" s="178">
        <f>G250*(1+L250/100)</f>
        <v>0</v>
      </c>
      <c r="N250" s="176">
        <v>0.188</v>
      </c>
      <c r="O250" s="176">
        <f>ROUND(E250*N250,2)</f>
        <v>27.1</v>
      </c>
      <c r="P250" s="176">
        <v>0</v>
      </c>
      <c r="Q250" s="176">
        <f>ROUND(E250*P250,2)</f>
        <v>0</v>
      </c>
      <c r="R250" s="178" t="s">
        <v>151</v>
      </c>
      <c r="S250" s="178" t="s">
        <v>152</v>
      </c>
      <c r="T250" s="179" t="s">
        <v>152</v>
      </c>
      <c r="U250" s="160">
        <v>0.27200000000000002</v>
      </c>
      <c r="V250" s="160">
        <f>ROUND(E250*U250,2)</f>
        <v>39.21</v>
      </c>
      <c r="W250" s="160"/>
      <c r="X250" s="160" t="s">
        <v>153</v>
      </c>
      <c r="Y250" s="160" t="s">
        <v>154</v>
      </c>
      <c r="Z250" s="150"/>
      <c r="AA250" s="150"/>
      <c r="AB250" s="150"/>
      <c r="AC250" s="150"/>
      <c r="AD250" s="150"/>
      <c r="AE250" s="150"/>
      <c r="AF250" s="150"/>
      <c r="AG250" s="150" t="s">
        <v>155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2" x14ac:dyDescent="0.2">
      <c r="A251" s="157"/>
      <c r="B251" s="158"/>
      <c r="C251" s="251" t="s">
        <v>427</v>
      </c>
      <c r="D251" s="252"/>
      <c r="E251" s="252"/>
      <c r="F251" s="252"/>
      <c r="G251" s="252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50"/>
      <c r="AA251" s="150"/>
      <c r="AB251" s="150"/>
      <c r="AC251" s="150"/>
      <c r="AD251" s="150"/>
      <c r="AE251" s="150"/>
      <c r="AF251" s="150"/>
      <c r="AG251" s="150" t="s">
        <v>157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2" x14ac:dyDescent="0.2">
      <c r="A252" s="157"/>
      <c r="B252" s="158"/>
      <c r="C252" s="190" t="s">
        <v>190</v>
      </c>
      <c r="D252" s="161"/>
      <c r="E252" s="162"/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50"/>
      <c r="AA252" s="150"/>
      <c r="AB252" s="150"/>
      <c r="AC252" s="150"/>
      <c r="AD252" s="150"/>
      <c r="AE252" s="150"/>
      <c r="AF252" s="150"/>
      <c r="AG252" s="150" t="s">
        <v>159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ht="22.5" outlineLevel="3" x14ac:dyDescent="0.2">
      <c r="A253" s="157"/>
      <c r="B253" s="158"/>
      <c r="C253" s="190" t="s">
        <v>428</v>
      </c>
      <c r="D253" s="161"/>
      <c r="E253" s="162">
        <v>124.59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60"/>
      <c r="Z253" s="150"/>
      <c r="AA253" s="150"/>
      <c r="AB253" s="150"/>
      <c r="AC253" s="150"/>
      <c r="AD253" s="150"/>
      <c r="AE253" s="150"/>
      <c r="AF253" s="150"/>
      <c r="AG253" s="150" t="s">
        <v>159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3" x14ac:dyDescent="0.2">
      <c r="A254" s="157"/>
      <c r="B254" s="158"/>
      <c r="C254" s="190" t="s">
        <v>429</v>
      </c>
      <c r="D254" s="161"/>
      <c r="E254" s="162">
        <v>15.57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50"/>
      <c r="AA254" s="150"/>
      <c r="AB254" s="150"/>
      <c r="AC254" s="150"/>
      <c r="AD254" s="150"/>
      <c r="AE254" s="150"/>
      <c r="AF254" s="150"/>
      <c r="AG254" s="150" t="s">
        <v>159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3" x14ac:dyDescent="0.2">
      <c r="A255" s="157"/>
      <c r="B255" s="158"/>
      <c r="C255" s="190" t="s">
        <v>430</v>
      </c>
      <c r="D255" s="161"/>
      <c r="E255" s="162">
        <v>4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50"/>
      <c r="AA255" s="150"/>
      <c r="AB255" s="150"/>
      <c r="AC255" s="150"/>
      <c r="AD255" s="150"/>
      <c r="AE255" s="150"/>
      <c r="AF255" s="150"/>
      <c r="AG255" s="150" t="s">
        <v>159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22.5" outlineLevel="1" x14ac:dyDescent="0.2">
      <c r="A256" s="173">
        <v>66</v>
      </c>
      <c r="B256" s="174" t="s">
        <v>431</v>
      </c>
      <c r="C256" s="189" t="s">
        <v>432</v>
      </c>
      <c r="D256" s="175" t="s">
        <v>188</v>
      </c>
      <c r="E256" s="176">
        <v>15.57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21</v>
      </c>
      <c r="M256" s="178">
        <f>G256*(1+L256/100)</f>
        <v>0</v>
      </c>
      <c r="N256" s="176">
        <v>0.28349999999999997</v>
      </c>
      <c r="O256" s="176">
        <f>ROUND(E256*N256,2)</f>
        <v>4.41</v>
      </c>
      <c r="P256" s="176">
        <v>0</v>
      </c>
      <c r="Q256" s="176">
        <f>ROUND(E256*P256,2)</f>
        <v>0</v>
      </c>
      <c r="R256" s="178" t="s">
        <v>151</v>
      </c>
      <c r="S256" s="178" t="s">
        <v>152</v>
      </c>
      <c r="T256" s="179" t="s">
        <v>152</v>
      </c>
      <c r="U256" s="160">
        <v>0.4</v>
      </c>
      <c r="V256" s="160">
        <f>ROUND(E256*U256,2)</f>
        <v>6.23</v>
      </c>
      <c r="W256" s="160"/>
      <c r="X256" s="160" t="s">
        <v>153</v>
      </c>
      <c r="Y256" s="160" t="s">
        <v>154</v>
      </c>
      <c r="Z256" s="150"/>
      <c r="AA256" s="150"/>
      <c r="AB256" s="150"/>
      <c r="AC256" s="150"/>
      <c r="AD256" s="150"/>
      <c r="AE256" s="150"/>
      <c r="AF256" s="150"/>
      <c r="AG256" s="150" t="s">
        <v>155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2" x14ac:dyDescent="0.2">
      <c r="A257" s="157"/>
      <c r="B257" s="158"/>
      <c r="C257" s="190" t="s">
        <v>433</v>
      </c>
      <c r="D257" s="161"/>
      <c r="E257" s="162">
        <v>15.57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50"/>
      <c r="AA257" s="150"/>
      <c r="AB257" s="150"/>
      <c r="AC257" s="150"/>
      <c r="AD257" s="150"/>
      <c r="AE257" s="150"/>
      <c r="AF257" s="150"/>
      <c r="AG257" s="150" t="s">
        <v>159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73">
        <v>67</v>
      </c>
      <c r="B258" s="174" t="s">
        <v>434</v>
      </c>
      <c r="C258" s="189" t="s">
        <v>435</v>
      </c>
      <c r="D258" s="175" t="s">
        <v>205</v>
      </c>
      <c r="E258" s="176">
        <v>7.9865000000000004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21</v>
      </c>
      <c r="M258" s="178">
        <f>G258*(1+L258/100)</f>
        <v>0</v>
      </c>
      <c r="N258" s="176">
        <v>2.5249999999999999</v>
      </c>
      <c r="O258" s="176">
        <f>ROUND(E258*N258,2)</f>
        <v>20.170000000000002</v>
      </c>
      <c r="P258" s="176">
        <v>0</v>
      </c>
      <c r="Q258" s="176">
        <f>ROUND(E258*P258,2)</f>
        <v>0</v>
      </c>
      <c r="R258" s="178" t="s">
        <v>151</v>
      </c>
      <c r="S258" s="178" t="s">
        <v>152</v>
      </c>
      <c r="T258" s="179" t="s">
        <v>152</v>
      </c>
      <c r="U258" s="160">
        <v>1.4419999999999999</v>
      </c>
      <c r="V258" s="160">
        <f>ROUND(E258*U258,2)</f>
        <v>11.52</v>
      </c>
      <c r="W258" s="160"/>
      <c r="X258" s="160" t="s">
        <v>153</v>
      </c>
      <c r="Y258" s="160" t="s">
        <v>154</v>
      </c>
      <c r="Z258" s="150"/>
      <c r="AA258" s="150"/>
      <c r="AB258" s="150"/>
      <c r="AC258" s="150"/>
      <c r="AD258" s="150"/>
      <c r="AE258" s="150"/>
      <c r="AF258" s="150"/>
      <c r="AG258" s="150" t="s">
        <v>155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2" x14ac:dyDescent="0.2">
      <c r="A259" s="157"/>
      <c r="B259" s="158"/>
      <c r="C259" s="251" t="s">
        <v>436</v>
      </c>
      <c r="D259" s="252"/>
      <c r="E259" s="252"/>
      <c r="F259" s="252"/>
      <c r="G259" s="252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50"/>
      <c r="AA259" s="150"/>
      <c r="AB259" s="150"/>
      <c r="AC259" s="150"/>
      <c r="AD259" s="150"/>
      <c r="AE259" s="150"/>
      <c r="AF259" s="150"/>
      <c r="AG259" s="150" t="s">
        <v>157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2" x14ac:dyDescent="0.2">
      <c r="A260" s="157"/>
      <c r="B260" s="158"/>
      <c r="C260" s="190" t="s">
        <v>437</v>
      </c>
      <c r="D260" s="161"/>
      <c r="E260" s="162">
        <v>7.2080000000000002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50"/>
      <c r="AA260" s="150"/>
      <c r="AB260" s="150"/>
      <c r="AC260" s="150"/>
      <c r="AD260" s="150"/>
      <c r="AE260" s="150"/>
      <c r="AF260" s="150"/>
      <c r="AG260" s="150" t="s">
        <v>159</v>
      </c>
      <c r="AH260" s="150">
        <v>5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3" x14ac:dyDescent="0.2">
      <c r="A261" s="157"/>
      <c r="B261" s="158"/>
      <c r="C261" s="190" t="s">
        <v>438</v>
      </c>
      <c r="D261" s="161"/>
      <c r="E261" s="162">
        <v>0.77849999999999997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50"/>
      <c r="AA261" s="150"/>
      <c r="AB261" s="150"/>
      <c r="AC261" s="150"/>
      <c r="AD261" s="150"/>
      <c r="AE261" s="150"/>
      <c r="AF261" s="150"/>
      <c r="AG261" s="150" t="s">
        <v>159</v>
      </c>
      <c r="AH261" s="150">
        <v>5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ht="33.75" outlineLevel="1" x14ac:dyDescent="0.2">
      <c r="A262" s="173">
        <v>68</v>
      </c>
      <c r="B262" s="174" t="s">
        <v>439</v>
      </c>
      <c r="C262" s="189" t="s">
        <v>440</v>
      </c>
      <c r="D262" s="175" t="s">
        <v>188</v>
      </c>
      <c r="E262" s="176">
        <v>1.2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6">
        <v>1.0000000000000001E-5</v>
      </c>
      <c r="O262" s="176">
        <f>ROUND(E262*N262,2)</f>
        <v>0</v>
      </c>
      <c r="P262" s="176">
        <v>0</v>
      </c>
      <c r="Q262" s="176">
        <f>ROUND(E262*P262,2)</f>
        <v>0</v>
      </c>
      <c r="R262" s="178" t="s">
        <v>151</v>
      </c>
      <c r="S262" s="178" t="s">
        <v>152</v>
      </c>
      <c r="T262" s="179" t="s">
        <v>152</v>
      </c>
      <c r="U262" s="160">
        <v>6.6000000000000003E-2</v>
      </c>
      <c r="V262" s="160">
        <f>ROUND(E262*U262,2)</f>
        <v>0.08</v>
      </c>
      <c r="W262" s="160"/>
      <c r="X262" s="160" t="s">
        <v>153</v>
      </c>
      <c r="Y262" s="160" t="s">
        <v>154</v>
      </c>
      <c r="Z262" s="150"/>
      <c r="AA262" s="150"/>
      <c r="AB262" s="150"/>
      <c r="AC262" s="150"/>
      <c r="AD262" s="150"/>
      <c r="AE262" s="150"/>
      <c r="AF262" s="150"/>
      <c r="AG262" s="150" t="s">
        <v>155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2" x14ac:dyDescent="0.2">
      <c r="A263" s="157"/>
      <c r="B263" s="158"/>
      <c r="C263" s="253" t="s">
        <v>441</v>
      </c>
      <c r="D263" s="254"/>
      <c r="E263" s="254"/>
      <c r="F263" s="254"/>
      <c r="G263" s="254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60"/>
      <c r="Z263" s="150"/>
      <c r="AA263" s="150"/>
      <c r="AB263" s="150"/>
      <c r="AC263" s="150"/>
      <c r="AD263" s="150"/>
      <c r="AE263" s="150"/>
      <c r="AF263" s="150"/>
      <c r="AG263" s="150" t="s">
        <v>363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2" x14ac:dyDescent="0.2">
      <c r="A264" s="157"/>
      <c r="B264" s="158"/>
      <c r="C264" s="190" t="s">
        <v>442</v>
      </c>
      <c r="D264" s="161"/>
      <c r="E264" s="162">
        <v>1.2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50"/>
      <c r="AA264" s="150"/>
      <c r="AB264" s="150"/>
      <c r="AC264" s="150"/>
      <c r="AD264" s="150"/>
      <c r="AE264" s="150"/>
      <c r="AF264" s="150"/>
      <c r="AG264" s="150" t="s">
        <v>159</v>
      </c>
      <c r="AH264" s="150">
        <v>5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73">
        <v>69</v>
      </c>
      <c r="B265" s="174" t="s">
        <v>443</v>
      </c>
      <c r="C265" s="189" t="s">
        <v>444</v>
      </c>
      <c r="D265" s="175" t="s">
        <v>188</v>
      </c>
      <c r="E265" s="176">
        <v>17.77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21</v>
      </c>
      <c r="M265" s="178">
        <f>G265*(1+L265/100)</f>
        <v>0</v>
      </c>
      <c r="N265" s="176">
        <v>0</v>
      </c>
      <c r="O265" s="176">
        <f>ROUND(E265*N265,2)</f>
        <v>0</v>
      </c>
      <c r="P265" s="176">
        <v>0</v>
      </c>
      <c r="Q265" s="176">
        <f>ROUND(E265*P265,2)</f>
        <v>0</v>
      </c>
      <c r="R265" s="178" t="s">
        <v>151</v>
      </c>
      <c r="S265" s="178" t="s">
        <v>152</v>
      </c>
      <c r="T265" s="179" t="s">
        <v>152</v>
      </c>
      <c r="U265" s="160">
        <v>3.6999999999999998E-2</v>
      </c>
      <c r="V265" s="160">
        <f>ROUND(E265*U265,2)</f>
        <v>0.66</v>
      </c>
      <c r="W265" s="160"/>
      <c r="X265" s="160" t="s">
        <v>153</v>
      </c>
      <c r="Y265" s="160" t="s">
        <v>154</v>
      </c>
      <c r="Z265" s="150"/>
      <c r="AA265" s="150"/>
      <c r="AB265" s="150"/>
      <c r="AC265" s="150"/>
      <c r="AD265" s="150"/>
      <c r="AE265" s="150"/>
      <c r="AF265" s="150"/>
      <c r="AG265" s="150" t="s">
        <v>155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2" x14ac:dyDescent="0.2">
      <c r="A266" s="157"/>
      <c r="B266" s="158"/>
      <c r="C266" s="251" t="s">
        <v>445</v>
      </c>
      <c r="D266" s="252"/>
      <c r="E266" s="252"/>
      <c r="F266" s="252"/>
      <c r="G266" s="252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50"/>
      <c r="AA266" s="150"/>
      <c r="AB266" s="150"/>
      <c r="AC266" s="150"/>
      <c r="AD266" s="150"/>
      <c r="AE266" s="150"/>
      <c r="AF266" s="150"/>
      <c r="AG266" s="150" t="s">
        <v>157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2" x14ac:dyDescent="0.2">
      <c r="A267" s="157"/>
      <c r="B267" s="158"/>
      <c r="C267" s="190" t="s">
        <v>171</v>
      </c>
      <c r="D267" s="161"/>
      <c r="E267" s="162"/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50"/>
      <c r="AA267" s="150"/>
      <c r="AB267" s="150"/>
      <c r="AC267" s="150"/>
      <c r="AD267" s="150"/>
      <c r="AE267" s="150"/>
      <c r="AF267" s="150"/>
      <c r="AG267" s="150" t="s">
        <v>159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3" x14ac:dyDescent="0.2">
      <c r="A268" s="157"/>
      <c r="B268" s="158"/>
      <c r="C268" s="190" t="s">
        <v>446</v>
      </c>
      <c r="D268" s="161"/>
      <c r="E268" s="162"/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50"/>
      <c r="AA268" s="150"/>
      <c r="AB268" s="150"/>
      <c r="AC268" s="150"/>
      <c r="AD268" s="150"/>
      <c r="AE268" s="150"/>
      <c r="AF268" s="150"/>
      <c r="AG268" s="150" t="s">
        <v>159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3" x14ac:dyDescent="0.2">
      <c r="A269" s="157"/>
      <c r="B269" s="158"/>
      <c r="C269" s="190" t="s">
        <v>447</v>
      </c>
      <c r="D269" s="161"/>
      <c r="E269" s="162">
        <v>1.2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50"/>
      <c r="AA269" s="150"/>
      <c r="AB269" s="150"/>
      <c r="AC269" s="150"/>
      <c r="AD269" s="150"/>
      <c r="AE269" s="150"/>
      <c r="AF269" s="150"/>
      <c r="AG269" s="150" t="s">
        <v>159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3" x14ac:dyDescent="0.2">
      <c r="A270" s="157"/>
      <c r="B270" s="158"/>
      <c r="C270" s="190" t="s">
        <v>448</v>
      </c>
      <c r="D270" s="161"/>
      <c r="E270" s="162">
        <v>16.57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60"/>
      <c r="Z270" s="150"/>
      <c r="AA270" s="150"/>
      <c r="AB270" s="150"/>
      <c r="AC270" s="150"/>
      <c r="AD270" s="150"/>
      <c r="AE270" s="150"/>
      <c r="AF270" s="150"/>
      <c r="AG270" s="150" t="s">
        <v>159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 x14ac:dyDescent="0.2">
      <c r="A271" s="173">
        <v>70</v>
      </c>
      <c r="B271" s="174" t="s">
        <v>449</v>
      </c>
      <c r="C271" s="189" t="s">
        <v>450</v>
      </c>
      <c r="D271" s="175" t="s">
        <v>288</v>
      </c>
      <c r="E271" s="176">
        <v>1</v>
      </c>
      <c r="F271" s="177"/>
      <c r="G271" s="178">
        <f>ROUND(E271*F271,2)</f>
        <v>0</v>
      </c>
      <c r="H271" s="177"/>
      <c r="I271" s="178">
        <f>ROUND(E271*H271,2)</f>
        <v>0</v>
      </c>
      <c r="J271" s="177"/>
      <c r="K271" s="178">
        <f>ROUND(E271*J271,2)</f>
        <v>0</v>
      </c>
      <c r="L271" s="178">
        <v>21</v>
      </c>
      <c r="M271" s="178">
        <f>G271*(1+L271/100)</f>
        <v>0</v>
      </c>
      <c r="N271" s="176">
        <v>0</v>
      </c>
      <c r="O271" s="176">
        <f>ROUND(E271*N271,2)</f>
        <v>0</v>
      </c>
      <c r="P271" s="176">
        <v>0</v>
      </c>
      <c r="Q271" s="176">
        <f>ROUND(E271*P271,2)</f>
        <v>0</v>
      </c>
      <c r="R271" s="178" t="s">
        <v>278</v>
      </c>
      <c r="S271" s="178" t="s">
        <v>152</v>
      </c>
      <c r="T271" s="179" t="s">
        <v>152</v>
      </c>
      <c r="U271" s="160">
        <v>0</v>
      </c>
      <c r="V271" s="160">
        <f>ROUND(E271*U271,2)</f>
        <v>0</v>
      </c>
      <c r="W271" s="160"/>
      <c r="X271" s="160" t="s">
        <v>279</v>
      </c>
      <c r="Y271" s="160" t="s">
        <v>154</v>
      </c>
      <c r="Z271" s="150"/>
      <c r="AA271" s="150"/>
      <c r="AB271" s="150"/>
      <c r="AC271" s="150"/>
      <c r="AD271" s="150"/>
      <c r="AE271" s="150"/>
      <c r="AF271" s="150"/>
      <c r="AG271" s="150" t="s">
        <v>280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2" x14ac:dyDescent="0.2">
      <c r="A272" s="157"/>
      <c r="B272" s="158"/>
      <c r="C272" s="190" t="s">
        <v>451</v>
      </c>
      <c r="D272" s="161"/>
      <c r="E272" s="162">
        <v>1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50"/>
      <c r="AA272" s="150"/>
      <c r="AB272" s="150"/>
      <c r="AC272" s="150"/>
      <c r="AD272" s="150"/>
      <c r="AE272" s="150"/>
      <c r="AF272" s="150"/>
      <c r="AG272" s="150" t="s">
        <v>159</v>
      </c>
      <c r="AH272" s="150">
        <v>5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ht="22.5" outlineLevel="1" x14ac:dyDescent="0.2">
      <c r="A273" s="173">
        <v>71</v>
      </c>
      <c r="B273" s="174" t="s">
        <v>452</v>
      </c>
      <c r="C273" s="189" t="s">
        <v>453</v>
      </c>
      <c r="D273" s="175" t="s">
        <v>288</v>
      </c>
      <c r="E273" s="176">
        <v>135.01949999999999</v>
      </c>
      <c r="F273" s="177"/>
      <c r="G273" s="178">
        <f>ROUND(E273*F273,2)</f>
        <v>0</v>
      </c>
      <c r="H273" s="177"/>
      <c r="I273" s="178">
        <f>ROUND(E273*H273,2)</f>
        <v>0</v>
      </c>
      <c r="J273" s="177"/>
      <c r="K273" s="178">
        <f>ROUND(E273*J273,2)</f>
        <v>0</v>
      </c>
      <c r="L273" s="178">
        <v>21</v>
      </c>
      <c r="M273" s="178">
        <f>G273*(1+L273/100)</f>
        <v>0</v>
      </c>
      <c r="N273" s="176">
        <v>3.5999999999999997E-2</v>
      </c>
      <c r="O273" s="176">
        <f>ROUND(E273*N273,2)</f>
        <v>4.8600000000000003</v>
      </c>
      <c r="P273" s="176">
        <v>0</v>
      </c>
      <c r="Q273" s="176">
        <f>ROUND(E273*P273,2)</f>
        <v>0</v>
      </c>
      <c r="R273" s="178" t="s">
        <v>278</v>
      </c>
      <c r="S273" s="178" t="s">
        <v>152</v>
      </c>
      <c r="T273" s="179" t="s">
        <v>152</v>
      </c>
      <c r="U273" s="160">
        <v>0</v>
      </c>
      <c r="V273" s="160">
        <f>ROUND(E273*U273,2)</f>
        <v>0</v>
      </c>
      <c r="W273" s="160"/>
      <c r="X273" s="160" t="s">
        <v>279</v>
      </c>
      <c r="Y273" s="160" t="s">
        <v>154</v>
      </c>
      <c r="Z273" s="150"/>
      <c r="AA273" s="150"/>
      <c r="AB273" s="150"/>
      <c r="AC273" s="150"/>
      <c r="AD273" s="150"/>
      <c r="AE273" s="150"/>
      <c r="AF273" s="150"/>
      <c r="AG273" s="150" t="s">
        <v>280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2" x14ac:dyDescent="0.2">
      <c r="A274" s="157"/>
      <c r="B274" s="158"/>
      <c r="C274" s="190" t="s">
        <v>190</v>
      </c>
      <c r="D274" s="161"/>
      <c r="E274" s="162"/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50"/>
      <c r="AA274" s="150"/>
      <c r="AB274" s="150"/>
      <c r="AC274" s="150"/>
      <c r="AD274" s="150"/>
      <c r="AE274" s="150"/>
      <c r="AF274" s="150"/>
      <c r="AG274" s="150" t="s">
        <v>159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ht="22.5" outlineLevel="3" x14ac:dyDescent="0.2">
      <c r="A275" s="157"/>
      <c r="B275" s="158"/>
      <c r="C275" s="190" t="s">
        <v>428</v>
      </c>
      <c r="D275" s="161"/>
      <c r="E275" s="162">
        <v>124.59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50"/>
      <c r="AA275" s="150"/>
      <c r="AB275" s="150"/>
      <c r="AC275" s="150"/>
      <c r="AD275" s="150"/>
      <c r="AE275" s="150"/>
      <c r="AF275" s="150"/>
      <c r="AG275" s="150" t="s">
        <v>159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3" x14ac:dyDescent="0.2">
      <c r="A276" s="157"/>
      <c r="B276" s="158"/>
      <c r="C276" s="190" t="s">
        <v>430</v>
      </c>
      <c r="D276" s="161"/>
      <c r="E276" s="162">
        <v>4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50"/>
      <c r="AA276" s="150"/>
      <c r="AB276" s="150"/>
      <c r="AC276" s="150"/>
      <c r="AD276" s="150"/>
      <c r="AE276" s="150"/>
      <c r="AF276" s="150"/>
      <c r="AG276" s="150" t="s">
        <v>159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3" x14ac:dyDescent="0.2">
      <c r="A277" s="157"/>
      <c r="B277" s="158"/>
      <c r="C277" s="191" t="s">
        <v>321</v>
      </c>
      <c r="D277" s="163"/>
      <c r="E277" s="164">
        <v>6.4295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50"/>
      <c r="AA277" s="150"/>
      <c r="AB277" s="150"/>
      <c r="AC277" s="150"/>
      <c r="AD277" s="150"/>
      <c r="AE277" s="150"/>
      <c r="AF277" s="150"/>
      <c r="AG277" s="150" t="s">
        <v>159</v>
      </c>
      <c r="AH277" s="150">
        <v>4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ht="22.5" outlineLevel="1" x14ac:dyDescent="0.2">
      <c r="A278" s="173">
        <v>72</v>
      </c>
      <c r="B278" s="174" t="s">
        <v>454</v>
      </c>
      <c r="C278" s="189" t="s">
        <v>455</v>
      </c>
      <c r="D278" s="175" t="s">
        <v>288</v>
      </c>
      <c r="E278" s="176">
        <v>12.1485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21</v>
      </c>
      <c r="M278" s="178">
        <f>G278*(1+L278/100)</f>
        <v>0</v>
      </c>
      <c r="N278" s="176">
        <v>5.1999999999999998E-2</v>
      </c>
      <c r="O278" s="176">
        <f>ROUND(E278*N278,2)</f>
        <v>0.63</v>
      </c>
      <c r="P278" s="176">
        <v>0</v>
      </c>
      <c r="Q278" s="176">
        <f>ROUND(E278*P278,2)</f>
        <v>0</v>
      </c>
      <c r="R278" s="178" t="s">
        <v>278</v>
      </c>
      <c r="S278" s="178" t="s">
        <v>152</v>
      </c>
      <c r="T278" s="179" t="s">
        <v>152</v>
      </c>
      <c r="U278" s="160">
        <v>0</v>
      </c>
      <c r="V278" s="160">
        <f>ROUND(E278*U278,2)</f>
        <v>0</v>
      </c>
      <c r="W278" s="160"/>
      <c r="X278" s="160" t="s">
        <v>279</v>
      </c>
      <c r="Y278" s="160" t="s">
        <v>154</v>
      </c>
      <c r="Z278" s="150"/>
      <c r="AA278" s="150"/>
      <c r="AB278" s="150"/>
      <c r="AC278" s="150"/>
      <c r="AD278" s="150"/>
      <c r="AE278" s="150"/>
      <c r="AF278" s="150"/>
      <c r="AG278" s="150" t="s">
        <v>280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2" x14ac:dyDescent="0.2">
      <c r="A279" s="157"/>
      <c r="B279" s="158"/>
      <c r="C279" s="190" t="s">
        <v>456</v>
      </c>
      <c r="D279" s="161"/>
      <c r="E279" s="162">
        <v>11.57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50"/>
      <c r="AA279" s="150"/>
      <c r="AB279" s="150"/>
      <c r="AC279" s="150"/>
      <c r="AD279" s="150"/>
      <c r="AE279" s="150"/>
      <c r="AF279" s="150"/>
      <c r="AG279" s="150" t="s">
        <v>159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3" x14ac:dyDescent="0.2">
      <c r="A280" s="157"/>
      <c r="B280" s="158"/>
      <c r="C280" s="191" t="s">
        <v>321</v>
      </c>
      <c r="D280" s="163"/>
      <c r="E280" s="164">
        <v>0.57850000000000001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50"/>
      <c r="AA280" s="150"/>
      <c r="AB280" s="150"/>
      <c r="AC280" s="150"/>
      <c r="AD280" s="150"/>
      <c r="AE280" s="150"/>
      <c r="AF280" s="150"/>
      <c r="AG280" s="150" t="s">
        <v>159</v>
      </c>
      <c r="AH280" s="150">
        <v>4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ht="22.5" outlineLevel="1" x14ac:dyDescent="0.2">
      <c r="A281" s="181">
        <v>73</v>
      </c>
      <c r="B281" s="182" t="s">
        <v>457</v>
      </c>
      <c r="C281" s="192" t="s">
        <v>458</v>
      </c>
      <c r="D281" s="183" t="s">
        <v>288</v>
      </c>
      <c r="E281" s="184">
        <v>2</v>
      </c>
      <c r="F281" s="185"/>
      <c r="G281" s="186">
        <f>ROUND(E281*F281,2)</f>
        <v>0</v>
      </c>
      <c r="H281" s="185"/>
      <c r="I281" s="186">
        <f>ROUND(E281*H281,2)</f>
        <v>0</v>
      </c>
      <c r="J281" s="185"/>
      <c r="K281" s="186">
        <f>ROUND(E281*J281,2)</f>
        <v>0</v>
      </c>
      <c r="L281" s="186">
        <v>21</v>
      </c>
      <c r="M281" s="186">
        <f>G281*(1+L281/100)</f>
        <v>0</v>
      </c>
      <c r="N281" s="184">
        <v>6.9000000000000006E-2</v>
      </c>
      <c r="O281" s="184">
        <f>ROUND(E281*N281,2)</f>
        <v>0.14000000000000001</v>
      </c>
      <c r="P281" s="184">
        <v>0</v>
      </c>
      <c r="Q281" s="184">
        <f>ROUND(E281*P281,2)</f>
        <v>0</v>
      </c>
      <c r="R281" s="186" t="s">
        <v>278</v>
      </c>
      <c r="S281" s="186" t="s">
        <v>152</v>
      </c>
      <c r="T281" s="187" t="s">
        <v>152</v>
      </c>
      <c r="U281" s="160">
        <v>0</v>
      </c>
      <c r="V281" s="160">
        <f>ROUND(E281*U281,2)</f>
        <v>0</v>
      </c>
      <c r="W281" s="160"/>
      <c r="X281" s="160" t="s">
        <v>279</v>
      </c>
      <c r="Y281" s="160" t="s">
        <v>154</v>
      </c>
      <c r="Z281" s="150"/>
      <c r="AA281" s="150"/>
      <c r="AB281" s="150"/>
      <c r="AC281" s="150"/>
      <c r="AD281" s="150"/>
      <c r="AE281" s="150"/>
      <c r="AF281" s="150"/>
      <c r="AG281" s="150" t="s">
        <v>280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ht="22.5" outlineLevel="1" x14ac:dyDescent="0.2">
      <c r="A282" s="181">
        <v>74</v>
      </c>
      <c r="B282" s="182" t="s">
        <v>459</v>
      </c>
      <c r="C282" s="192" t="s">
        <v>460</v>
      </c>
      <c r="D282" s="183" t="s">
        <v>288</v>
      </c>
      <c r="E282" s="184">
        <v>2</v>
      </c>
      <c r="F282" s="185"/>
      <c r="G282" s="186">
        <f>ROUND(E282*F282,2)</f>
        <v>0</v>
      </c>
      <c r="H282" s="185"/>
      <c r="I282" s="186">
        <f>ROUND(E282*H282,2)</f>
        <v>0</v>
      </c>
      <c r="J282" s="185"/>
      <c r="K282" s="186">
        <f>ROUND(E282*J282,2)</f>
        <v>0</v>
      </c>
      <c r="L282" s="186">
        <v>21</v>
      </c>
      <c r="M282" s="186">
        <f>G282*(1+L282/100)</f>
        <v>0</v>
      </c>
      <c r="N282" s="184">
        <v>6.9000000000000006E-2</v>
      </c>
      <c r="O282" s="184">
        <f>ROUND(E282*N282,2)</f>
        <v>0.14000000000000001</v>
      </c>
      <c r="P282" s="184">
        <v>0</v>
      </c>
      <c r="Q282" s="184">
        <f>ROUND(E282*P282,2)</f>
        <v>0</v>
      </c>
      <c r="R282" s="186" t="s">
        <v>278</v>
      </c>
      <c r="S282" s="186" t="s">
        <v>152</v>
      </c>
      <c r="T282" s="187" t="s">
        <v>152</v>
      </c>
      <c r="U282" s="160">
        <v>0</v>
      </c>
      <c r="V282" s="160">
        <f>ROUND(E282*U282,2)</f>
        <v>0</v>
      </c>
      <c r="W282" s="160"/>
      <c r="X282" s="160" t="s">
        <v>279</v>
      </c>
      <c r="Y282" s="160" t="s">
        <v>154</v>
      </c>
      <c r="Z282" s="150"/>
      <c r="AA282" s="150"/>
      <c r="AB282" s="150"/>
      <c r="AC282" s="150"/>
      <c r="AD282" s="150"/>
      <c r="AE282" s="150"/>
      <c r="AF282" s="150"/>
      <c r="AG282" s="150" t="s">
        <v>280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x14ac:dyDescent="0.2">
      <c r="A283" s="166" t="s">
        <v>146</v>
      </c>
      <c r="B283" s="167" t="s">
        <v>104</v>
      </c>
      <c r="C283" s="188" t="s">
        <v>105</v>
      </c>
      <c r="D283" s="168"/>
      <c r="E283" s="169"/>
      <c r="F283" s="170"/>
      <c r="G283" s="170">
        <f>SUMIF(AG284:AG296,"&lt;&gt;NOR",G284:G296)</f>
        <v>0</v>
      </c>
      <c r="H283" s="170"/>
      <c r="I283" s="170">
        <f>SUM(I284:I296)</f>
        <v>0</v>
      </c>
      <c r="J283" s="170"/>
      <c r="K283" s="170">
        <f>SUM(K284:K296)</f>
        <v>0</v>
      </c>
      <c r="L283" s="170"/>
      <c r="M283" s="170">
        <f>SUM(M284:M296)</f>
        <v>0</v>
      </c>
      <c r="N283" s="169"/>
      <c r="O283" s="169">
        <f>SUM(O284:O296)</f>
        <v>0.01</v>
      </c>
      <c r="P283" s="169"/>
      <c r="Q283" s="169">
        <f>SUM(Q284:Q296)</f>
        <v>9.2500000000000018</v>
      </c>
      <c r="R283" s="170"/>
      <c r="S283" s="170"/>
      <c r="T283" s="171"/>
      <c r="U283" s="165"/>
      <c r="V283" s="165">
        <f>SUM(V284:V296)</f>
        <v>49.96</v>
      </c>
      <c r="W283" s="165"/>
      <c r="X283" s="165"/>
      <c r="Y283" s="165"/>
      <c r="AG283" t="s">
        <v>147</v>
      </c>
    </row>
    <row r="284" spans="1:60" outlineLevel="1" x14ac:dyDescent="0.2">
      <c r="A284" s="173">
        <v>75</v>
      </c>
      <c r="B284" s="174" t="s">
        <v>461</v>
      </c>
      <c r="C284" s="189" t="s">
        <v>462</v>
      </c>
      <c r="D284" s="175" t="s">
        <v>205</v>
      </c>
      <c r="E284" s="176">
        <v>4.08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21</v>
      </c>
      <c r="M284" s="178">
        <f>G284*(1+L284/100)</f>
        <v>0</v>
      </c>
      <c r="N284" s="176">
        <v>1.47E-3</v>
      </c>
      <c r="O284" s="176">
        <f>ROUND(E284*N284,2)</f>
        <v>0.01</v>
      </c>
      <c r="P284" s="176">
        <v>2.2000000000000002</v>
      </c>
      <c r="Q284" s="176">
        <f>ROUND(E284*P284,2)</f>
        <v>8.98</v>
      </c>
      <c r="R284" s="178" t="s">
        <v>463</v>
      </c>
      <c r="S284" s="178" t="s">
        <v>152</v>
      </c>
      <c r="T284" s="179" t="s">
        <v>152</v>
      </c>
      <c r="U284" s="160">
        <v>4.9960000000000004</v>
      </c>
      <c r="V284" s="160">
        <f>ROUND(E284*U284,2)</f>
        <v>20.38</v>
      </c>
      <c r="W284" s="160"/>
      <c r="X284" s="160" t="s">
        <v>153</v>
      </c>
      <c r="Y284" s="160" t="s">
        <v>154</v>
      </c>
      <c r="Z284" s="150"/>
      <c r="AA284" s="150"/>
      <c r="AB284" s="150"/>
      <c r="AC284" s="150"/>
      <c r="AD284" s="150"/>
      <c r="AE284" s="150"/>
      <c r="AF284" s="150"/>
      <c r="AG284" s="150" t="s">
        <v>155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ht="22.5" outlineLevel="2" x14ac:dyDescent="0.2">
      <c r="A285" s="157"/>
      <c r="B285" s="158"/>
      <c r="C285" s="251" t="s">
        <v>464</v>
      </c>
      <c r="D285" s="252"/>
      <c r="E285" s="252"/>
      <c r="F285" s="252"/>
      <c r="G285" s="252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50"/>
      <c r="AA285" s="150"/>
      <c r="AB285" s="150"/>
      <c r="AC285" s="150"/>
      <c r="AD285" s="150"/>
      <c r="AE285" s="150"/>
      <c r="AF285" s="150"/>
      <c r="AG285" s="150" t="s">
        <v>157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80" t="str">
        <f>C285</f>
        <v>nebo vybourání otvorů průřezové plochy přes 4 m2 ve zdivu z betonu prostého, včetně pomocného lešení o výšce podlahy do 1900 mm a pro zatížení do 1,5 kPa  (150 kg/m2),</v>
      </c>
      <c r="BB285" s="150"/>
      <c r="BC285" s="150"/>
      <c r="BD285" s="150"/>
      <c r="BE285" s="150"/>
      <c r="BF285" s="150"/>
      <c r="BG285" s="150"/>
      <c r="BH285" s="150"/>
    </row>
    <row r="286" spans="1:60" outlineLevel="2" x14ac:dyDescent="0.2">
      <c r="A286" s="157"/>
      <c r="B286" s="158"/>
      <c r="C286" s="190" t="s">
        <v>465</v>
      </c>
      <c r="D286" s="161"/>
      <c r="E286" s="162">
        <v>4.08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50"/>
      <c r="AA286" s="150"/>
      <c r="AB286" s="150"/>
      <c r="AC286" s="150"/>
      <c r="AD286" s="150"/>
      <c r="AE286" s="150"/>
      <c r="AF286" s="150"/>
      <c r="AG286" s="150" t="s">
        <v>159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ht="22.5" outlineLevel="1" x14ac:dyDescent="0.2">
      <c r="A287" s="173">
        <v>76</v>
      </c>
      <c r="B287" s="174" t="s">
        <v>466</v>
      </c>
      <c r="C287" s="189" t="s">
        <v>467</v>
      </c>
      <c r="D287" s="175" t="s">
        <v>288</v>
      </c>
      <c r="E287" s="176">
        <v>1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21</v>
      </c>
      <c r="M287" s="178">
        <f>G287*(1+L287/100)</f>
        <v>0</v>
      </c>
      <c r="N287" s="176">
        <v>0</v>
      </c>
      <c r="O287" s="176">
        <f>ROUND(E287*N287,2)</f>
        <v>0</v>
      </c>
      <c r="P287" s="176">
        <v>8.2000000000000003E-2</v>
      </c>
      <c r="Q287" s="176">
        <f>ROUND(E287*P287,2)</f>
        <v>0.08</v>
      </c>
      <c r="R287" s="178" t="s">
        <v>151</v>
      </c>
      <c r="S287" s="178" t="s">
        <v>152</v>
      </c>
      <c r="T287" s="179" t="s">
        <v>152</v>
      </c>
      <c r="U287" s="160">
        <v>0.58799999999999997</v>
      </c>
      <c r="V287" s="160">
        <f>ROUND(E287*U287,2)</f>
        <v>0.59</v>
      </c>
      <c r="W287" s="160"/>
      <c r="X287" s="160" t="s">
        <v>153</v>
      </c>
      <c r="Y287" s="160" t="s">
        <v>154</v>
      </c>
      <c r="Z287" s="150"/>
      <c r="AA287" s="150"/>
      <c r="AB287" s="150"/>
      <c r="AC287" s="150"/>
      <c r="AD287" s="150"/>
      <c r="AE287" s="150"/>
      <c r="AF287" s="150"/>
      <c r="AG287" s="150" t="s">
        <v>155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2" x14ac:dyDescent="0.2">
      <c r="A288" s="157"/>
      <c r="B288" s="158"/>
      <c r="C288" s="251" t="s">
        <v>468</v>
      </c>
      <c r="D288" s="252"/>
      <c r="E288" s="252"/>
      <c r="F288" s="252"/>
      <c r="G288" s="252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50"/>
      <c r="AA288" s="150"/>
      <c r="AB288" s="150"/>
      <c r="AC288" s="150"/>
      <c r="AD288" s="150"/>
      <c r="AE288" s="150"/>
      <c r="AF288" s="150"/>
      <c r="AG288" s="150" t="s">
        <v>157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80" t="str">
        <f>C288</f>
        <v>s uložením hmot na skládku na vzdálenost do 3 m nebo s naložením na dopravní prostředek, se zásypem jam a jeho zhutněním</v>
      </c>
      <c r="BB288" s="150"/>
      <c r="BC288" s="150"/>
      <c r="BD288" s="150"/>
      <c r="BE288" s="150"/>
      <c r="BF288" s="150"/>
      <c r="BG288" s="150"/>
      <c r="BH288" s="150"/>
    </row>
    <row r="289" spans="1:60" outlineLevel="2" x14ac:dyDescent="0.2">
      <c r="A289" s="157"/>
      <c r="B289" s="158"/>
      <c r="C289" s="190" t="s">
        <v>469</v>
      </c>
      <c r="D289" s="161"/>
      <c r="E289" s="162">
        <v>1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50"/>
      <c r="AA289" s="150"/>
      <c r="AB289" s="150"/>
      <c r="AC289" s="150"/>
      <c r="AD289" s="150"/>
      <c r="AE289" s="150"/>
      <c r="AF289" s="150"/>
      <c r="AG289" s="150" t="s">
        <v>159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73">
        <v>77</v>
      </c>
      <c r="B290" s="174" t="s">
        <v>470</v>
      </c>
      <c r="C290" s="189" t="s">
        <v>471</v>
      </c>
      <c r="D290" s="175" t="s">
        <v>188</v>
      </c>
      <c r="E290" s="176">
        <v>11.2</v>
      </c>
      <c r="F290" s="177"/>
      <c r="G290" s="178">
        <f>ROUND(E290*F290,2)</f>
        <v>0</v>
      </c>
      <c r="H290" s="177"/>
      <c r="I290" s="178">
        <f>ROUND(E290*H290,2)</f>
        <v>0</v>
      </c>
      <c r="J290" s="177"/>
      <c r="K290" s="178">
        <f>ROUND(E290*J290,2)</f>
        <v>0</v>
      </c>
      <c r="L290" s="178">
        <v>21</v>
      </c>
      <c r="M290" s="178">
        <f>G290*(1+L290/100)</f>
        <v>0</v>
      </c>
      <c r="N290" s="176">
        <v>0</v>
      </c>
      <c r="O290" s="176">
        <f>ROUND(E290*N290,2)</f>
        <v>0</v>
      </c>
      <c r="P290" s="176">
        <v>1.206E-2</v>
      </c>
      <c r="Q290" s="176">
        <f>ROUND(E290*P290,2)</f>
        <v>0.14000000000000001</v>
      </c>
      <c r="R290" s="178" t="s">
        <v>463</v>
      </c>
      <c r="S290" s="178" t="s">
        <v>152</v>
      </c>
      <c r="T290" s="179" t="s">
        <v>152</v>
      </c>
      <c r="U290" s="160">
        <v>2.5499999999999998</v>
      </c>
      <c r="V290" s="160">
        <f>ROUND(E290*U290,2)</f>
        <v>28.56</v>
      </c>
      <c r="W290" s="160"/>
      <c r="X290" s="160" t="s">
        <v>153</v>
      </c>
      <c r="Y290" s="160" t="s">
        <v>154</v>
      </c>
      <c r="Z290" s="150"/>
      <c r="AA290" s="150"/>
      <c r="AB290" s="150"/>
      <c r="AC290" s="150"/>
      <c r="AD290" s="150"/>
      <c r="AE290" s="150"/>
      <c r="AF290" s="150"/>
      <c r="AG290" s="150" t="s">
        <v>155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2" x14ac:dyDescent="0.2">
      <c r="A291" s="157"/>
      <c r="B291" s="158"/>
      <c r="C291" s="190" t="s">
        <v>472</v>
      </c>
      <c r="D291" s="161"/>
      <c r="E291" s="162">
        <v>11.2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60"/>
      <c r="Z291" s="150"/>
      <c r="AA291" s="150"/>
      <c r="AB291" s="150"/>
      <c r="AC291" s="150"/>
      <c r="AD291" s="150"/>
      <c r="AE291" s="150"/>
      <c r="AF291" s="150"/>
      <c r="AG291" s="150" t="s">
        <v>159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ht="22.5" outlineLevel="1" x14ac:dyDescent="0.2">
      <c r="A292" s="173">
        <v>78</v>
      </c>
      <c r="B292" s="174" t="s">
        <v>473</v>
      </c>
      <c r="C292" s="189" t="s">
        <v>474</v>
      </c>
      <c r="D292" s="175" t="s">
        <v>288</v>
      </c>
      <c r="E292" s="176">
        <v>1</v>
      </c>
      <c r="F292" s="177"/>
      <c r="G292" s="178">
        <f>ROUND(E292*F292,2)</f>
        <v>0</v>
      </c>
      <c r="H292" s="177"/>
      <c r="I292" s="178">
        <f>ROUND(E292*H292,2)</f>
        <v>0</v>
      </c>
      <c r="J292" s="177"/>
      <c r="K292" s="178">
        <f>ROUND(E292*J292,2)</f>
        <v>0</v>
      </c>
      <c r="L292" s="178">
        <v>21</v>
      </c>
      <c r="M292" s="178">
        <f>G292*(1+L292/100)</f>
        <v>0</v>
      </c>
      <c r="N292" s="176">
        <v>0</v>
      </c>
      <c r="O292" s="176">
        <f>ROUND(E292*N292,2)</f>
        <v>0</v>
      </c>
      <c r="P292" s="176">
        <v>4.4999999999999998E-2</v>
      </c>
      <c r="Q292" s="176">
        <f>ROUND(E292*P292,2)</f>
        <v>0.05</v>
      </c>
      <c r="R292" s="178" t="s">
        <v>463</v>
      </c>
      <c r="S292" s="178" t="s">
        <v>152</v>
      </c>
      <c r="T292" s="179" t="s">
        <v>152</v>
      </c>
      <c r="U292" s="160">
        <v>0.26</v>
      </c>
      <c r="V292" s="160">
        <f>ROUND(E292*U292,2)</f>
        <v>0.26</v>
      </c>
      <c r="W292" s="160"/>
      <c r="X292" s="160" t="s">
        <v>153</v>
      </c>
      <c r="Y292" s="160" t="s">
        <v>154</v>
      </c>
      <c r="Z292" s="150"/>
      <c r="AA292" s="150"/>
      <c r="AB292" s="150"/>
      <c r="AC292" s="150"/>
      <c r="AD292" s="150"/>
      <c r="AE292" s="150"/>
      <c r="AF292" s="150"/>
      <c r="AG292" s="150" t="s">
        <v>155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2" x14ac:dyDescent="0.2">
      <c r="A293" s="157"/>
      <c r="B293" s="158"/>
      <c r="C293" s="190" t="s">
        <v>475</v>
      </c>
      <c r="D293" s="161"/>
      <c r="E293" s="162">
        <v>1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50"/>
      <c r="AA293" s="150"/>
      <c r="AB293" s="150"/>
      <c r="AC293" s="150"/>
      <c r="AD293" s="150"/>
      <c r="AE293" s="150"/>
      <c r="AF293" s="150"/>
      <c r="AG293" s="150" t="s">
        <v>159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ht="22.5" outlineLevel="1" x14ac:dyDescent="0.2">
      <c r="A294" s="173">
        <v>79</v>
      </c>
      <c r="B294" s="174" t="s">
        <v>476</v>
      </c>
      <c r="C294" s="189" t="s">
        <v>477</v>
      </c>
      <c r="D294" s="175" t="s">
        <v>150</v>
      </c>
      <c r="E294" s="176">
        <v>1.5</v>
      </c>
      <c r="F294" s="177"/>
      <c r="G294" s="178">
        <f>ROUND(E294*F294,2)</f>
        <v>0</v>
      </c>
      <c r="H294" s="177"/>
      <c r="I294" s="178">
        <f>ROUND(E294*H294,2)</f>
        <v>0</v>
      </c>
      <c r="J294" s="177"/>
      <c r="K294" s="178">
        <f>ROUND(E294*J294,2)</f>
        <v>0</v>
      </c>
      <c r="L294" s="178">
        <v>21</v>
      </c>
      <c r="M294" s="178">
        <f>G294*(1+L294/100)</f>
        <v>0</v>
      </c>
      <c r="N294" s="176">
        <v>0</v>
      </c>
      <c r="O294" s="176">
        <f>ROUND(E294*N294,2)</f>
        <v>0</v>
      </c>
      <c r="P294" s="176">
        <v>0</v>
      </c>
      <c r="Q294" s="176">
        <f>ROUND(E294*P294,2)</f>
        <v>0</v>
      </c>
      <c r="R294" s="178" t="s">
        <v>151</v>
      </c>
      <c r="S294" s="178" t="s">
        <v>152</v>
      </c>
      <c r="T294" s="179" t="s">
        <v>152</v>
      </c>
      <c r="U294" s="160">
        <v>0.115</v>
      </c>
      <c r="V294" s="160">
        <f>ROUND(E294*U294,2)</f>
        <v>0.17</v>
      </c>
      <c r="W294" s="160"/>
      <c r="X294" s="160" t="s">
        <v>153</v>
      </c>
      <c r="Y294" s="160" t="s">
        <v>154</v>
      </c>
      <c r="Z294" s="150"/>
      <c r="AA294" s="150"/>
      <c r="AB294" s="150"/>
      <c r="AC294" s="150"/>
      <c r="AD294" s="150"/>
      <c r="AE294" s="150"/>
      <c r="AF294" s="150"/>
      <c r="AG294" s="150" t="s">
        <v>155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ht="22.5" outlineLevel="2" x14ac:dyDescent="0.2">
      <c r="A295" s="157"/>
      <c r="B295" s="158"/>
      <c r="C295" s="251" t="s">
        <v>478</v>
      </c>
      <c r="D295" s="252"/>
      <c r="E295" s="252"/>
      <c r="F295" s="252"/>
      <c r="G295" s="252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50"/>
      <c r="AA295" s="150"/>
      <c r="AB295" s="150"/>
      <c r="AC295" s="150"/>
      <c r="AD295" s="150"/>
      <c r="AE295" s="150"/>
      <c r="AF295" s="150"/>
      <c r="AG295" s="150" t="s">
        <v>157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80" t="str">
        <f>C295</f>
        <v>krajníků, desek nebo panelů od spojovacího materiálu s odklizením a uložením očištěných hmot a spojovacího materiálu na skládku na vzdálenost do 10 m</v>
      </c>
      <c r="BB295" s="150"/>
      <c r="BC295" s="150"/>
      <c r="BD295" s="150"/>
      <c r="BE295" s="150"/>
      <c r="BF295" s="150"/>
      <c r="BG295" s="150"/>
      <c r="BH295" s="150"/>
    </row>
    <row r="296" spans="1:60" outlineLevel="2" x14ac:dyDescent="0.2">
      <c r="A296" s="157"/>
      <c r="B296" s="158"/>
      <c r="C296" s="190" t="s">
        <v>479</v>
      </c>
      <c r="D296" s="161"/>
      <c r="E296" s="162">
        <v>1.5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50"/>
      <c r="AA296" s="150"/>
      <c r="AB296" s="150"/>
      <c r="AC296" s="150"/>
      <c r="AD296" s="150"/>
      <c r="AE296" s="150"/>
      <c r="AF296" s="150"/>
      <c r="AG296" s="150" t="s">
        <v>159</v>
      </c>
      <c r="AH296" s="150">
        <v>5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x14ac:dyDescent="0.2">
      <c r="A297" s="166" t="s">
        <v>146</v>
      </c>
      <c r="B297" s="167" t="s">
        <v>106</v>
      </c>
      <c r="C297" s="188" t="s">
        <v>107</v>
      </c>
      <c r="D297" s="168"/>
      <c r="E297" s="169"/>
      <c r="F297" s="170"/>
      <c r="G297" s="170">
        <f>SUMIF(AG298:AG299,"&lt;&gt;NOR",G298:G299)</f>
        <v>0</v>
      </c>
      <c r="H297" s="170"/>
      <c r="I297" s="170">
        <f>SUM(I298:I299)</f>
        <v>0</v>
      </c>
      <c r="J297" s="170"/>
      <c r="K297" s="170">
        <f>SUM(K298:K299)</f>
        <v>0</v>
      </c>
      <c r="L297" s="170"/>
      <c r="M297" s="170">
        <f>SUM(M298:M299)</f>
        <v>0</v>
      </c>
      <c r="N297" s="169"/>
      <c r="O297" s="169">
        <f>SUM(O298:O299)</f>
        <v>0</v>
      </c>
      <c r="P297" s="169"/>
      <c r="Q297" s="169">
        <f>SUM(Q298:Q299)</f>
        <v>0</v>
      </c>
      <c r="R297" s="170"/>
      <c r="S297" s="170"/>
      <c r="T297" s="171"/>
      <c r="U297" s="165"/>
      <c r="V297" s="165">
        <f>SUM(V298:V299)</f>
        <v>139.86000000000001</v>
      </c>
      <c r="W297" s="165"/>
      <c r="X297" s="165"/>
      <c r="Y297" s="165"/>
      <c r="AG297" t="s">
        <v>147</v>
      </c>
    </row>
    <row r="298" spans="1:60" outlineLevel="1" x14ac:dyDescent="0.2">
      <c r="A298" s="173">
        <v>80</v>
      </c>
      <c r="B298" s="174" t="s">
        <v>480</v>
      </c>
      <c r="C298" s="189" t="s">
        <v>481</v>
      </c>
      <c r="D298" s="175" t="s">
        <v>304</v>
      </c>
      <c r="E298" s="176">
        <v>358.61219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6">
        <v>0</v>
      </c>
      <c r="O298" s="176">
        <f>ROUND(E298*N298,2)</f>
        <v>0</v>
      </c>
      <c r="P298" s="176">
        <v>0</v>
      </c>
      <c r="Q298" s="176">
        <f>ROUND(E298*P298,2)</f>
        <v>0</v>
      </c>
      <c r="R298" s="178" t="s">
        <v>151</v>
      </c>
      <c r="S298" s="178" t="s">
        <v>152</v>
      </c>
      <c r="T298" s="179" t="s">
        <v>152</v>
      </c>
      <c r="U298" s="160">
        <v>0.39</v>
      </c>
      <c r="V298" s="160">
        <f>ROUND(E298*U298,2)</f>
        <v>139.86000000000001</v>
      </c>
      <c r="W298" s="160"/>
      <c r="X298" s="160" t="s">
        <v>482</v>
      </c>
      <c r="Y298" s="160" t="s">
        <v>154</v>
      </c>
      <c r="Z298" s="150"/>
      <c r="AA298" s="150"/>
      <c r="AB298" s="150"/>
      <c r="AC298" s="150"/>
      <c r="AD298" s="150"/>
      <c r="AE298" s="150"/>
      <c r="AF298" s="150"/>
      <c r="AG298" s="150" t="s">
        <v>483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2" x14ac:dyDescent="0.2">
      <c r="A299" s="157"/>
      <c r="B299" s="158"/>
      <c r="C299" s="251" t="s">
        <v>484</v>
      </c>
      <c r="D299" s="252"/>
      <c r="E299" s="252"/>
      <c r="F299" s="252"/>
      <c r="G299" s="252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50"/>
      <c r="AA299" s="150"/>
      <c r="AB299" s="150"/>
      <c r="AC299" s="150"/>
      <c r="AD299" s="150"/>
      <c r="AE299" s="150"/>
      <c r="AF299" s="150"/>
      <c r="AG299" s="150" t="s">
        <v>157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x14ac:dyDescent="0.2">
      <c r="A300" s="166" t="s">
        <v>146</v>
      </c>
      <c r="B300" s="167" t="s">
        <v>108</v>
      </c>
      <c r="C300" s="188" t="s">
        <v>109</v>
      </c>
      <c r="D300" s="168"/>
      <c r="E300" s="169"/>
      <c r="F300" s="170"/>
      <c r="G300" s="170">
        <f>SUMIF(AG301:AG302,"&lt;&gt;NOR",G301:G302)</f>
        <v>0</v>
      </c>
      <c r="H300" s="170"/>
      <c r="I300" s="170">
        <f>SUM(I301:I302)</f>
        <v>0</v>
      </c>
      <c r="J300" s="170"/>
      <c r="K300" s="170">
        <f>SUM(K301:K302)</f>
        <v>0</v>
      </c>
      <c r="L300" s="170"/>
      <c r="M300" s="170">
        <f>SUM(M301:M302)</f>
        <v>0</v>
      </c>
      <c r="N300" s="169"/>
      <c r="O300" s="169">
        <f>SUM(O301:O302)</f>
        <v>0</v>
      </c>
      <c r="P300" s="169"/>
      <c r="Q300" s="169">
        <f>SUM(Q301:Q302)</f>
        <v>0</v>
      </c>
      <c r="R300" s="170"/>
      <c r="S300" s="170"/>
      <c r="T300" s="171"/>
      <c r="U300" s="165"/>
      <c r="V300" s="165">
        <f>SUM(V301:V302)</f>
        <v>6.24</v>
      </c>
      <c r="W300" s="165"/>
      <c r="X300" s="165"/>
      <c r="Y300" s="165"/>
      <c r="AG300" t="s">
        <v>147</v>
      </c>
    </row>
    <row r="301" spans="1:60" outlineLevel="1" x14ac:dyDescent="0.2">
      <c r="A301" s="173">
        <v>81</v>
      </c>
      <c r="B301" s="174" t="s">
        <v>485</v>
      </c>
      <c r="C301" s="189" t="s">
        <v>486</v>
      </c>
      <c r="D301" s="175" t="s">
        <v>188</v>
      </c>
      <c r="E301" s="176">
        <v>62.4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21</v>
      </c>
      <c r="M301" s="178">
        <f>G301*(1+L301/100)</f>
        <v>0</v>
      </c>
      <c r="N301" s="176">
        <v>5.0000000000000002E-5</v>
      </c>
      <c r="O301" s="176">
        <f>ROUND(E301*N301,2)</f>
        <v>0</v>
      </c>
      <c r="P301" s="176">
        <v>0</v>
      </c>
      <c r="Q301" s="176">
        <f>ROUND(E301*P301,2)</f>
        <v>0</v>
      </c>
      <c r="R301" s="178"/>
      <c r="S301" s="178" t="s">
        <v>315</v>
      </c>
      <c r="T301" s="179" t="s">
        <v>316</v>
      </c>
      <c r="U301" s="160">
        <v>0.1</v>
      </c>
      <c r="V301" s="160">
        <f>ROUND(E301*U301,2)</f>
        <v>6.24</v>
      </c>
      <c r="W301" s="160"/>
      <c r="X301" s="160" t="s">
        <v>153</v>
      </c>
      <c r="Y301" s="160" t="s">
        <v>154</v>
      </c>
      <c r="Z301" s="150"/>
      <c r="AA301" s="150"/>
      <c r="AB301" s="150"/>
      <c r="AC301" s="150"/>
      <c r="AD301" s="150"/>
      <c r="AE301" s="150"/>
      <c r="AF301" s="150"/>
      <c r="AG301" s="150" t="s">
        <v>155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2" x14ac:dyDescent="0.2">
      <c r="A302" s="157"/>
      <c r="B302" s="158"/>
      <c r="C302" s="190" t="s">
        <v>487</v>
      </c>
      <c r="D302" s="161"/>
      <c r="E302" s="162">
        <v>62.4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50"/>
      <c r="AA302" s="150"/>
      <c r="AB302" s="150"/>
      <c r="AC302" s="150"/>
      <c r="AD302" s="150"/>
      <c r="AE302" s="150"/>
      <c r="AF302" s="150"/>
      <c r="AG302" s="150" t="s">
        <v>159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x14ac:dyDescent="0.2">
      <c r="A303" s="166" t="s">
        <v>146</v>
      </c>
      <c r="B303" s="167" t="s">
        <v>114</v>
      </c>
      <c r="C303" s="188" t="s">
        <v>115</v>
      </c>
      <c r="D303" s="168"/>
      <c r="E303" s="169"/>
      <c r="F303" s="170"/>
      <c r="G303" s="170">
        <f>SUMIF(AG304:AG325,"&lt;&gt;NOR",G304:G325)</f>
        <v>0</v>
      </c>
      <c r="H303" s="170"/>
      <c r="I303" s="170">
        <f>SUM(I304:I325)</f>
        <v>0</v>
      </c>
      <c r="J303" s="170"/>
      <c r="K303" s="170">
        <f>SUM(K304:K325)</f>
        <v>0</v>
      </c>
      <c r="L303" s="170"/>
      <c r="M303" s="170">
        <f>SUM(M304:M325)</f>
        <v>0</v>
      </c>
      <c r="N303" s="169"/>
      <c r="O303" s="169">
        <f>SUM(O304:O325)</f>
        <v>0</v>
      </c>
      <c r="P303" s="169"/>
      <c r="Q303" s="169">
        <f>SUM(Q304:Q325)</f>
        <v>0</v>
      </c>
      <c r="R303" s="170"/>
      <c r="S303" s="170"/>
      <c r="T303" s="171"/>
      <c r="U303" s="165"/>
      <c r="V303" s="165">
        <f>SUM(V304:V325)</f>
        <v>42.27</v>
      </c>
      <c r="W303" s="165"/>
      <c r="X303" s="165"/>
      <c r="Y303" s="165"/>
      <c r="AG303" t="s">
        <v>147</v>
      </c>
    </row>
    <row r="304" spans="1:60" outlineLevel="1" x14ac:dyDescent="0.2">
      <c r="A304" s="173">
        <v>82</v>
      </c>
      <c r="B304" s="174" t="s">
        <v>488</v>
      </c>
      <c r="C304" s="189" t="s">
        <v>489</v>
      </c>
      <c r="D304" s="175" t="s">
        <v>304</v>
      </c>
      <c r="E304" s="176">
        <v>40.936</v>
      </c>
      <c r="F304" s="177"/>
      <c r="G304" s="178">
        <f>ROUND(E304*F304,2)</f>
        <v>0</v>
      </c>
      <c r="H304" s="177"/>
      <c r="I304" s="178">
        <f>ROUND(E304*H304,2)</f>
        <v>0</v>
      </c>
      <c r="J304" s="177"/>
      <c r="K304" s="178">
        <f>ROUND(E304*J304,2)</f>
        <v>0</v>
      </c>
      <c r="L304" s="178">
        <v>21</v>
      </c>
      <c r="M304" s="178">
        <f>G304*(1+L304/100)</f>
        <v>0</v>
      </c>
      <c r="N304" s="176">
        <v>0</v>
      </c>
      <c r="O304" s="176">
        <f>ROUND(E304*N304,2)</f>
        <v>0</v>
      </c>
      <c r="P304" s="176">
        <v>0</v>
      </c>
      <c r="Q304" s="176">
        <f>ROUND(E304*P304,2)</f>
        <v>0</v>
      </c>
      <c r="R304" s="178" t="s">
        <v>463</v>
      </c>
      <c r="S304" s="178" t="s">
        <v>152</v>
      </c>
      <c r="T304" s="179" t="s">
        <v>152</v>
      </c>
      <c r="U304" s="160">
        <v>0</v>
      </c>
      <c r="V304" s="160">
        <f>ROUND(E304*U304,2)</f>
        <v>0</v>
      </c>
      <c r="W304" s="160"/>
      <c r="X304" s="160" t="s">
        <v>153</v>
      </c>
      <c r="Y304" s="160" t="s">
        <v>154</v>
      </c>
      <c r="Z304" s="150"/>
      <c r="AA304" s="150"/>
      <c r="AB304" s="150"/>
      <c r="AC304" s="150"/>
      <c r="AD304" s="150"/>
      <c r="AE304" s="150"/>
      <c r="AF304" s="150"/>
      <c r="AG304" s="150" t="s">
        <v>155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2" x14ac:dyDescent="0.2">
      <c r="A305" s="157"/>
      <c r="B305" s="158"/>
      <c r="C305" s="190" t="s">
        <v>490</v>
      </c>
      <c r="D305" s="161"/>
      <c r="E305" s="162">
        <v>4.4290000000000003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50"/>
      <c r="AA305" s="150"/>
      <c r="AB305" s="150"/>
      <c r="AC305" s="150"/>
      <c r="AD305" s="150"/>
      <c r="AE305" s="150"/>
      <c r="AF305" s="150"/>
      <c r="AG305" s="150" t="s">
        <v>159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3" x14ac:dyDescent="0.2">
      <c r="A306" s="157"/>
      <c r="B306" s="158"/>
      <c r="C306" s="190" t="s">
        <v>491</v>
      </c>
      <c r="D306" s="161"/>
      <c r="E306" s="162">
        <v>0.248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50"/>
      <c r="AA306" s="150"/>
      <c r="AB306" s="150"/>
      <c r="AC306" s="150"/>
      <c r="AD306" s="150"/>
      <c r="AE306" s="150"/>
      <c r="AF306" s="150"/>
      <c r="AG306" s="150" t="s">
        <v>159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3" x14ac:dyDescent="0.2">
      <c r="A307" s="157"/>
      <c r="B307" s="158"/>
      <c r="C307" s="190" t="s">
        <v>492</v>
      </c>
      <c r="D307" s="161"/>
      <c r="E307" s="162">
        <v>4.5789999999999997</v>
      </c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50"/>
      <c r="AA307" s="150"/>
      <c r="AB307" s="150"/>
      <c r="AC307" s="150"/>
      <c r="AD307" s="150"/>
      <c r="AE307" s="150"/>
      <c r="AF307" s="150"/>
      <c r="AG307" s="150" t="s">
        <v>159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3" x14ac:dyDescent="0.2">
      <c r="A308" s="157"/>
      <c r="B308" s="158"/>
      <c r="C308" s="190" t="s">
        <v>493</v>
      </c>
      <c r="D308" s="161"/>
      <c r="E308" s="162">
        <v>8.4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50"/>
      <c r="AA308" s="150"/>
      <c r="AB308" s="150"/>
      <c r="AC308" s="150"/>
      <c r="AD308" s="150"/>
      <c r="AE308" s="150"/>
      <c r="AF308" s="150"/>
      <c r="AG308" s="150" t="s">
        <v>159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3" x14ac:dyDescent="0.2">
      <c r="A309" s="157"/>
      <c r="B309" s="158"/>
      <c r="C309" s="190" t="s">
        <v>494</v>
      </c>
      <c r="D309" s="161"/>
      <c r="E309" s="162">
        <v>3.581</v>
      </c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50"/>
      <c r="AA309" s="150"/>
      <c r="AB309" s="150"/>
      <c r="AC309" s="150"/>
      <c r="AD309" s="150"/>
      <c r="AE309" s="150"/>
      <c r="AF309" s="150"/>
      <c r="AG309" s="150" t="s">
        <v>159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3" x14ac:dyDescent="0.2">
      <c r="A310" s="157"/>
      <c r="B310" s="158"/>
      <c r="C310" s="190" t="s">
        <v>495</v>
      </c>
      <c r="D310" s="161"/>
      <c r="E310" s="162">
        <v>9.82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60"/>
      <c r="Z310" s="150"/>
      <c r="AA310" s="150"/>
      <c r="AB310" s="150"/>
      <c r="AC310" s="150"/>
      <c r="AD310" s="150"/>
      <c r="AE310" s="150"/>
      <c r="AF310" s="150"/>
      <c r="AG310" s="150" t="s">
        <v>159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3" x14ac:dyDescent="0.2">
      <c r="A311" s="157"/>
      <c r="B311" s="158"/>
      <c r="C311" s="190" t="s">
        <v>496</v>
      </c>
      <c r="D311" s="161"/>
      <c r="E311" s="162">
        <v>0.64100000000000001</v>
      </c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50"/>
      <c r="AA311" s="150"/>
      <c r="AB311" s="150"/>
      <c r="AC311" s="150"/>
      <c r="AD311" s="150"/>
      <c r="AE311" s="150"/>
      <c r="AF311" s="150"/>
      <c r="AG311" s="150" t="s">
        <v>159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3" x14ac:dyDescent="0.2">
      <c r="A312" s="157"/>
      <c r="B312" s="158"/>
      <c r="C312" s="190" t="s">
        <v>497</v>
      </c>
      <c r="D312" s="161"/>
      <c r="E312" s="162">
        <v>9.2379999999999995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50"/>
      <c r="AA312" s="150"/>
      <c r="AB312" s="150"/>
      <c r="AC312" s="150"/>
      <c r="AD312" s="150"/>
      <c r="AE312" s="150"/>
      <c r="AF312" s="150"/>
      <c r="AG312" s="150" t="s">
        <v>159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ht="22.5" outlineLevel="1" x14ac:dyDescent="0.2">
      <c r="A313" s="173">
        <v>83</v>
      </c>
      <c r="B313" s="174" t="s">
        <v>498</v>
      </c>
      <c r="C313" s="189" t="s">
        <v>499</v>
      </c>
      <c r="D313" s="175" t="s">
        <v>304</v>
      </c>
      <c r="E313" s="176">
        <v>1.026</v>
      </c>
      <c r="F313" s="177"/>
      <c r="G313" s="178">
        <f>ROUND(E313*F313,2)</f>
        <v>0</v>
      </c>
      <c r="H313" s="177"/>
      <c r="I313" s="178">
        <f>ROUND(E313*H313,2)</f>
        <v>0</v>
      </c>
      <c r="J313" s="177"/>
      <c r="K313" s="178">
        <f>ROUND(E313*J313,2)</f>
        <v>0</v>
      </c>
      <c r="L313" s="178">
        <v>21</v>
      </c>
      <c r="M313" s="178">
        <f>G313*(1+L313/100)</f>
        <v>0</v>
      </c>
      <c r="N313" s="176">
        <v>0</v>
      </c>
      <c r="O313" s="176">
        <f>ROUND(E313*N313,2)</f>
        <v>0</v>
      </c>
      <c r="P313" s="176">
        <v>0</v>
      </c>
      <c r="Q313" s="176">
        <f>ROUND(E313*P313,2)</f>
        <v>0</v>
      </c>
      <c r="R313" s="178" t="s">
        <v>463</v>
      </c>
      <c r="S313" s="178" t="s">
        <v>500</v>
      </c>
      <c r="T313" s="179" t="s">
        <v>500</v>
      </c>
      <c r="U313" s="160">
        <v>0</v>
      </c>
      <c r="V313" s="160">
        <f>ROUND(E313*U313,2)</f>
        <v>0</v>
      </c>
      <c r="W313" s="160"/>
      <c r="X313" s="160" t="s">
        <v>153</v>
      </c>
      <c r="Y313" s="160" t="s">
        <v>154</v>
      </c>
      <c r="Z313" s="150"/>
      <c r="AA313" s="150"/>
      <c r="AB313" s="150"/>
      <c r="AC313" s="150"/>
      <c r="AD313" s="150"/>
      <c r="AE313" s="150"/>
      <c r="AF313" s="150"/>
      <c r="AG313" s="150" t="s">
        <v>155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2" x14ac:dyDescent="0.2">
      <c r="A314" s="157"/>
      <c r="B314" s="158"/>
      <c r="C314" s="190" t="s">
        <v>501</v>
      </c>
      <c r="D314" s="161"/>
      <c r="E314" s="162">
        <v>0.51300000000000001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60"/>
      <c r="Z314" s="150"/>
      <c r="AA314" s="150"/>
      <c r="AB314" s="150"/>
      <c r="AC314" s="150"/>
      <c r="AD314" s="150"/>
      <c r="AE314" s="150"/>
      <c r="AF314" s="150"/>
      <c r="AG314" s="150" t="s">
        <v>159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3" x14ac:dyDescent="0.2">
      <c r="A315" s="157"/>
      <c r="B315" s="158"/>
      <c r="C315" s="190" t="s">
        <v>502</v>
      </c>
      <c r="D315" s="161"/>
      <c r="E315" s="162">
        <v>0.51300000000000001</v>
      </c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60"/>
      <c r="Z315" s="150"/>
      <c r="AA315" s="150"/>
      <c r="AB315" s="150"/>
      <c r="AC315" s="150"/>
      <c r="AD315" s="150"/>
      <c r="AE315" s="150"/>
      <c r="AF315" s="150"/>
      <c r="AG315" s="150" t="s">
        <v>159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73">
        <v>84</v>
      </c>
      <c r="B316" s="174" t="s">
        <v>503</v>
      </c>
      <c r="C316" s="189" t="s">
        <v>504</v>
      </c>
      <c r="D316" s="175" t="s">
        <v>304</v>
      </c>
      <c r="E316" s="176">
        <v>17.646999999999998</v>
      </c>
      <c r="F316" s="177"/>
      <c r="G316" s="178">
        <f>ROUND(E316*F316,2)</f>
        <v>0</v>
      </c>
      <c r="H316" s="177"/>
      <c r="I316" s="178">
        <f>ROUND(E316*H316,2)</f>
        <v>0</v>
      </c>
      <c r="J316" s="177"/>
      <c r="K316" s="178">
        <f>ROUND(E316*J316,2)</f>
        <v>0</v>
      </c>
      <c r="L316" s="178">
        <v>21</v>
      </c>
      <c r="M316" s="178">
        <f>G316*(1+L316/100)</f>
        <v>0</v>
      </c>
      <c r="N316" s="176">
        <v>0</v>
      </c>
      <c r="O316" s="176">
        <f>ROUND(E316*N316,2)</f>
        <v>0</v>
      </c>
      <c r="P316" s="176">
        <v>0</v>
      </c>
      <c r="Q316" s="176">
        <f>ROUND(E316*P316,2)</f>
        <v>0</v>
      </c>
      <c r="R316" s="178" t="s">
        <v>463</v>
      </c>
      <c r="S316" s="178" t="s">
        <v>152</v>
      </c>
      <c r="T316" s="179" t="s">
        <v>152</v>
      </c>
      <c r="U316" s="160">
        <v>0</v>
      </c>
      <c r="V316" s="160">
        <f>ROUND(E316*U316,2)</f>
        <v>0</v>
      </c>
      <c r="W316" s="160"/>
      <c r="X316" s="160" t="s">
        <v>153</v>
      </c>
      <c r="Y316" s="160" t="s">
        <v>154</v>
      </c>
      <c r="Z316" s="150"/>
      <c r="AA316" s="150"/>
      <c r="AB316" s="150"/>
      <c r="AC316" s="150"/>
      <c r="AD316" s="150"/>
      <c r="AE316" s="150"/>
      <c r="AF316" s="150"/>
      <c r="AG316" s="150" t="s">
        <v>155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2" x14ac:dyDescent="0.2">
      <c r="A317" s="157"/>
      <c r="B317" s="158"/>
      <c r="C317" s="190" t="s">
        <v>505</v>
      </c>
      <c r="D317" s="161"/>
      <c r="E317" s="162">
        <v>12.711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50"/>
      <c r="AA317" s="150"/>
      <c r="AB317" s="150"/>
      <c r="AC317" s="150"/>
      <c r="AD317" s="150"/>
      <c r="AE317" s="150"/>
      <c r="AF317" s="150"/>
      <c r="AG317" s="150" t="s">
        <v>159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3" x14ac:dyDescent="0.2">
      <c r="A318" s="157"/>
      <c r="B318" s="158"/>
      <c r="C318" s="190" t="s">
        <v>506</v>
      </c>
      <c r="D318" s="161"/>
      <c r="E318" s="162">
        <v>4.9359999999999999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60"/>
      <c r="Z318" s="150"/>
      <c r="AA318" s="150"/>
      <c r="AB318" s="150"/>
      <c r="AC318" s="150"/>
      <c r="AD318" s="150"/>
      <c r="AE318" s="150"/>
      <c r="AF318" s="150"/>
      <c r="AG318" s="150" t="s">
        <v>159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73">
        <v>85</v>
      </c>
      <c r="B319" s="174" t="s">
        <v>507</v>
      </c>
      <c r="C319" s="189" t="s">
        <v>508</v>
      </c>
      <c r="D319" s="175" t="s">
        <v>304</v>
      </c>
      <c r="E319" s="176">
        <v>71.046090000000007</v>
      </c>
      <c r="F319" s="177"/>
      <c r="G319" s="178">
        <f>ROUND(E319*F319,2)</f>
        <v>0</v>
      </c>
      <c r="H319" s="177"/>
      <c r="I319" s="178">
        <f>ROUND(E319*H319,2)</f>
        <v>0</v>
      </c>
      <c r="J319" s="177"/>
      <c r="K319" s="178">
        <f>ROUND(E319*J319,2)</f>
        <v>0</v>
      </c>
      <c r="L319" s="178">
        <v>21</v>
      </c>
      <c r="M319" s="178">
        <f>G319*(1+L319/100)</f>
        <v>0</v>
      </c>
      <c r="N319" s="176">
        <v>0</v>
      </c>
      <c r="O319" s="176">
        <f>ROUND(E319*N319,2)</f>
        <v>0</v>
      </c>
      <c r="P319" s="176">
        <v>0</v>
      </c>
      <c r="Q319" s="176">
        <f>ROUND(E319*P319,2)</f>
        <v>0</v>
      </c>
      <c r="R319" s="178" t="s">
        <v>151</v>
      </c>
      <c r="S319" s="178" t="s">
        <v>152</v>
      </c>
      <c r="T319" s="179" t="s">
        <v>152</v>
      </c>
      <c r="U319" s="160">
        <v>9.9000000000000005E-2</v>
      </c>
      <c r="V319" s="160">
        <f>ROUND(E319*U319,2)</f>
        <v>7.03</v>
      </c>
      <c r="W319" s="160"/>
      <c r="X319" s="160" t="s">
        <v>509</v>
      </c>
      <c r="Y319" s="160" t="s">
        <v>154</v>
      </c>
      <c r="Z319" s="150"/>
      <c r="AA319" s="150"/>
      <c r="AB319" s="150"/>
      <c r="AC319" s="150"/>
      <c r="AD319" s="150"/>
      <c r="AE319" s="150"/>
      <c r="AF319" s="150"/>
      <c r="AG319" s="150" t="s">
        <v>510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2" x14ac:dyDescent="0.2">
      <c r="A320" s="157"/>
      <c r="B320" s="158"/>
      <c r="C320" s="251" t="s">
        <v>511</v>
      </c>
      <c r="D320" s="252"/>
      <c r="E320" s="252"/>
      <c r="F320" s="252"/>
      <c r="G320" s="252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50"/>
      <c r="AA320" s="150"/>
      <c r="AB320" s="150"/>
      <c r="AC320" s="150"/>
      <c r="AD320" s="150"/>
      <c r="AE320" s="150"/>
      <c r="AF320" s="150"/>
      <c r="AG320" s="150" t="s">
        <v>157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73">
        <v>86</v>
      </c>
      <c r="B321" s="174" t="s">
        <v>512</v>
      </c>
      <c r="C321" s="189" t="s">
        <v>513</v>
      </c>
      <c r="D321" s="175" t="s">
        <v>304</v>
      </c>
      <c r="E321" s="176">
        <v>71.046090000000007</v>
      </c>
      <c r="F321" s="177"/>
      <c r="G321" s="178">
        <f>ROUND(E321*F321,2)</f>
        <v>0</v>
      </c>
      <c r="H321" s="177"/>
      <c r="I321" s="178">
        <f>ROUND(E321*H321,2)</f>
        <v>0</v>
      </c>
      <c r="J321" s="177"/>
      <c r="K321" s="178">
        <f>ROUND(E321*J321,2)</f>
        <v>0</v>
      </c>
      <c r="L321" s="178">
        <v>21</v>
      </c>
      <c r="M321" s="178">
        <f>G321*(1+L321/100)</f>
        <v>0</v>
      </c>
      <c r="N321" s="176">
        <v>0</v>
      </c>
      <c r="O321" s="176">
        <f>ROUND(E321*N321,2)</f>
        <v>0</v>
      </c>
      <c r="P321" s="176">
        <v>0</v>
      </c>
      <c r="Q321" s="176">
        <f>ROUND(E321*P321,2)</f>
        <v>0</v>
      </c>
      <c r="R321" s="178" t="s">
        <v>463</v>
      </c>
      <c r="S321" s="178" t="s">
        <v>152</v>
      </c>
      <c r="T321" s="179" t="s">
        <v>152</v>
      </c>
      <c r="U321" s="160">
        <v>0.49</v>
      </c>
      <c r="V321" s="160">
        <f>ROUND(E321*U321,2)</f>
        <v>34.81</v>
      </c>
      <c r="W321" s="160"/>
      <c r="X321" s="160" t="s">
        <v>509</v>
      </c>
      <c r="Y321" s="160" t="s">
        <v>154</v>
      </c>
      <c r="Z321" s="150"/>
      <c r="AA321" s="150"/>
      <c r="AB321" s="150"/>
      <c r="AC321" s="150"/>
      <c r="AD321" s="150"/>
      <c r="AE321" s="150"/>
      <c r="AF321" s="150"/>
      <c r="AG321" s="150" t="s">
        <v>510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2" x14ac:dyDescent="0.2">
      <c r="A322" s="157"/>
      <c r="B322" s="158"/>
      <c r="C322" s="253" t="s">
        <v>514</v>
      </c>
      <c r="D322" s="254"/>
      <c r="E322" s="254"/>
      <c r="F322" s="254"/>
      <c r="G322" s="254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50"/>
      <c r="AA322" s="150"/>
      <c r="AB322" s="150"/>
      <c r="AC322" s="150"/>
      <c r="AD322" s="150"/>
      <c r="AE322" s="150"/>
      <c r="AF322" s="150"/>
      <c r="AG322" s="150" t="s">
        <v>363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81">
        <v>87</v>
      </c>
      <c r="B323" s="182" t="s">
        <v>515</v>
      </c>
      <c r="C323" s="192" t="s">
        <v>516</v>
      </c>
      <c r="D323" s="183" t="s">
        <v>304</v>
      </c>
      <c r="E323" s="184">
        <v>1349.8756699999999</v>
      </c>
      <c r="F323" s="185"/>
      <c r="G323" s="186">
        <f>ROUND(E323*F323,2)</f>
        <v>0</v>
      </c>
      <c r="H323" s="185"/>
      <c r="I323" s="186">
        <f>ROUND(E323*H323,2)</f>
        <v>0</v>
      </c>
      <c r="J323" s="185"/>
      <c r="K323" s="186">
        <f>ROUND(E323*J323,2)</f>
        <v>0</v>
      </c>
      <c r="L323" s="186">
        <v>21</v>
      </c>
      <c r="M323" s="186">
        <f>G323*(1+L323/100)</f>
        <v>0</v>
      </c>
      <c r="N323" s="184">
        <v>0</v>
      </c>
      <c r="O323" s="184">
        <f>ROUND(E323*N323,2)</f>
        <v>0</v>
      </c>
      <c r="P323" s="184">
        <v>0</v>
      </c>
      <c r="Q323" s="184">
        <f>ROUND(E323*P323,2)</f>
        <v>0</v>
      </c>
      <c r="R323" s="186" t="s">
        <v>463</v>
      </c>
      <c r="S323" s="186" t="s">
        <v>152</v>
      </c>
      <c r="T323" s="187" t="s">
        <v>152</v>
      </c>
      <c r="U323" s="160">
        <v>0</v>
      </c>
      <c r="V323" s="160">
        <f>ROUND(E323*U323,2)</f>
        <v>0</v>
      </c>
      <c r="W323" s="160"/>
      <c r="X323" s="160" t="s">
        <v>509</v>
      </c>
      <c r="Y323" s="160" t="s">
        <v>154</v>
      </c>
      <c r="Z323" s="150"/>
      <c r="AA323" s="150"/>
      <c r="AB323" s="150"/>
      <c r="AC323" s="150"/>
      <c r="AD323" s="150"/>
      <c r="AE323" s="150"/>
      <c r="AF323" s="150"/>
      <c r="AG323" s="150" t="s">
        <v>510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73">
        <v>88</v>
      </c>
      <c r="B324" s="174" t="s">
        <v>517</v>
      </c>
      <c r="C324" s="189" t="s">
        <v>518</v>
      </c>
      <c r="D324" s="175" t="s">
        <v>304</v>
      </c>
      <c r="E324" s="176">
        <v>71.046090000000007</v>
      </c>
      <c r="F324" s="177"/>
      <c r="G324" s="178">
        <f>ROUND(E324*F324,2)</f>
        <v>0</v>
      </c>
      <c r="H324" s="177"/>
      <c r="I324" s="178">
        <f>ROUND(E324*H324,2)</f>
        <v>0</v>
      </c>
      <c r="J324" s="177"/>
      <c r="K324" s="178">
        <f>ROUND(E324*J324,2)</f>
        <v>0</v>
      </c>
      <c r="L324" s="178">
        <v>21</v>
      </c>
      <c r="M324" s="178">
        <f>G324*(1+L324/100)</f>
        <v>0</v>
      </c>
      <c r="N324" s="176">
        <v>0</v>
      </c>
      <c r="O324" s="176">
        <f>ROUND(E324*N324,2)</f>
        <v>0</v>
      </c>
      <c r="P324" s="176">
        <v>0</v>
      </c>
      <c r="Q324" s="176">
        <f>ROUND(E324*P324,2)</f>
        <v>0</v>
      </c>
      <c r="R324" s="178" t="s">
        <v>519</v>
      </c>
      <c r="S324" s="178" t="s">
        <v>152</v>
      </c>
      <c r="T324" s="179" t="s">
        <v>152</v>
      </c>
      <c r="U324" s="160">
        <v>6.0000000000000001E-3</v>
      </c>
      <c r="V324" s="160">
        <f>ROUND(E324*U324,2)</f>
        <v>0.43</v>
      </c>
      <c r="W324" s="160"/>
      <c r="X324" s="160" t="s">
        <v>509</v>
      </c>
      <c r="Y324" s="160" t="s">
        <v>154</v>
      </c>
      <c r="Z324" s="150"/>
      <c r="AA324" s="150"/>
      <c r="AB324" s="150"/>
      <c r="AC324" s="150"/>
      <c r="AD324" s="150"/>
      <c r="AE324" s="150"/>
      <c r="AF324" s="150"/>
      <c r="AG324" s="150" t="s">
        <v>510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2" x14ac:dyDescent="0.2">
      <c r="A325" s="157"/>
      <c r="B325" s="158"/>
      <c r="C325" s="251" t="s">
        <v>520</v>
      </c>
      <c r="D325" s="252"/>
      <c r="E325" s="252"/>
      <c r="F325" s="252"/>
      <c r="G325" s="252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60"/>
      <c r="Z325" s="150"/>
      <c r="AA325" s="150"/>
      <c r="AB325" s="150"/>
      <c r="AC325" s="150"/>
      <c r="AD325" s="150"/>
      <c r="AE325" s="150"/>
      <c r="AF325" s="150"/>
      <c r="AG325" s="150" t="s">
        <v>157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x14ac:dyDescent="0.2">
      <c r="A326" s="3"/>
      <c r="B326" s="4"/>
      <c r="C326" s="19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AE326">
        <v>15</v>
      </c>
      <c r="AF326">
        <v>21</v>
      </c>
      <c r="AG326" t="s">
        <v>132</v>
      </c>
    </row>
    <row r="327" spans="1:60" x14ac:dyDescent="0.2">
      <c r="A327" s="153"/>
      <c r="B327" s="154" t="s">
        <v>29</v>
      </c>
      <c r="C327" s="194"/>
      <c r="D327" s="155"/>
      <c r="E327" s="156"/>
      <c r="F327" s="156"/>
      <c r="G327" s="172">
        <f>G8+G126+G136+G152+G224+G229+G247+G283+G297+G300+G303</f>
        <v>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AE327">
        <f>SUMIF(L7:L325,AE326,G7:G325)</f>
        <v>0</v>
      </c>
      <c r="AF327">
        <f>SUMIF(L7:L325,AF326,G7:G325)</f>
        <v>0</v>
      </c>
      <c r="AG327" t="s">
        <v>521</v>
      </c>
    </row>
    <row r="328" spans="1:60" x14ac:dyDescent="0.2">
      <c r="C328" s="195"/>
      <c r="D328" s="10"/>
      <c r="AG328" t="s">
        <v>522</v>
      </c>
    </row>
    <row r="329" spans="1:60" x14ac:dyDescent="0.2">
      <c r="D329" s="10"/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+7Wp9smFPvcMoq/KPpI+bpJh8xdbAofz/sJmz5q+7YYeM58KkFyS3ZC+KRHykAKrygrziuKnsbTK+MLEJT+Gw==" saltValue="gvwwo1ZRQ6knOvdNWnWIqA==" spinCount="100000" sheet="1" formatRows="0"/>
  <mergeCells count="47">
    <mergeCell ref="C38:G38"/>
    <mergeCell ref="A1:G1"/>
    <mergeCell ref="C2:G2"/>
    <mergeCell ref="C3:G3"/>
    <mergeCell ref="C4:G4"/>
    <mergeCell ref="C10:G10"/>
    <mergeCell ref="C109:G109"/>
    <mergeCell ref="C44:G44"/>
    <mergeCell ref="C50:G50"/>
    <mergeCell ref="C57:G57"/>
    <mergeCell ref="C60:G60"/>
    <mergeCell ref="C72:G72"/>
    <mergeCell ref="C75:G75"/>
    <mergeCell ref="C80:G80"/>
    <mergeCell ref="C84:G84"/>
    <mergeCell ref="C87:G87"/>
    <mergeCell ref="C94:G94"/>
    <mergeCell ref="C97:G97"/>
    <mergeCell ref="C203:G203"/>
    <mergeCell ref="C128:G128"/>
    <mergeCell ref="C138:G138"/>
    <mergeCell ref="C141:G141"/>
    <mergeCell ref="C145:G145"/>
    <mergeCell ref="C170:G170"/>
    <mergeCell ref="C173:G173"/>
    <mergeCell ref="C178:G178"/>
    <mergeCell ref="C186:G186"/>
    <mergeCell ref="C190:G190"/>
    <mergeCell ref="C195:G195"/>
    <mergeCell ref="C198:G198"/>
    <mergeCell ref="C288:G288"/>
    <mergeCell ref="C204:G204"/>
    <mergeCell ref="C226:G226"/>
    <mergeCell ref="C227:G227"/>
    <mergeCell ref="C231:G231"/>
    <mergeCell ref="C234:G234"/>
    <mergeCell ref="C237:G237"/>
    <mergeCell ref="C251:G251"/>
    <mergeCell ref="C259:G259"/>
    <mergeCell ref="C263:G263"/>
    <mergeCell ref="C266:G266"/>
    <mergeCell ref="C285:G285"/>
    <mergeCell ref="C295:G295"/>
    <mergeCell ref="C299:G299"/>
    <mergeCell ref="C320:G320"/>
    <mergeCell ref="C322:G322"/>
    <mergeCell ref="C325:G3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CD8F-0022-4F7A-8687-17FE874D3EC8}">
  <sheetPr>
    <outlinePr summaryBelow="0"/>
  </sheetPr>
  <dimension ref="A1:BH5000"/>
  <sheetViews>
    <sheetView workbookViewId="0">
      <pane ySplit="7" topLeftCell="A179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49" t="s">
        <v>7</v>
      </c>
      <c r="B2" s="48" t="s">
        <v>44</v>
      </c>
      <c r="C2" s="258" t="s">
        <v>45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49" t="s">
        <v>8</v>
      </c>
      <c r="B3" s="48" t="s">
        <v>60</v>
      </c>
      <c r="C3" s="258" t="s">
        <v>61</v>
      </c>
      <c r="D3" s="259"/>
      <c r="E3" s="259"/>
      <c r="F3" s="259"/>
      <c r="G3" s="260"/>
      <c r="AC3" s="124" t="s">
        <v>121</v>
      </c>
      <c r="AG3" t="s">
        <v>122</v>
      </c>
    </row>
    <row r="4" spans="1:60" ht="24.95" customHeight="1" x14ac:dyDescent="0.2">
      <c r="A4" s="143" t="s">
        <v>9</v>
      </c>
      <c r="B4" s="144" t="s">
        <v>64</v>
      </c>
      <c r="C4" s="261" t="s">
        <v>65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6" t="s">
        <v>124</v>
      </c>
      <c r="B6" s="148" t="s">
        <v>125</v>
      </c>
      <c r="C6" s="148" t="s">
        <v>126</v>
      </c>
      <c r="D6" s="147" t="s">
        <v>127</v>
      </c>
      <c r="E6" s="146" t="s">
        <v>128</v>
      </c>
      <c r="F6" s="145" t="s">
        <v>129</v>
      </c>
      <c r="G6" s="146" t="s">
        <v>29</v>
      </c>
      <c r="H6" s="149" t="s">
        <v>30</v>
      </c>
      <c r="I6" s="149" t="s">
        <v>130</v>
      </c>
      <c r="J6" s="149" t="s">
        <v>31</v>
      </c>
      <c r="K6" s="149" t="s">
        <v>131</v>
      </c>
      <c r="L6" s="149" t="s">
        <v>132</v>
      </c>
      <c r="M6" s="149" t="s">
        <v>133</v>
      </c>
      <c r="N6" s="149" t="s">
        <v>134</v>
      </c>
      <c r="O6" s="149" t="s">
        <v>135</v>
      </c>
      <c r="P6" s="149" t="s">
        <v>136</v>
      </c>
      <c r="Q6" s="149" t="s">
        <v>137</v>
      </c>
      <c r="R6" s="149" t="s">
        <v>138</v>
      </c>
      <c r="S6" s="149" t="s">
        <v>139</v>
      </c>
      <c r="T6" s="149" t="s">
        <v>140</v>
      </c>
      <c r="U6" s="149" t="s">
        <v>141</v>
      </c>
      <c r="V6" s="149" t="s">
        <v>142</v>
      </c>
      <c r="W6" s="149" t="s">
        <v>143</v>
      </c>
      <c r="X6" s="149" t="s">
        <v>144</v>
      </c>
      <c r="Y6" s="149" t="s">
        <v>145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146</v>
      </c>
      <c r="B8" s="167" t="s">
        <v>62</v>
      </c>
      <c r="C8" s="188" t="s">
        <v>91</v>
      </c>
      <c r="D8" s="168"/>
      <c r="E8" s="169"/>
      <c r="F8" s="170"/>
      <c r="G8" s="170">
        <f>SUMIF(AG9:AG137,"&lt;&gt;NOR",G9:G137)</f>
        <v>0</v>
      </c>
      <c r="H8" s="170"/>
      <c r="I8" s="170">
        <f>SUM(I9:I137)</f>
        <v>0</v>
      </c>
      <c r="J8" s="170"/>
      <c r="K8" s="170">
        <f>SUM(K9:K137)</f>
        <v>0</v>
      </c>
      <c r="L8" s="170"/>
      <c r="M8" s="170">
        <f>SUM(M9:M137)</f>
        <v>0</v>
      </c>
      <c r="N8" s="169"/>
      <c r="O8" s="169">
        <f>SUM(O9:O137)</f>
        <v>13.89</v>
      </c>
      <c r="P8" s="169"/>
      <c r="Q8" s="169">
        <f>SUM(Q9:Q137)</f>
        <v>153.47</v>
      </c>
      <c r="R8" s="170"/>
      <c r="S8" s="170"/>
      <c r="T8" s="171"/>
      <c r="U8" s="165"/>
      <c r="V8" s="165">
        <f>SUM(V9:V137)</f>
        <v>283.10000000000002</v>
      </c>
      <c r="W8" s="165"/>
      <c r="X8" s="165"/>
      <c r="Y8" s="165"/>
      <c r="AG8" t="s">
        <v>147</v>
      </c>
    </row>
    <row r="9" spans="1:60" outlineLevel="1" x14ac:dyDescent="0.2">
      <c r="A9" s="173">
        <v>1</v>
      </c>
      <c r="B9" s="174" t="s">
        <v>523</v>
      </c>
      <c r="C9" s="189" t="s">
        <v>524</v>
      </c>
      <c r="D9" s="175" t="s">
        <v>150</v>
      </c>
      <c r="E9" s="176">
        <v>40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206</v>
      </c>
      <c r="S9" s="178" t="s">
        <v>152</v>
      </c>
      <c r="T9" s="179" t="s">
        <v>152</v>
      </c>
      <c r="U9" s="160">
        <v>0.17199999999999999</v>
      </c>
      <c r="V9" s="160">
        <f>ROUND(E9*U9,2)</f>
        <v>6.88</v>
      </c>
      <c r="W9" s="160"/>
      <c r="X9" s="160" t="s">
        <v>153</v>
      </c>
      <c r="Y9" s="160" t="s">
        <v>154</v>
      </c>
      <c r="Z9" s="150"/>
      <c r="AA9" s="150"/>
      <c r="AB9" s="150"/>
      <c r="AC9" s="150"/>
      <c r="AD9" s="150"/>
      <c r="AE9" s="150"/>
      <c r="AF9" s="150"/>
      <c r="AG9" s="150" t="s">
        <v>155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2" x14ac:dyDescent="0.2">
      <c r="A10" s="157"/>
      <c r="B10" s="158"/>
      <c r="C10" s="251" t="s">
        <v>525</v>
      </c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157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0" t="str">
        <f>C10</f>
        <v>s odstraněním kořenů a s případným nutným odklizením křovin a stromů na hromady na vzdálenost do 50 m nebo s naložením na dopravní prostředek, do sklonu terénu 1 : 5,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0" t="s">
        <v>526</v>
      </c>
      <c r="D11" s="161"/>
      <c r="E11" s="162">
        <v>40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159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527</v>
      </c>
      <c r="C12" s="189" t="s">
        <v>528</v>
      </c>
      <c r="D12" s="175" t="s">
        <v>150</v>
      </c>
      <c r="E12" s="176">
        <v>40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5.0000000000000002E-5</v>
      </c>
      <c r="O12" s="176">
        <f>ROUND(E12*N12,2)</f>
        <v>0</v>
      </c>
      <c r="P12" s="176">
        <v>0</v>
      </c>
      <c r="Q12" s="176">
        <f>ROUND(E12*P12,2)</f>
        <v>0</v>
      </c>
      <c r="R12" s="178" t="s">
        <v>206</v>
      </c>
      <c r="S12" s="178" t="s">
        <v>152</v>
      </c>
      <c r="T12" s="179" t="s">
        <v>152</v>
      </c>
      <c r="U12" s="160">
        <v>0.03</v>
      </c>
      <c r="V12" s="160">
        <f>ROUND(E12*U12,2)</f>
        <v>1.2</v>
      </c>
      <c r="W12" s="160"/>
      <c r="X12" s="160" t="s">
        <v>153</v>
      </c>
      <c r="Y12" s="160" t="s">
        <v>154</v>
      </c>
      <c r="Z12" s="150"/>
      <c r="AA12" s="150"/>
      <c r="AB12" s="150"/>
      <c r="AC12" s="150"/>
      <c r="AD12" s="150"/>
      <c r="AE12" s="150"/>
      <c r="AF12" s="150"/>
      <c r="AG12" s="150" t="s">
        <v>155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 x14ac:dyDescent="0.2">
      <c r="A13" s="157"/>
      <c r="B13" s="158"/>
      <c r="C13" s="251" t="s">
        <v>529</v>
      </c>
      <c r="D13" s="252"/>
      <c r="E13" s="252"/>
      <c r="F13" s="252"/>
      <c r="G13" s="252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157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5" t="s">
        <v>530</v>
      </c>
      <c r="D14" s="256"/>
      <c r="E14" s="256"/>
      <c r="F14" s="256"/>
      <c r="G14" s="256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363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90" t="s">
        <v>531</v>
      </c>
      <c r="D15" s="161"/>
      <c r="E15" s="162">
        <v>40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159</v>
      </c>
      <c r="AH15" s="150">
        <v>5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3">
        <v>3</v>
      </c>
      <c r="B16" s="174" t="s">
        <v>148</v>
      </c>
      <c r="C16" s="189" t="s">
        <v>149</v>
      </c>
      <c r="D16" s="175" t="s">
        <v>150</v>
      </c>
      <c r="E16" s="176">
        <v>174.25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0.13800000000000001</v>
      </c>
      <c r="Q16" s="176">
        <f>ROUND(E16*P16,2)</f>
        <v>24.05</v>
      </c>
      <c r="R16" s="178" t="s">
        <v>151</v>
      </c>
      <c r="S16" s="178" t="s">
        <v>152</v>
      </c>
      <c r="T16" s="179" t="s">
        <v>152</v>
      </c>
      <c r="U16" s="160">
        <v>0.16</v>
      </c>
      <c r="V16" s="160">
        <f>ROUND(E16*U16,2)</f>
        <v>27.88</v>
      </c>
      <c r="W16" s="160"/>
      <c r="X16" s="160" t="s">
        <v>153</v>
      </c>
      <c r="Y16" s="160" t="s">
        <v>154</v>
      </c>
      <c r="Z16" s="150"/>
      <c r="AA16" s="150"/>
      <c r="AB16" s="150"/>
      <c r="AC16" s="150"/>
      <c r="AD16" s="150"/>
      <c r="AE16" s="150"/>
      <c r="AF16" s="150"/>
      <c r="AG16" s="150" t="s">
        <v>155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 x14ac:dyDescent="0.2">
      <c r="A17" s="157"/>
      <c r="B17" s="158"/>
      <c r="C17" s="251" t="s">
        <v>156</v>
      </c>
      <c r="D17" s="252"/>
      <c r="E17" s="252"/>
      <c r="F17" s="252"/>
      <c r="G17" s="252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157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90" t="s">
        <v>158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159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90" t="s">
        <v>532</v>
      </c>
      <c r="D19" s="161"/>
      <c r="E19" s="162">
        <v>173.4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90" t="s">
        <v>533</v>
      </c>
      <c r="D20" s="161"/>
      <c r="E20" s="162">
        <v>0.85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159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3">
        <v>4</v>
      </c>
      <c r="B21" s="174" t="s">
        <v>534</v>
      </c>
      <c r="C21" s="189" t="s">
        <v>535</v>
      </c>
      <c r="D21" s="175" t="s">
        <v>150</v>
      </c>
      <c r="E21" s="176">
        <v>10.77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0.41699999999999998</v>
      </c>
      <c r="Q21" s="176">
        <f>ROUND(E21*P21,2)</f>
        <v>4.49</v>
      </c>
      <c r="R21" s="178" t="s">
        <v>151</v>
      </c>
      <c r="S21" s="178" t="s">
        <v>152</v>
      </c>
      <c r="T21" s="179" t="s">
        <v>152</v>
      </c>
      <c r="U21" s="160">
        <v>0.13</v>
      </c>
      <c r="V21" s="160">
        <f>ROUND(E21*U21,2)</f>
        <v>1.4</v>
      </c>
      <c r="W21" s="160"/>
      <c r="X21" s="160" t="s">
        <v>153</v>
      </c>
      <c r="Y21" s="160" t="s">
        <v>154</v>
      </c>
      <c r="Z21" s="150"/>
      <c r="AA21" s="150"/>
      <c r="AB21" s="150"/>
      <c r="AC21" s="150"/>
      <c r="AD21" s="150"/>
      <c r="AE21" s="150"/>
      <c r="AF21" s="150"/>
      <c r="AG21" s="150" t="s">
        <v>155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51" t="s">
        <v>156</v>
      </c>
      <c r="D22" s="252"/>
      <c r="E22" s="252"/>
      <c r="F22" s="252"/>
      <c r="G22" s="252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157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190" t="s">
        <v>158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0" t="s">
        <v>536</v>
      </c>
      <c r="D24" s="161"/>
      <c r="E24" s="162">
        <v>10.77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159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3">
        <v>5</v>
      </c>
      <c r="B25" s="174" t="s">
        <v>163</v>
      </c>
      <c r="C25" s="189" t="s">
        <v>164</v>
      </c>
      <c r="D25" s="175" t="s">
        <v>150</v>
      </c>
      <c r="E25" s="176">
        <v>173.4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0.11</v>
      </c>
      <c r="Q25" s="176">
        <f>ROUND(E25*P25,2)</f>
        <v>19.07</v>
      </c>
      <c r="R25" s="178" t="s">
        <v>151</v>
      </c>
      <c r="S25" s="178" t="s">
        <v>152</v>
      </c>
      <c r="T25" s="179" t="s">
        <v>152</v>
      </c>
      <c r="U25" s="160">
        <v>1.7500000000000002E-2</v>
      </c>
      <c r="V25" s="160">
        <f>ROUND(E25*U25,2)</f>
        <v>3.03</v>
      </c>
      <c r="W25" s="160"/>
      <c r="X25" s="160" t="s">
        <v>153</v>
      </c>
      <c r="Y25" s="160" t="s">
        <v>154</v>
      </c>
      <c r="Z25" s="150"/>
      <c r="AA25" s="150"/>
      <c r="AB25" s="150"/>
      <c r="AC25" s="150"/>
      <c r="AD25" s="150"/>
      <c r="AE25" s="150"/>
      <c r="AF25" s="150"/>
      <c r="AG25" s="150" t="s">
        <v>155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190" t="s">
        <v>158</v>
      </c>
      <c r="D26" s="161"/>
      <c r="E26" s="162"/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159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90" t="s">
        <v>165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90" t="s">
        <v>532</v>
      </c>
      <c r="D28" s="161"/>
      <c r="E28" s="162">
        <v>173.4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159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73">
        <v>6</v>
      </c>
      <c r="B29" s="174" t="s">
        <v>166</v>
      </c>
      <c r="C29" s="189" t="s">
        <v>167</v>
      </c>
      <c r="D29" s="175" t="s">
        <v>150</v>
      </c>
      <c r="E29" s="176">
        <v>10.77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0.33</v>
      </c>
      <c r="Q29" s="176">
        <f>ROUND(E29*P29,2)</f>
        <v>3.55</v>
      </c>
      <c r="R29" s="178" t="s">
        <v>151</v>
      </c>
      <c r="S29" s="178" t="s">
        <v>152</v>
      </c>
      <c r="T29" s="179" t="s">
        <v>152</v>
      </c>
      <c r="U29" s="160">
        <v>0.52649999999999997</v>
      </c>
      <c r="V29" s="160">
        <f>ROUND(E29*U29,2)</f>
        <v>5.67</v>
      </c>
      <c r="W29" s="160"/>
      <c r="X29" s="160" t="s">
        <v>153</v>
      </c>
      <c r="Y29" s="160" t="s">
        <v>154</v>
      </c>
      <c r="Z29" s="150"/>
      <c r="AA29" s="150"/>
      <c r="AB29" s="150"/>
      <c r="AC29" s="150"/>
      <c r="AD29" s="150"/>
      <c r="AE29" s="150"/>
      <c r="AF29" s="150"/>
      <c r="AG29" s="150" t="s">
        <v>155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190" t="s">
        <v>537</v>
      </c>
      <c r="D30" s="161"/>
      <c r="E30" s="162">
        <v>10.77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159</v>
      </c>
      <c r="AH30" s="150">
        <v>5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3">
        <v>7</v>
      </c>
      <c r="B31" s="174" t="s">
        <v>169</v>
      </c>
      <c r="C31" s="189" t="s">
        <v>170</v>
      </c>
      <c r="D31" s="175" t="s">
        <v>150</v>
      </c>
      <c r="E31" s="176">
        <v>22.488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0.11</v>
      </c>
      <c r="Q31" s="176">
        <f>ROUND(E31*P31,2)</f>
        <v>2.4700000000000002</v>
      </c>
      <c r="R31" s="178" t="s">
        <v>151</v>
      </c>
      <c r="S31" s="178" t="s">
        <v>152</v>
      </c>
      <c r="T31" s="179" t="s">
        <v>152</v>
      </c>
      <c r="U31" s="160">
        <v>0.2</v>
      </c>
      <c r="V31" s="160">
        <f>ROUND(E31*U31,2)</f>
        <v>4.5</v>
      </c>
      <c r="W31" s="160"/>
      <c r="X31" s="160" t="s">
        <v>153</v>
      </c>
      <c r="Y31" s="160" t="s">
        <v>154</v>
      </c>
      <c r="Z31" s="150"/>
      <c r="AA31" s="150"/>
      <c r="AB31" s="150"/>
      <c r="AC31" s="150"/>
      <c r="AD31" s="150"/>
      <c r="AE31" s="150"/>
      <c r="AF31" s="150"/>
      <c r="AG31" s="150" t="s">
        <v>155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190" t="s">
        <v>171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0" t="s">
        <v>538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159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90" t="s">
        <v>539</v>
      </c>
      <c r="D34" s="161"/>
      <c r="E34" s="162">
        <v>1.53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90" t="s">
        <v>540</v>
      </c>
      <c r="D35" s="161"/>
      <c r="E35" s="162">
        <v>20.957999999999998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159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73">
        <v>8</v>
      </c>
      <c r="B36" s="174" t="s">
        <v>174</v>
      </c>
      <c r="C36" s="189" t="s">
        <v>175</v>
      </c>
      <c r="D36" s="175" t="s">
        <v>150</v>
      </c>
      <c r="E36" s="176">
        <v>18.739999999999998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0.13200000000000001</v>
      </c>
      <c r="Q36" s="176">
        <f>ROUND(E36*P36,2)</f>
        <v>2.4700000000000002</v>
      </c>
      <c r="R36" s="178" t="s">
        <v>151</v>
      </c>
      <c r="S36" s="178" t="s">
        <v>152</v>
      </c>
      <c r="T36" s="179" t="s">
        <v>152</v>
      </c>
      <c r="U36" s="160">
        <v>0.23499999999999999</v>
      </c>
      <c r="V36" s="160">
        <f>ROUND(E36*U36,2)</f>
        <v>4.4000000000000004</v>
      </c>
      <c r="W36" s="160"/>
      <c r="X36" s="160" t="s">
        <v>153</v>
      </c>
      <c r="Y36" s="160" t="s">
        <v>154</v>
      </c>
      <c r="Z36" s="150"/>
      <c r="AA36" s="150"/>
      <c r="AB36" s="150"/>
      <c r="AC36" s="150"/>
      <c r="AD36" s="150"/>
      <c r="AE36" s="150"/>
      <c r="AF36" s="150"/>
      <c r="AG36" s="150" t="s">
        <v>155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190" t="s">
        <v>171</v>
      </c>
      <c r="D37" s="161"/>
      <c r="E37" s="162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159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90" t="s">
        <v>538</v>
      </c>
      <c r="D38" s="161"/>
      <c r="E38" s="162"/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159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">
      <c r="A39" s="157"/>
      <c r="B39" s="158"/>
      <c r="C39" s="190" t="s">
        <v>541</v>
      </c>
      <c r="D39" s="161"/>
      <c r="E39" s="162">
        <v>1.2749999999999999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159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90" t="s">
        <v>542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159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90" t="s">
        <v>543</v>
      </c>
      <c r="D41" s="161"/>
      <c r="E41" s="162">
        <v>17.465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159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3">
        <v>9</v>
      </c>
      <c r="B42" s="174" t="s">
        <v>544</v>
      </c>
      <c r="C42" s="189" t="s">
        <v>545</v>
      </c>
      <c r="D42" s="175" t="s">
        <v>188</v>
      </c>
      <c r="E42" s="176">
        <v>201.88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0.22</v>
      </c>
      <c r="Q42" s="176">
        <f>ROUND(E42*P42,2)</f>
        <v>44.41</v>
      </c>
      <c r="R42" s="178" t="s">
        <v>151</v>
      </c>
      <c r="S42" s="178" t="s">
        <v>152</v>
      </c>
      <c r="T42" s="179" t="s">
        <v>152</v>
      </c>
      <c r="U42" s="160">
        <v>0.14299999999999999</v>
      </c>
      <c r="V42" s="160">
        <f>ROUND(E42*U42,2)</f>
        <v>28.87</v>
      </c>
      <c r="W42" s="160"/>
      <c r="X42" s="160" t="s">
        <v>153</v>
      </c>
      <c r="Y42" s="160" t="s">
        <v>154</v>
      </c>
      <c r="Z42" s="150"/>
      <c r="AA42" s="150"/>
      <c r="AB42" s="150"/>
      <c r="AC42" s="150"/>
      <c r="AD42" s="150"/>
      <c r="AE42" s="150"/>
      <c r="AF42" s="150"/>
      <c r="AG42" s="150" t="s">
        <v>155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251" t="s">
        <v>189</v>
      </c>
      <c r="D43" s="252"/>
      <c r="E43" s="252"/>
      <c r="F43" s="252"/>
      <c r="G43" s="252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157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80" t="str">
        <f>C43</f>
        <v>s vybouráním lože, s přemístěním hmot na skládku na vzdálenost do 3 m nebo naložením na dopravní prostředek</v>
      </c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190" t="s">
        <v>190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159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90" t="s">
        <v>546</v>
      </c>
      <c r="D45" s="161"/>
      <c r="E45" s="162">
        <v>115.31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159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90" t="s">
        <v>547</v>
      </c>
      <c r="D46" s="161"/>
      <c r="E46" s="162">
        <v>86.57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159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3">
        <v>10</v>
      </c>
      <c r="B47" s="174" t="s">
        <v>186</v>
      </c>
      <c r="C47" s="189" t="s">
        <v>187</v>
      </c>
      <c r="D47" s="175" t="s">
        <v>188</v>
      </c>
      <c r="E47" s="176">
        <v>99.32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0.27</v>
      </c>
      <c r="Q47" s="176">
        <f>ROUND(E47*P47,2)</f>
        <v>26.82</v>
      </c>
      <c r="R47" s="178" t="s">
        <v>151</v>
      </c>
      <c r="S47" s="178" t="s">
        <v>152</v>
      </c>
      <c r="T47" s="179" t="s">
        <v>152</v>
      </c>
      <c r="U47" s="160">
        <v>0.123</v>
      </c>
      <c r="V47" s="160">
        <f>ROUND(E47*U47,2)</f>
        <v>12.22</v>
      </c>
      <c r="W47" s="160"/>
      <c r="X47" s="160" t="s">
        <v>153</v>
      </c>
      <c r="Y47" s="160" t="s">
        <v>154</v>
      </c>
      <c r="Z47" s="150"/>
      <c r="AA47" s="150"/>
      <c r="AB47" s="150"/>
      <c r="AC47" s="150"/>
      <c r="AD47" s="150"/>
      <c r="AE47" s="150"/>
      <c r="AF47" s="150"/>
      <c r="AG47" s="150" t="s">
        <v>155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251" t="s">
        <v>189</v>
      </c>
      <c r="D48" s="252"/>
      <c r="E48" s="252"/>
      <c r="F48" s="252"/>
      <c r="G48" s="252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157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80" t="str">
        <f>C48</f>
        <v>s vybouráním lože, s přemístěním hmot na skládku na vzdálenost do 3 m nebo naložením na dopravní prostředek</v>
      </c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190" t="s">
        <v>190</v>
      </c>
      <c r="D49" s="161"/>
      <c r="E49" s="162"/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159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190" t="s">
        <v>548</v>
      </c>
      <c r="D50" s="161"/>
      <c r="E50" s="162">
        <v>5.0999999999999996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159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190" t="s">
        <v>549</v>
      </c>
      <c r="D51" s="161"/>
      <c r="E51" s="162">
        <v>70.12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159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90" t="s">
        <v>550</v>
      </c>
      <c r="D52" s="161"/>
      <c r="E52" s="162">
        <v>24.1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159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3">
        <v>11</v>
      </c>
      <c r="B53" s="174" t="s">
        <v>194</v>
      </c>
      <c r="C53" s="189" t="s">
        <v>195</v>
      </c>
      <c r="D53" s="175" t="s">
        <v>188</v>
      </c>
      <c r="E53" s="176">
        <v>198.64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0.115</v>
      </c>
      <c r="Q53" s="176">
        <f>ROUND(E53*P53,2)</f>
        <v>22.84</v>
      </c>
      <c r="R53" s="178" t="s">
        <v>151</v>
      </c>
      <c r="S53" s="178" t="s">
        <v>152</v>
      </c>
      <c r="T53" s="179" t="s">
        <v>152</v>
      </c>
      <c r="U53" s="160">
        <v>0.13700000000000001</v>
      </c>
      <c r="V53" s="160">
        <f>ROUND(E53*U53,2)</f>
        <v>27.21</v>
      </c>
      <c r="W53" s="160"/>
      <c r="X53" s="160" t="s">
        <v>153</v>
      </c>
      <c r="Y53" s="160" t="s">
        <v>154</v>
      </c>
      <c r="Z53" s="150"/>
      <c r="AA53" s="150"/>
      <c r="AB53" s="150"/>
      <c r="AC53" s="150"/>
      <c r="AD53" s="150"/>
      <c r="AE53" s="150"/>
      <c r="AF53" s="150"/>
      <c r="AG53" s="150" t="s">
        <v>155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51" t="s">
        <v>189</v>
      </c>
      <c r="D54" s="252"/>
      <c r="E54" s="252"/>
      <c r="F54" s="252"/>
      <c r="G54" s="252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157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80" t="str">
        <f>C54</f>
        <v>s vybouráním lože, s přemístěním hmot na skládku na vzdálenost do 3 m nebo naložením na dopravní prostředek</v>
      </c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190" t="s">
        <v>190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159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190" t="s">
        <v>196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159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190" t="s">
        <v>551</v>
      </c>
      <c r="D57" s="161"/>
      <c r="E57" s="162">
        <v>10.199999999999999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159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90" t="s">
        <v>552</v>
      </c>
      <c r="D58" s="161"/>
      <c r="E58" s="162">
        <v>140.24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159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90" t="s">
        <v>553</v>
      </c>
      <c r="D59" s="161"/>
      <c r="E59" s="162">
        <v>48.2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159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3">
        <v>12</v>
      </c>
      <c r="B60" s="174" t="s">
        <v>203</v>
      </c>
      <c r="C60" s="189" t="s">
        <v>204</v>
      </c>
      <c r="D60" s="175" t="s">
        <v>205</v>
      </c>
      <c r="E60" s="176">
        <v>30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 t="s">
        <v>206</v>
      </c>
      <c r="S60" s="178" t="s">
        <v>152</v>
      </c>
      <c r="T60" s="179" t="s">
        <v>152</v>
      </c>
      <c r="U60" s="160">
        <v>1.548</v>
      </c>
      <c r="V60" s="160">
        <f>ROUND(E60*U60,2)</f>
        <v>46.44</v>
      </c>
      <c r="W60" s="160"/>
      <c r="X60" s="160" t="s">
        <v>153</v>
      </c>
      <c r="Y60" s="160" t="s">
        <v>154</v>
      </c>
      <c r="Z60" s="150"/>
      <c r="AA60" s="150"/>
      <c r="AB60" s="150"/>
      <c r="AC60" s="150"/>
      <c r="AD60" s="150"/>
      <c r="AE60" s="150"/>
      <c r="AF60" s="150"/>
      <c r="AG60" s="150" t="s">
        <v>155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51" t="s">
        <v>207</v>
      </c>
      <c r="D61" s="252"/>
      <c r="E61" s="252"/>
      <c r="F61" s="252"/>
      <c r="G61" s="252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157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80" t="str">
        <f>C61</f>
        <v>příplatek k cenám vykopávek za ztížení vykopávky v blízkosti podzemního vedení nebo výbušnin v horninách jakékoliv třídy,</v>
      </c>
      <c r="BB61" s="150"/>
      <c r="BC61" s="150"/>
      <c r="BD61" s="150"/>
      <c r="BE61" s="150"/>
      <c r="BF61" s="150"/>
      <c r="BG61" s="150"/>
      <c r="BH61" s="150"/>
    </row>
    <row r="62" spans="1:60" outlineLevel="2" x14ac:dyDescent="0.2">
      <c r="A62" s="157"/>
      <c r="B62" s="158"/>
      <c r="C62" s="190" t="s">
        <v>554</v>
      </c>
      <c r="D62" s="161"/>
      <c r="E62" s="162">
        <v>30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159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3">
        <v>13</v>
      </c>
      <c r="B63" s="174" t="s">
        <v>209</v>
      </c>
      <c r="C63" s="189" t="s">
        <v>210</v>
      </c>
      <c r="D63" s="175" t="s">
        <v>205</v>
      </c>
      <c r="E63" s="176">
        <v>140.73102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 t="s">
        <v>206</v>
      </c>
      <c r="S63" s="178" t="s">
        <v>152</v>
      </c>
      <c r="T63" s="179" t="s">
        <v>152</v>
      </c>
      <c r="U63" s="160">
        <v>0.42199999999999999</v>
      </c>
      <c r="V63" s="160">
        <f>ROUND(E63*U63,2)</f>
        <v>59.39</v>
      </c>
      <c r="W63" s="160"/>
      <c r="X63" s="160" t="s">
        <v>153</v>
      </c>
      <c r="Y63" s="160" t="s">
        <v>154</v>
      </c>
      <c r="Z63" s="150"/>
      <c r="AA63" s="150"/>
      <c r="AB63" s="150"/>
      <c r="AC63" s="150"/>
      <c r="AD63" s="150"/>
      <c r="AE63" s="150"/>
      <c r="AF63" s="150"/>
      <c r="AG63" s="150" t="s">
        <v>155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251" t="s">
        <v>211</v>
      </c>
      <c r="D64" s="252"/>
      <c r="E64" s="252"/>
      <c r="F64" s="252"/>
      <c r="G64" s="252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157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80" t="str">
        <f>C64</f>
        <v>s přemístěním výkopku v příčných profilech na vzdálenost do 15 m nebo s naložením na dopravní prostředek.</v>
      </c>
      <c r="BB64" s="150"/>
      <c r="BC64" s="150"/>
      <c r="BD64" s="150"/>
      <c r="BE64" s="150"/>
      <c r="BF64" s="150"/>
      <c r="BG64" s="150"/>
      <c r="BH64" s="150"/>
    </row>
    <row r="65" spans="1:60" outlineLevel="2" x14ac:dyDescent="0.2">
      <c r="A65" s="157"/>
      <c r="B65" s="158"/>
      <c r="C65" s="190" t="s">
        <v>158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159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90" t="s">
        <v>212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159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3" x14ac:dyDescent="0.2">
      <c r="A67" s="157"/>
      <c r="B67" s="158"/>
      <c r="C67" s="190" t="s">
        <v>555</v>
      </c>
      <c r="D67" s="161"/>
      <c r="E67" s="162">
        <v>77.033600000000007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159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3" x14ac:dyDescent="0.2">
      <c r="A68" s="157"/>
      <c r="B68" s="158"/>
      <c r="C68" s="190" t="s">
        <v>556</v>
      </c>
      <c r="D68" s="161"/>
      <c r="E68" s="162">
        <v>72.218999999999994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159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190" t="s">
        <v>215</v>
      </c>
      <c r="D69" s="161"/>
      <c r="E69" s="162"/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159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90" t="s">
        <v>557</v>
      </c>
      <c r="D70" s="161"/>
      <c r="E70" s="162">
        <v>3.9421200000000001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159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90" t="s">
        <v>558</v>
      </c>
      <c r="D71" s="161"/>
      <c r="E71" s="162">
        <v>3.0324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159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190" t="s">
        <v>158</v>
      </c>
      <c r="D72" s="161"/>
      <c r="E72" s="162"/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159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90" t="s">
        <v>559</v>
      </c>
      <c r="D73" s="161"/>
      <c r="E73" s="162">
        <v>-12.224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159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190" t="s">
        <v>560</v>
      </c>
      <c r="D74" s="161"/>
      <c r="E74" s="162">
        <v>-3.2721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159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3">
        <v>14</v>
      </c>
      <c r="B75" s="174" t="s">
        <v>220</v>
      </c>
      <c r="C75" s="189" t="s">
        <v>221</v>
      </c>
      <c r="D75" s="175" t="s">
        <v>205</v>
      </c>
      <c r="E75" s="176">
        <v>140.73102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 t="s">
        <v>206</v>
      </c>
      <c r="S75" s="178" t="s">
        <v>152</v>
      </c>
      <c r="T75" s="179" t="s">
        <v>152</v>
      </c>
      <c r="U75" s="160">
        <v>8.7999999999999995E-2</v>
      </c>
      <c r="V75" s="160">
        <f>ROUND(E75*U75,2)</f>
        <v>12.38</v>
      </c>
      <c r="W75" s="160"/>
      <c r="X75" s="160" t="s">
        <v>153</v>
      </c>
      <c r="Y75" s="160" t="s">
        <v>154</v>
      </c>
      <c r="Z75" s="150"/>
      <c r="AA75" s="150"/>
      <c r="AB75" s="150"/>
      <c r="AC75" s="150"/>
      <c r="AD75" s="150"/>
      <c r="AE75" s="150"/>
      <c r="AF75" s="150"/>
      <c r="AG75" s="150" t="s">
        <v>155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251" t="s">
        <v>211</v>
      </c>
      <c r="D76" s="252"/>
      <c r="E76" s="252"/>
      <c r="F76" s="252"/>
      <c r="G76" s="252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157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80" t="str">
        <f>C76</f>
        <v>s přemístěním výkopku v příčných profilech na vzdálenost do 15 m nebo s naložením na dopravní prostředek.</v>
      </c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190" t="s">
        <v>561</v>
      </c>
      <c r="D77" s="161"/>
      <c r="E77" s="162">
        <v>140.73102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159</v>
      </c>
      <c r="AH77" s="150">
        <v>5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3">
        <v>15</v>
      </c>
      <c r="B78" s="174" t="s">
        <v>223</v>
      </c>
      <c r="C78" s="189" t="s">
        <v>224</v>
      </c>
      <c r="D78" s="175" t="s">
        <v>205</v>
      </c>
      <c r="E78" s="176">
        <v>2.9912000000000001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 t="s">
        <v>206</v>
      </c>
      <c r="S78" s="178" t="s">
        <v>152</v>
      </c>
      <c r="T78" s="179" t="s">
        <v>152</v>
      </c>
      <c r="U78" s="160">
        <v>0.495</v>
      </c>
      <c r="V78" s="160">
        <f>ROUND(E78*U78,2)</f>
        <v>1.48</v>
      </c>
      <c r="W78" s="160"/>
      <c r="X78" s="160" t="s">
        <v>153</v>
      </c>
      <c r="Y78" s="160" t="s">
        <v>154</v>
      </c>
      <c r="Z78" s="150"/>
      <c r="AA78" s="150"/>
      <c r="AB78" s="150"/>
      <c r="AC78" s="150"/>
      <c r="AD78" s="150"/>
      <c r="AE78" s="150"/>
      <c r="AF78" s="150"/>
      <c r="AG78" s="150" t="s">
        <v>155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2" x14ac:dyDescent="0.2">
      <c r="A79" s="157"/>
      <c r="B79" s="158"/>
      <c r="C79" s="251" t="s">
        <v>225</v>
      </c>
      <c r="D79" s="252"/>
      <c r="E79" s="252"/>
      <c r="F79" s="252"/>
      <c r="G79" s="252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157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80" t="str">
        <f>C79</f>
        <v>zapažených i nezapažených s urovnáním dna do předepsaného profilu a spádu, s přehozením výkopku na přilehlém terénu na vzdálenost do 3 m od podélné osy rýhy nebo s naložením výkopku na dopravní prostředek.</v>
      </c>
      <c r="BB79" s="150"/>
      <c r="BC79" s="150"/>
      <c r="BD79" s="150"/>
      <c r="BE79" s="150"/>
      <c r="BF79" s="150"/>
      <c r="BG79" s="150"/>
      <c r="BH79" s="150"/>
    </row>
    <row r="80" spans="1:60" outlineLevel="2" x14ac:dyDescent="0.2">
      <c r="A80" s="157"/>
      <c r="B80" s="158"/>
      <c r="C80" s="190" t="s">
        <v>190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159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90" t="s">
        <v>226</v>
      </c>
      <c r="D81" s="161"/>
      <c r="E81" s="162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159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90" t="s">
        <v>562</v>
      </c>
      <c r="D82" s="161"/>
      <c r="E82" s="162">
        <v>0.20399999999999999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159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90" t="s">
        <v>563</v>
      </c>
      <c r="D83" s="161"/>
      <c r="E83" s="162">
        <v>2.7871999999999999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159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3">
        <v>16</v>
      </c>
      <c r="B84" s="174" t="s">
        <v>564</v>
      </c>
      <c r="C84" s="189" t="s">
        <v>565</v>
      </c>
      <c r="D84" s="175" t="s">
        <v>205</v>
      </c>
      <c r="E84" s="176">
        <v>0.125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 t="s">
        <v>206</v>
      </c>
      <c r="S84" s="178" t="s">
        <v>152</v>
      </c>
      <c r="T84" s="179" t="s">
        <v>152</v>
      </c>
      <c r="U84" s="160">
        <v>3.5329999999999999</v>
      </c>
      <c r="V84" s="160">
        <f>ROUND(E84*U84,2)</f>
        <v>0.44</v>
      </c>
      <c r="W84" s="160"/>
      <c r="X84" s="160" t="s">
        <v>153</v>
      </c>
      <c r="Y84" s="160" t="s">
        <v>154</v>
      </c>
      <c r="Z84" s="150"/>
      <c r="AA84" s="150"/>
      <c r="AB84" s="150"/>
      <c r="AC84" s="150"/>
      <c r="AD84" s="150"/>
      <c r="AE84" s="150"/>
      <c r="AF84" s="150"/>
      <c r="AG84" s="150" t="s">
        <v>155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51" t="s">
        <v>566</v>
      </c>
      <c r="D85" s="252"/>
      <c r="E85" s="252"/>
      <c r="F85" s="252"/>
      <c r="G85" s="252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157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">
      <c r="A86" s="157"/>
      <c r="B86" s="158"/>
      <c r="C86" s="190" t="s">
        <v>567</v>
      </c>
      <c r="D86" s="161"/>
      <c r="E86" s="162">
        <v>0.125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159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73">
        <v>17</v>
      </c>
      <c r="B87" s="174" t="s">
        <v>228</v>
      </c>
      <c r="C87" s="189" t="s">
        <v>229</v>
      </c>
      <c r="D87" s="175" t="s">
        <v>205</v>
      </c>
      <c r="E87" s="176">
        <v>120.96332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 t="s">
        <v>206</v>
      </c>
      <c r="S87" s="178" t="s">
        <v>152</v>
      </c>
      <c r="T87" s="179" t="s">
        <v>152</v>
      </c>
      <c r="U87" s="160">
        <v>1.0999999999999999E-2</v>
      </c>
      <c r="V87" s="160">
        <f>ROUND(E87*U87,2)</f>
        <v>1.33</v>
      </c>
      <c r="W87" s="160"/>
      <c r="X87" s="160" t="s">
        <v>153</v>
      </c>
      <c r="Y87" s="160" t="s">
        <v>154</v>
      </c>
      <c r="Z87" s="150"/>
      <c r="AA87" s="150"/>
      <c r="AB87" s="150"/>
      <c r="AC87" s="150"/>
      <c r="AD87" s="150"/>
      <c r="AE87" s="150"/>
      <c r="AF87" s="150"/>
      <c r="AG87" s="150" t="s">
        <v>155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51" t="s">
        <v>230</v>
      </c>
      <c r="D88" s="252"/>
      <c r="E88" s="252"/>
      <c r="F88" s="252"/>
      <c r="G88" s="252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157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190" t="s">
        <v>561</v>
      </c>
      <c r="D89" s="161"/>
      <c r="E89" s="162">
        <v>140.73102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159</v>
      </c>
      <c r="AH89" s="150">
        <v>5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190" t="s">
        <v>568</v>
      </c>
      <c r="D90" s="161"/>
      <c r="E90" s="162">
        <v>-19.892700000000001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159</v>
      </c>
      <c r="AH90" s="150">
        <v>5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190" t="s">
        <v>569</v>
      </c>
      <c r="D91" s="161"/>
      <c r="E91" s="162">
        <v>0.125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159</v>
      </c>
      <c r="AH91" s="150">
        <v>5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73">
        <v>18</v>
      </c>
      <c r="B92" s="174" t="s">
        <v>232</v>
      </c>
      <c r="C92" s="189" t="s">
        <v>233</v>
      </c>
      <c r="D92" s="175" t="s">
        <v>205</v>
      </c>
      <c r="E92" s="176">
        <v>1209.6332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 t="s">
        <v>206</v>
      </c>
      <c r="S92" s="178" t="s">
        <v>152</v>
      </c>
      <c r="T92" s="179" t="s">
        <v>152</v>
      </c>
      <c r="U92" s="160">
        <v>0</v>
      </c>
      <c r="V92" s="160">
        <f>ROUND(E92*U92,2)</f>
        <v>0</v>
      </c>
      <c r="W92" s="160"/>
      <c r="X92" s="160" t="s">
        <v>153</v>
      </c>
      <c r="Y92" s="160" t="s">
        <v>154</v>
      </c>
      <c r="Z92" s="150"/>
      <c r="AA92" s="150"/>
      <c r="AB92" s="150"/>
      <c r="AC92" s="150"/>
      <c r="AD92" s="150"/>
      <c r="AE92" s="150"/>
      <c r="AF92" s="150"/>
      <c r="AG92" s="150" t="s">
        <v>155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51" t="s">
        <v>230</v>
      </c>
      <c r="D93" s="252"/>
      <c r="E93" s="252"/>
      <c r="F93" s="252"/>
      <c r="G93" s="252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157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190" t="s">
        <v>570</v>
      </c>
      <c r="D94" s="161"/>
      <c r="E94" s="162">
        <v>1209.6332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159</v>
      </c>
      <c r="AH94" s="150">
        <v>5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33.75" outlineLevel="1" x14ac:dyDescent="0.2">
      <c r="A95" s="173">
        <v>19</v>
      </c>
      <c r="B95" s="174" t="s">
        <v>235</v>
      </c>
      <c r="C95" s="189" t="s">
        <v>236</v>
      </c>
      <c r="D95" s="175" t="s">
        <v>205</v>
      </c>
      <c r="E95" s="176">
        <v>19.892700000000001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 t="s">
        <v>206</v>
      </c>
      <c r="S95" s="178" t="s">
        <v>152</v>
      </c>
      <c r="T95" s="179" t="s">
        <v>152</v>
      </c>
      <c r="U95" s="160">
        <v>5.3999999999999999E-2</v>
      </c>
      <c r="V95" s="160">
        <f>ROUND(E95*U95,2)</f>
        <v>1.07</v>
      </c>
      <c r="W95" s="160"/>
      <c r="X95" s="160" t="s">
        <v>153</v>
      </c>
      <c r="Y95" s="160" t="s">
        <v>154</v>
      </c>
      <c r="Z95" s="150"/>
      <c r="AA95" s="150"/>
      <c r="AB95" s="150"/>
      <c r="AC95" s="150"/>
      <c r="AD95" s="150"/>
      <c r="AE95" s="150"/>
      <c r="AF95" s="150"/>
      <c r="AG95" s="150" t="s">
        <v>155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1" t="s">
        <v>237</v>
      </c>
      <c r="D96" s="252"/>
      <c r="E96" s="252"/>
      <c r="F96" s="252"/>
      <c r="G96" s="252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157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190" t="s">
        <v>158</v>
      </c>
      <c r="D97" s="161"/>
      <c r="E97" s="162"/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159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90" t="s">
        <v>238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159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90" t="s">
        <v>571</v>
      </c>
      <c r="D99" s="161"/>
      <c r="E99" s="162">
        <v>4.1740000000000004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159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190" t="s">
        <v>572</v>
      </c>
      <c r="D100" s="161"/>
      <c r="E100" s="162">
        <v>15.7187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159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3">
        <v>20</v>
      </c>
      <c r="B101" s="174" t="s">
        <v>240</v>
      </c>
      <c r="C101" s="189" t="s">
        <v>241</v>
      </c>
      <c r="D101" s="175" t="s">
        <v>205</v>
      </c>
      <c r="E101" s="176">
        <v>120.96332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 t="s">
        <v>206</v>
      </c>
      <c r="S101" s="178" t="s">
        <v>152</v>
      </c>
      <c r="T101" s="179" t="s">
        <v>152</v>
      </c>
      <c r="U101" s="160">
        <v>8.9999999999999993E-3</v>
      </c>
      <c r="V101" s="160">
        <f>ROUND(E101*U101,2)</f>
        <v>1.0900000000000001</v>
      </c>
      <c r="W101" s="160"/>
      <c r="X101" s="160" t="s">
        <v>153</v>
      </c>
      <c r="Y101" s="160" t="s">
        <v>154</v>
      </c>
      <c r="Z101" s="150"/>
      <c r="AA101" s="150"/>
      <c r="AB101" s="150"/>
      <c r="AC101" s="150"/>
      <c r="AD101" s="150"/>
      <c r="AE101" s="150"/>
      <c r="AF101" s="150"/>
      <c r="AG101" s="150" t="s">
        <v>155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190" t="s">
        <v>573</v>
      </c>
      <c r="D102" s="161"/>
      <c r="E102" s="162">
        <v>120.96332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159</v>
      </c>
      <c r="AH102" s="150">
        <v>5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3">
        <v>21</v>
      </c>
      <c r="B103" s="174" t="s">
        <v>243</v>
      </c>
      <c r="C103" s="189" t="s">
        <v>244</v>
      </c>
      <c r="D103" s="175" t="s">
        <v>150</v>
      </c>
      <c r="E103" s="176">
        <v>83.165000000000006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 t="s">
        <v>245</v>
      </c>
      <c r="S103" s="178" t="s">
        <v>152</v>
      </c>
      <c r="T103" s="179" t="s">
        <v>152</v>
      </c>
      <c r="U103" s="160">
        <v>0.06</v>
      </c>
      <c r="V103" s="160">
        <f>ROUND(E103*U103,2)</f>
        <v>4.99</v>
      </c>
      <c r="W103" s="160"/>
      <c r="X103" s="160" t="s">
        <v>153</v>
      </c>
      <c r="Y103" s="160" t="s">
        <v>154</v>
      </c>
      <c r="Z103" s="150"/>
      <c r="AA103" s="150"/>
      <c r="AB103" s="150"/>
      <c r="AC103" s="150"/>
      <c r="AD103" s="150"/>
      <c r="AE103" s="150"/>
      <c r="AF103" s="150"/>
      <c r="AG103" s="150" t="s">
        <v>155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 x14ac:dyDescent="0.2">
      <c r="A104" s="157"/>
      <c r="B104" s="158"/>
      <c r="C104" s="251" t="s">
        <v>246</v>
      </c>
      <c r="D104" s="252"/>
      <c r="E104" s="252"/>
      <c r="F104" s="252"/>
      <c r="G104" s="252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157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2" x14ac:dyDescent="0.2">
      <c r="A105" s="157"/>
      <c r="B105" s="158"/>
      <c r="C105" s="190" t="s">
        <v>574</v>
      </c>
      <c r="D105" s="161"/>
      <c r="E105" s="162">
        <v>83.165000000000006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159</v>
      </c>
      <c r="AH105" s="150">
        <v>5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3">
        <v>22</v>
      </c>
      <c r="B106" s="174" t="s">
        <v>248</v>
      </c>
      <c r="C106" s="189" t="s">
        <v>249</v>
      </c>
      <c r="D106" s="175" t="s">
        <v>150</v>
      </c>
      <c r="E106" s="176">
        <v>291.84800000000001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8" t="s">
        <v>206</v>
      </c>
      <c r="S106" s="178" t="s">
        <v>152</v>
      </c>
      <c r="T106" s="179" t="s">
        <v>152</v>
      </c>
      <c r="U106" s="160">
        <v>1.7999999999999999E-2</v>
      </c>
      <c r="V106" s="160">
        <f>ROUND(E106*U106,2)</f>
        <v>5.25</v>
      </c>
      <c r="W106" s="160"/>
      <c r="X106" s="160" t="s">
        <v>153</v>
      </c>
      <c r="Y106" s="160" t="s">
        <v>154</v>
      </c>
      <c r="Z106" s="150"/>
      <c r="AA106" s="150"/>
      <c r="AB106" s="150"/>
      <c r="AC106" s="150"/>
      <c r="AD106" s="150"/>
      <c r="AE106" s="150"/>
      <c r="AF106" s="150"/>
      <c r="AG106" s="150" t="s">
        <v>155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2" x14ac:dyDescent="0.2">
      <c r="A107" s="157"/>
      <c r="B107" s="158"/>
      <c r="C107" s="251" t="s">
        <v>250</v>
      </c>
      <c r="D107" s="252"/>
      <c r="E107" s="252"/>
      <c r="F107" s="252"/>
      <c r="G107" s="252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157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190" t="s">
        <v>158</v>
      </c>
      <c r="D108" s="161"/>
      <c r="E108" s="162"/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159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3" x14ac:dyDescent="0.2">
      <c r="A109" s="157"/>
      <c r="B109" s="158"/>
      <c r="C109" s="190" t="s">
        <v>212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159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3" x14ac:dyDescent="0.2">
      <c r="A110" s="157"/>
      <c r="B110" s="158"/>
      <c r="C110" s="190" t="s">
        <v>575</v>
      </c>
      <c r="D110" s="161"/>
      <c r="E110" s="162">
        <v>240.73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159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3" x14ac:dyDescent="0.2">
      <c r="A111" s="157"/>
      <c r="B111" s="158"/>
      <c r="C111" s="190" t="s">
        <v>215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159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3" x14ac:dyDescent="0.2">
      <c r="A112" s="157"/>
      <c r="B112" s="158"/>
      <c r="C112" s="190" t="s">
        <v>576</v>
      </c>
      <c r="D112" s="161"/>
      <c r="E112" s="162">
        <v>10.108000000000001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159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 x14ac:dyDescent="0.2">
      <c r="A113" s="157"/>
      <c r="B113" s="158"/>
      <c r="C113" s="190" t="s">
        <v>533</v>
      </c>
      <c r="D113" s="161"/>
      <c r="E113" s="162">
        <v>0.85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159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3" x14ac:dyDescent="0.2">
      <c r="A114" s="157"/>
      <c r="B114" s="158"/>
      <c r="C114" s="190" t="s">
        <v>226</v>
      </c>
      <c r="D114" s="161"/>
      <c r="E114" s="162"/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159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 x14ac:dyDescent="0.2">
      <c r="A115" s="157"/>
      <c r="B115" s="158"/>
      <c r="C115" s="190" t="s">
        <v>577</v>
      </c>
      <c r="D115" s="161"/>
      <c r="E115" s="162">
        <v>2.5499999999999998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159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">
      <c r="A116" s="157"/>
      <c r="B116" s="158"/>
      <c r="C116" s="190" t="s">
        <v>578</v>
      </c>
      <c r="D116" s="161"/>
      <c r="E116" s="162">
        <v>34.840000000000003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159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">
      <c r="A117" s="157"/>
      <c r="B117" s="158"/>
      <c r="C117" s="190" t="s">
        <v>579</v>
      </c>
      <c r="D117" s="161"/>
      <c r="E117" s="162">
        <v>2.77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159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73">
        <v>23</v>
      </c>
      <c r="B118" s="174" t="s">
        <v>256</v>
      </c>
      <c r="C118" s="189" t="s">
        <v>257</v>
      </c>
      <c r="D118" s="175" t="s">
        <v>150</v>
      </c>
      <c r="E118" s="176">
        <v>83.165000000000006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8" t="s">
        <v>206</v>
      </c>
      <c r="S118" s="178" t="s">
        <v>152</v>
      </c>
      <c r="T118" s="179" t="s">
        <v>152</v>
      </c>
      <c r="U118" s="160">
        <v>0.17699999999999999</v>
      </c>
      <c r="V118" s="160">
        <f>ROUND(E118*U118,2)</f>
        <v>14.72</v>
      </c>
      <c r="W118" s="160"/>
      <c r="X118" s="160" t="s">
        <v>153</v>
      </c>
      <c r="Y118" s="160" t="s">
        <v>154</v>
      </c>
      <c r="Z118" s="150"/>
      <c r="AA118" s="150"/>
      <c r="AB118" s="150"/>
      <c r="AC118" s="150"/>
      <c r="AD118" s="150"/>
      <c r="AE118" s="150"/>
      <c r="AF118" s="150"/>
      <c r="AG118" s="150" t="s">
        <v>155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2" x14ac:dyDescent="0.2">
      <c r="A119" s="157"/>
      <c r="B119" s="158"/>
      <c r="C119" s="251" t="s">
        <v>258</v>
      </c>
      <c r="D119" s="252"/>
      <c r="E119" s="252"/>
      <c r="F119" s="252"/>
      <c r="G119" s="252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157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80" t="str">
        <f>C119</f>
        <v>s případným nutným přemístěním hromad nebo dočasných skládek na místo potřeby ze vzdálenosti do 30 m, v rovině nebo ve svahu do 1 : 5,</v>
      </c>
      <c r="BB119" s="150"/>
      <c r="BC119" s="150"/>
      <c r="BD119" s="150"/>
      <c r="BE119" s="150"/>
      <c r="BF119" s="150"/>
      <c r="BG119" s="150"/>
      <c r="BH119" s="150"/>
    </row>
    <row r="120" spans="1:60" outlineLevel="2" x14ac:dyDescent="0.2">
      <c r="A120" s="157"/>
      <c r="B120" s="158"/>
      <c r="C120" s="190" t="s">
        <v>190</v>
      </c>
      <c r="D120" s="161"/>
      <c r="E120" s="162"/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159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3" x14ac:dyDescent="0.2">
      <c r="A121" s="157"/>
      <c r="B121" s="158"/>
      <c r="C121" s="190" t="s">
        <v>580</v>
      </c>
      <c r="D121" s="161"/>
      <c r="E121" s="162">
        <v>83.165000000000006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159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3">
        <v>24</v>
      </c>
      <c r="B122" s="174" t="s">
        <v>260</v>
      </c>
      <c r="C122" s="189" t="s">
        <v>261</v>
      </c>
      <c r="D122" s="175" t="s">
        <v>150</v>
      </c>
      <c r="E122" s="176">
        <v>83.165000000000006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8" t="s">
        <v>245</v>
      </c>
      <c r="S122" s="178" t="s">
        <v>152</v>
      </c>
      <c r="T122" s="179" t="s">
        <v>152</v>
      </c>
      <c r="U122" s="160">
        <v>1E-3</v>
      </c>
      <c r="V122" s="160">
        <f>ROUND(E122*U122,2)</f>
        <v>0.08</v>
      </c>
      <c r="W122" s="160"/>
      <c r="X122" s="160" t="s">
        <v>153</v>
      </c>
      <c r="Y122" s="160" t="s">
        <v>154</v>
      </c>
      <c r="Z122" s="150"/>
      <c r="AA122" s="150"/>
      <c r="AB122" s="150"/>
      <c r="AC122" s="150"/>
      <c r="AD122" s="150"/>
      <c r="AE122" s="150"/>
      <c r="AF122" s="150"/>
      <c r="AG122" s="150" t="s">
        <v>155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">
      <c r="A123" s="157"/>
      <c r="B123" s="158"/>
      <c r="C123" s="190" t="s">
        <v>581</v>
      </c>
      <c r="D123" s="161"/>
      <c r="E123" s="162">
        <v>83.165000000000006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159</v>
      </c>
      <c r="AH123" s="150">
        <v>5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3">
        <v>25</v>
      </c>
      <c r="B124" s="174" t="s">
        <v>263</v>
      </c>
      <c r="C124" s="189" t="s">
        <v>264</v>
      </c>
      <c r="D124" s="175" t="s">
        <v>150</v>
      </c>
      <c r="E124" s="176">
        <v>83.165000000000006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 t="s">
        <v>245</v>
      </c>
      <c r="S124" s="178" t="s">
        <v>152</v>
      </c>
      <c r="T124" s="179" t="s">
        <v>152</v>
      </c>
      <c r="U124" s="160">
        <v>1.4999999999999999E-2</v>
      </c>
      <c r="V124" s="160">
        <f>ROUND(E124*U124,2)</f>
        <v>1.25</v>
      </c>
      <c r="W124" s="160"/>
      <c r="X124" s="160" t="s">
        <v>153</v>
      </c>
      <c r="Y124" s="160" t="s">
        <v>154</v>
      </c>
      <c r="Z124" s="150"/>
      <c r="AA124" s="150"/>
      <c r="AB124" s="150"/>
      <c r="AC124" s="150"/>
      <c r="AD124" s="150"/>
      <c r="AE124" s="150"/>
      <c r="AF124" s="150"/>
      <c r="AG124" s="150" t="s">
        <v>155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2" x14ac:dyDescent="0.2">
      <c r="A125" s="157"/>
      <c r="B125" s="158"/>
      <c r="C125" s="190" t="s">
        <v>582</v>
      </c>
      <c r="D125" s="161"/>
      <c r="E125" s="162">
        <v>83.165000000000006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159</v>
      </c>
      <c r="AH125" s="150">
        <v>5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73">
        <v>26</v>
      </c>
      <c r="B126" s="174" t="s">
        <v>266</v>
      </c>
      <c r="C126" s="189" t="s">
        <v>267</v>
      </c>
      <c r="D126" s="175" t="s">
        <v>205</v>
      </c>
      <c r="E126" s="176">
        <v>4.1582499999999998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8" t="s">
        <v>245</v>
      </c>
      <c r="S126" s="178" t="s">
        <v>152</v>
      </c>
      <c r="T126" s="179" t="s">
        <v>152</v>
      </c>
      <c r="U126" s="160">
        <v>0.26</v>
      </c>
      <c r="V126" s="160">
        <f>ROUND(E126*U126,2)</f>
        <v>1.08</v>
      </c>
      <c r="W126" s="160"/>
      <c r="X126" s="160" t="s">
        <v>153</v>
      </c>
      <c r="Y126" s="160" t="s">
        <v>154</v>
      </c>
      <c r="Z126" s="150"/>
      <c r="AA126" s="150"/>
      <c r="AB126" s="150"/>
      <c r="AC126" s="150"/>
      <c r="AD126" s="150"/>
      <c r="AE126" s="150"/>
      <c r="AF126" s="150"/>
      <c r="AG126" s="150" t="s">
        <v>155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2" x14ac:dyDescent="0.2">
      <c r="A127" s="157"/>
      <c r="B127" s="158"/>
      <c r="C127" s="190" t="s">
        <v>583</v>
      </c>
      <c r="D127" s="161"/>
      <c r="E127" s="162">
        <v>4.1582499999999998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159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3">
        <v>27</v>
      </c>
      <c r="B128" s="174" t="s">
        <v>269</v>
      </c>
      <c r="C128" s="189" t="s">
        <v>270</v>
      </c>
      <c r="D128" s="175" t="s">
        <v>205</v>
      </c>
      <c r="E128" s="176">
        <v>4.1582499999999998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8" t="s">
        <v>245</v>
      </c>
      <c r="S128" s="178" t="s">
        <v>152</v>
      </c>
      <c r="T128" s="179" t="s">
        <v>152</v>
      </c>
      <c r="U128" s="160">
        <v>0.88400000000000001</v>
      </c>
      <c r="V128" s="160">
        <f>ROUND(E128*U128,2)</f>
        <v>3.68</v>
      </c>
      <c r="W128" s="160"/>
      <c r="X128" s="160" t="s">
        <v>153</v>
      </c>
      <c r="Y128" s="160" t="s">
        <v>154</v>
      </c>
      <c r="Z128" s="150"/>
      <c r="AA128" s="150"/>
      <c r="AB128" s="150"/>
      <c r="AC128" s="150"/>
      <c r="AD128" s="150"/>
      <c r="AE128" s="150"/>
      <c r="AF128" s="150"/>
      <c r="AG128" s="150" t="s">
        <v>155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">
      <c r="A129" s="157"/>
      <c r="B129" s="158"/>
      <c r="C129" s="190" t="s">
        <v>584</v>
      </c>
      <c r="D129" s="161"/>
      <c r="E129" s="162">
        <v>4.1582499999999998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159</v>
      </c>
      <c r="AH129" s="150">
        <v>5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3">
        <v>28</v>
      </c>
      <c r="B130" s="174" t="s">
        <v>272</v>
      </c>
      <c r="C130" s="189" t="s">
        <v>273</v>
      </c>
      <c r="D130" s="175" t="s">
        <v>205</v>
      </c>
      <c r="E130" s="176">
        <v>120.96332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8" t="s">
        <v>206</v>
      </c>
      <c r="S130" s="178" t="s">
        <v>152</v>
      </c>
      <c r="T130" s="179" t="s">
        <v>152</v>
      </c>
      <c r="U130" s="160">
        <v>0</v>
      </c>
      <c r="V130" s="160">
        <f>ROUND(E130*U130,2)</f>
        <v>0</v>
      </c>
      <c r="W130" s="160"/>
      <c r="X130" s="160" t="s">
        <v>153</v>
      </c>
      <c r="Y130" s="160" t="s">
        <v>154</v>
      </c>
      <c r="Z130" s="150"/>
      <c r="AA130" s="150"/>
      <c r="AB130" s="150"/>
      <c r="AC130" s="150"/>
      <c r="AD130" s="150"/>
      <c r="AE130" s="150"/>
      <c r="AF130" s="150"/>
      <c r="AG130" s="150" t="s">
        <v>155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2" x14ac:dyDescent="0.2">
      <c r="A131" s="157"/>
      <c r="B131" s="158"/>
      <c r="C131" s="190" t="s">
        <v>585</v>
      </c>
      <c r="D131" s="161"/>
      <c r="E131" s="162">
        <v>120.96332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159</v>
      </c>
      <c r="AH131" s="150">
        <v>5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3">
        <v>29</v>
      </c>
      <c r="B132" s="174" t="s">
        <v>586</v>
      </c>
      <c r="C132" s="189" t="s">
        <v>587</v>
      </c>
      <c r="D132" s="175" t="s">
        <v>150</v>
      </c>
      <c r="E132" s="176">
        <v>10.77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0</v>
      </c>
      <c r="O132" s="176">
        <f>ROUND(E132*N132,2)</f>
        <v>0</v>
      </c>
      <c r="P132" s="176">
        <v>0.30609999999999998</v>
      </c>
      <c r="Q132" s="176">
        <f>ROUND(E132*P132,2)</f>
        <v>3.3</v>
      </c>
      <c r="R132" s="178"/>
      <c r="S132" s="178" t="s">
        <v>315</v>
      </c>
      <c r="T132" s="179" t="s">
        <v>152</v>
      </c>
      <c r="U132" s="160">
        <v>0.48</v>
      </c>
      <c r="V132" s="160">
        <f>ROUND(E132*U132,2)</f>
        <v>5.17</v>
      </c>
      <c r="W132" s="160"/>
      <c r="X132" s="160" t="s">
        <v>153</v>
      </c>
      <c r="Y132" s="160" t="s">
        <v>154</v>
      </c>
      <c r="Z132" s="150"/>
      <c r="AA132" s="150"/>
      <c r="AB132" s="150"/>
      <c r="AC132" s="150"/>
      <c r="AD132" s="150"/>
      <c r="AE132" s="150"/>
      <c r="AF132" s="150"/>
      <c r="AG132" s="150" t="s">
        <v>155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2" x14ac:dyDescent="0.2">
      <c r="A133" s="157"/>
      <c r="B133" s="158"/>
      <c r="C133" s="190" t="s">
        <v>588</v>
      </c>
      <c r="D133" s="161"/>
      <c r="E133" s="162">
        <v>10.77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159</v>
      </c>
      <c r="AH133" s="150">
        <v>5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3">
        <v>30</v>
      </c>
      <c r="B134" s="174" t="s">
        <v>275</v>
      </c>
      <c r="C134" s="189" t="s">
        <v>276</v>
      </c>
      <c r="D134" s="175" t="s">
        <v>277</v>
      </c>
      <c r="E134" s="176">
        <v>2.4949499999999998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1E-3</v>
      </c>
      <c r="O134" s="176">
        <f>ROUND(E134*N134,2)</f>
        <v>0</v>
      </c>
      <c r="P134" s="176">
        <v>0</v>
      </c>
      <c r="Q134" s="176">
        <f>ROUND(E134*P134,2)</f>
        <v>0</v>
      </c>
      <c r="R134" s="178" t="s">
        <v>278</v>
      </c>
      <c r="S134" s="178" t="s">
        <v>152</v>
      </c>
      <c r="T134" s="179" t="s">
        <v>152</v>
      </c>
      <c r="U134" s="160">
        <v>0</v>
      </c>
      <c r="V134" s="160">
        <f>ROUND(E134*U134,2)</f>
        <v>0</v>
      </c>
      <c r="W134" s="160"/>
      <c r="X134" s="160" t="s">
        <v>279</v>
      </c>
      <c r="Y134" s="160" t="s">
        <v>154</v>
      </c>
      <c r="Z134" s="150"/>
      <c r="AA134" s="150"/>
      <c r="AB134" s="150"/>
      <c r="AC134" s="150"/>
      <c r="AD134" s="150"/>
      <c r="AE134" s="150"/>
      <c r="AF134" s="150"/>
      <c r="AG134" s="150" t="s">
        <v>280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2" x14ac:dyDescent="0.2">
      <c r="A135" s="157"/>
      <c r="B135" s="158"/>
      <c r="C135" s="190" t="s">
        <v>589</v>
      </c>
      <c r="D135" s="161"/>
      <c r="E135" s="162">
        <v>2.4949499999999998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159</v>
      </c>
      <c r="AH135" s="150">
        <v>5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3">
        <v>31</v>
      </c>
      <c r="B136" s="174" t="s">
        <v>282</v>
      </c>
      <c r="C136" s="189" t="s">
        <v>283</v>
      </c>
      <c r="D136" s="175" t="s">
        <v>205</v>
      </c>
      <c r="E136" s="176">
        <v>8.3164999999999996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6">
        <v>1.67</v>
      </c>
      <c r="O136" s="176">
        <f>ROUND(E136*N136,2)</f>
        <v>13.89</v>
      </c>
      <c r="P136" s="176">
        <v>0</v>
      </c>
      <c r="Q136" s="176">
        <f>ROUND(E136*P136,2)</f>
        <v>0</v>
      </c>
      <c r="R136" s="178" t="s">
        <v>278</v>
      </c>
      <c r="S136" s="178" t="s">
        <v>284</v>
      </c>
      <c r="T136" s="179" t="s">
        <v>284</v>
      </c>
      <c r="U136" s="160">
        <v>0</v>
      </c>
      <c r="V136" s="160">
        <f>ROUND(E136*U136,2)</f>
        <v>0</v>
      </c>
      <c r="W136" s="160"/>
      <c r="X136" s="160" t="s">
        <v>279</v>
      </c>
      <c r="Y136" s="160" t="s">
        <v>154</v>
      </c>
      <c r="Z136" s="150"/>
      <c r="AA136" s="150"/>
      <c r="AB136" s="150"/>
      <c r="AC136" s="150"/>
      <c r="AD136" s="150"/>
      <c r="AE136" s="150"/>
      <c r="AF136" s="150"/>
      <c r="AG136" s="150" t="s">
        <v>280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2" x14ac:dyDescent="0.2">
      <c r="A137" s="157"/>
      <c r="B137" s="158"/>
      <c r="C137" s="190" t="s">
        <v>590</v>
      </c>
      <c r="D137" s="161"/>
      <c r="E137" s="162">
        <v>8.3164999999999996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159</v>
      </c>
      <c r="AH137" s="150">
        <v>5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x14ac:dyDescent="0.2">
      <c r="A138" s="166" t="s">
        <v>146</v>
      </c>
      <c r="B138" s="167" t="s">
        <v>64</v>
      </c>
      <c r="C138" s="188" t="s">
        <v>92</v>
      </c>
      <c r="D138" s="168"/>
      <c r="E138" s="169"/>
      <c r="F138" s="170"/>
      <c r="G138" s="170">
        <f>SUMIF(AG139:AG149,"&lt;&gt;NOR",G139:G149)</f>
        <v>0</v>
      </c>
      <c r="H138" s="170"/>
      <c r="I138" s="170">
        <f>SUM(I139:I149)</f>
        <v>0</v>
      </c>
      <c r="J138" s="170"/>
      <c r="K138" s="170">
        <f>SUM(K139:K149)</f>
        <v>0</v>
      </c>
      <c r="L138" s="170"/>
      <c r="M138" s="170">
        <f>SUM(M139:M149)</f>
        <v>0</v>
      </c>
      <c r="N138" s="169"/>
      <c r="O138" s="169">
        <f>SUM(O139:O149)</f>
        <v>0.46</v>
      </c>
      <c r="P138" s="169"/>
      <c r="Q138" s="169">
        <f>SUM(Q139:Q149)</f>
        <v>0</v>
      </c>
      <c r="R138" s="170"/>
      <c r="S138" s="170"/>
      <c r="T138" s="171"/>
      <c r="U138" s="165"/>
      <c r="V138" s="165">
        <f>SUM(V139:V149)</f>
        <v>25.68</v>
      </c>
      <c r="W138" s="165"/>
      <c r="X138" s="165"/>
      <c r="Y138" s="165"/>
      <c r="AG138" t="s">
        <v>147</v>
      </c>
    </row>
    <row r="139" spans="1:60" outlineLevel="1" x14ac:dyDescent="0.2">
      <c r="A139" s="173">
        <v>32</v>
      </c>
      <c r="B139" s="174" t="s">
        <v>591</v>
      </c>
      <c r="C139" s="189" t="s">
        <v>592</v>
      </c>
      <c r="D139" s="175" t="s">
        <v>205</v>
      </c>
      <c r="E139" s="176">
        <v>0.125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2.5249999999999999</v>
      </c>
      <c r="O139" s="176">
        <f>ROUND(E139*N139,2)</f>
        <v>0.32</v>
      </c>
      <c r="P139" s="176">
        <v>0</v>
      </c>
      <c r="Q139" s="176">
        <f>ROUND(E139*P139,2)</f>
        <v>0</v>
      </c>
      <c r="R139" s="178" t="s">
        <v>299</v>
      </c>
      <c r="S139" s="178" t="s">
        <v>152</v>
      </c>
      <c r="T139" s="179" t="s">
        <v>152</v>
      </c>
      <c r="U139" s="160">
        <v>0.47699999999999998</v>
      </c>
      <c r="V139" s="160">
        <f>ROUND(E139*U139,2)</f>
        <v>0.06</v>
      </c>
      <c r="W139" s="160"/>
      <c r="X139" s="160" t="s">
        <v>153</v>
      </c>
      <c r="Y139" s="160" t="s">
        <v>154</v>
      </c>
      <c r="Z139" s="150"/>
      <c r="AA139" s="150"/>
      <c r="AB139" s="150"/>
      <c r="AC139" s="150"/>
      <c r="AD139" s="150"/>
      <c r="AE139" s="150"/>
      <c r="AF139" s="150"/>
      <c r="AG139" s="150" t="s">
        <v>155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2" x14ac:dyDescent="0.2">
      <c r="A140" s="157"/>
      <c r="B140" s="158"/>
      <c r="C140" s="190" t="s">
        <v>593</v>
      </c>
      <c r="D140" s="161"/>
      <c r="E140" s="162">
        <v>0.125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159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73">
        <v>33</v>
      </c>
      <c r="B141" s="174" t="s">
        <v>286</v>
      </c>
      <c r="C141" s="189" t="s">
        <v>287</v>
      </c>
      <c r="D141" s="175" t="s">
        <v>288</v>
      </c>
      <c r="E141" s="176">
        <v>4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6">
        <v>2.1800000000000001E-3</v>
      </c>
      <c r="O141" s="176">
        <f>ROUND(E141*N141,2)</f>
        <v>0.01</v>
      </c>
      <c r="P141" s="176">
        <v>0</v>
      </c>
      <c r="Q141" s="176">
        <f>ROUND(E141*P141,2)</f>
        <v>0</v>
      </c>
      <c r="R141" s="178" t="s">
        <v>289</v>
      </c>
      <c r="S141" s="178" t="s">
        <v>152</v>
      </c>
      <c r="T141" s="179" t="s">
        <v>152</v>
      </c>
      <c r="U141" s="160">
        <v>0.50900000000000001</v>
      </c>
      <c r="V141" s="160">
        <f>ROUND(E141*U141,2)</f>
        <v>2.04</v>
      </c>
      <c r="W141" s="160"/>
      <c r="X141" s="160" t="s">
        <v>153</v>
      </c>
      <c r="Y141" s="160" t="s">
        <v>154</v>
      </c>
      <c r="Z141" s="150"/>
      <c r="AA141" s="150"/>
      <c r="AB141" s="150"/>
      <c r="AC141" s="150"/>
      <c r="AD141" s="150"/>
      <c r="AE141" s="150"/>
      <c r="AF141" s="150"/>
      <c r="AG141" s="150" t="s">
        <v>155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2" x14ac:dyDescent="0.2">
      <c r="A142" s="157"/>
      <c r="B142" s="158"/>
      <c r="C142" s="251" t="s">
        <v>290</v>
      </c>
      <c r="D142" s="252"/>
      <c r="E142" s="252"/>
      <c r="F142" s="252"/>
      <c r="G142" s="252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157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2" x14ac:dyDescent="0.2">
      <c r="A143" s="157"/>
      <c r="B143" s="158"/>
      <c r="C143" s="190" t="s">
        <v>594</v>
      </c>
      <c r="D143" s="161"/>
      <c r="E143" s="162">
        <v>4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159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3">
        <v>34</v>
      </c>
      <c r="B144" s="174" t="s">
        <v>292</v>
      </c>
      <c r="C144" s="189" t="s">
        <v>293</v>
      </c>
      <c r="D144" s="175" t="s">
        <v>150</v>
      </c>
      <c r="E144" s="176">
        <v>250.83799999999999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5.0000000000000001E-4</v>
      </c>
      <c r="O144" s="176">
        <f>ROUND(E144*N144,2)</f>
        <v>0.13</v>
      </c>
      <c r="P144" s="176">
        <v>0</v>
      </c>
      <c r="Q144" s="176">
        <f>ROUND(E144*P144,2)</f>
        <v>0</v>
      </c>
      <c r="R144" s="178" t="s">
        <v>294</v>
      </c>
      <c r="S144" s="178" t="s">
        <v>152</v>
      </c>
      <c r="T144" s="179" t="s">
        <v>152</v>
      </c>
      <c r="U144" s="160">
        <v>9.4E-2</v>
      </c>
      <c r="V144" s="160">
        <f>ROUND(E144*U144,2)</f>
        <v>23.58</v>
      </c>
      <c r="W144" s="160"/>
      <c r="X144" s="160" t="s">
        <v>153</v>
      </c>
      <c r="Y144" s="160" t="s">
        <v>154</v>
      </c>
      <c r="Z144" s="150"/>
      <c r="AA144" s="150"/>
      <c r="AB144" s="150"/>
      <c r="AC144" s="150"/>
      <c r="AD144" s="150"/>
      <c r="AE144" s="150"/>
      <c r="AF144" s="150"/>
      <c r="AG144" s="150" t="s">
        <v>155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2" x14ac:dyDescent="0.2">
      <c r="A145" s="157"/>
      <c r="B145" s="158"/>
      <c r="C145" s="190" t="s">
        <v>158</v>
      </c>
      <c r="D145" s="161"/>
      <c r="E145" s="162"/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159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">
      <c r="A146" s="157"/>
      <c r="B146" s="158"/>
      <c r="C146" s="190" t="s">
        <v>212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159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3" x14ac:dyDescent="0.2">
      <c r="A147" s="157"/>
      <c r="B147" s="158"/>
      <c r="C147" s="190" t="s">
        <v>595</v>
      </c>
      <c r="D147" s="161"/>
      <c r="E147" s="162">
        <v>240.73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159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90" t="s">
        <v>215</v>
      </c>
      <c r="D148" s="161"/>
      <c r="E148" s="162"/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159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3" x14ac:dyDescent="0.2">
      <c r="A149" s="157"/>
      <c r="B149" s="158"/>
      <c r="C149" s="190" t="s">
        <v>596</v>
      </c>
      <c r="D149" s="161"/>
      <c r="E149" s="162">
        <v>10.108000000000001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159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x14ac:dyDescent="0.2">
      <c r="A150" s="166" t="s">
        <v>146</v>
      </c>
      <c r="B150" s="167" t="s">
        <v>94</v>
      </c>
      <c r="C150" s="188" t="s">
        <v>95</v>
      </c>
      <c r="D150" s="168"/>
      <c r="E150" s="169"/>
      <c r="F150" s="170"/>
      <c r="G150" s="170">
        <f>SUMIF(AG151:AG155,"&lt;&gt;NOR",G151:G155)</f>
        <v>0</v>
      </c>
      <c r="H150" s="170"/>
      <c r="I150" s="170">
        <f>SUM(I151:I155)</f>
        <v>0</v>
      </c>
      <c r="J150" s="170"/>
      <c r="K150" s="170">
        <f>SUM(K151:K155)</f>
        <v>0</v>
      </c>
      <c r="L150" s="170"/>
      <c r="M150" s="170">
        <f>SUM(M151:M155)</f>
        <v>0</v>
      </c>
      <c r="N150" s="169"/>
      <c r="O150" s="169">
        <f>SUM(O151:O155)</f>
        <v>0.4</v>
      </c>
      <c r="P150" s="169"/>
      <c r="Q150" s="169">
        <f>SUM(Q151:Q155)</f>
        <v>0.4</v>
      </c>
      <c r="R150" s="170"/>
      <c r="S150" s="170"/>
      <c r="T150" s="171"/>
      <c r="U150" s="165"/>
      <c r="V150" s="165">
        <f>SUM(V151:V155)</f>
        <v>3.54</v>
      </c>
      <c r="W150" s="165"/>
      <c r="X150" s="165"/>
      <c r="Y150" s="165"/>
      <c r="AG150" t="s">
        <v>147</v>
      </c>
    </row>
    <row r="151" spans="1:60" outlineLevel="1" x14ac:dyDescent="0.2">
      <c r="A151" s="173">
        <v>35</v>
      </c>
      <c r="B151" s="174" t="s">
        <v>597</v>
      </c>
      <c r="C151" s="189" t="s">
        <v>598</v>
      </c>
      <c r="D151" s="175" t="s">
        <v>288</v>
      </c>
      <c r="E151" s="176">
        <v>5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6">
        <v>8.0500000000000002E-2</v>
      </c>
      <c r="O151" s="176">
        <f>ROUND(E151*N151,2)</f>
        <v>0.4</v>
      </c>
      <c r="P151" s="176">
        <v>0</v>
      </c>
      <c r="Q151" s="176">
        <f>ROUND(E151*P151,2)</f>
        <v>0</v>
      </c>
      <c r="R151" s="178"/>
      <c r="S151" s="178" t="s">
        <v>152</v>
      </c>
      <c r="T151" s="179" t="s">
        <v>152</v>
      </c>
      <c r="U151" s="160">
        <v>0.35299999999999998</v>
      </c>
      <c r="V151" s="160">
        <f>ROUND(E151*U151,2)</f>
        <v>1.77</v>
      </c>
      <c r="W151" s="160"/>
      <c r="X151" s="160" t="s">
        <v>153</v>
      </c>
      <c r="Y151" s="160" t="s">
        <v>154</v>
      </c>
      <c r="Z151" s="150"/>
      <c r="AA151" s="150"/>
      <c r="AB151" s="150"/>
      <c r="AC151" s="150"/>
      <c r="AD151" s="150"/>
      <c r="AE151" s="150"/>
      <c r="AF151" s="150"/>
      <c r="AG151" s="150" t="s">
        <v>155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2" x14ac:dyDescent="0.2">
      <c r="A152" s="157"/>
      <c r="B152" s="158"/>
      <c r="C152" s="190" t="s">
        <v>599</v>
      </c>
      <c r="D152" s="161"/>
      <c r="E152" s="162">
        <v>5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159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3">
        <v>36</v>
      </c>
      <c r="B153" s="174" t="s">
        <v>600</v>
      </c>
      <c r="C153" s="189" t="s">
        <v>601</v>
      </c>
      <c r="D153" s="175" t="s">
        <v>288</v>
      </c>
      <c r="E153" s="176">
        <v>5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6">
        <v>0</v>
      </c>
      <c r="O153" s="176">
        <f>ROUND(E153*N153,2)</f>
        <v>0</v>
      </c>
      <c r="P153" s="176">
        <v>8.0500000000000002E-2</v>
      </c>
      <c r="Q153" s="176">
        <f>ROUND(E153*P153,2)</f>
        <v>0.4</v>
      </c>
      <c r="R153" s="178"/>
      <c r="S153" s="178" t="s">
        <v>315</v>
      </c>
      <c r="T153" s="179" t="s">
        <v>152</v>
      </c>
      <c r="U153" s="160">
        <v>0.35299999999999998</v>
      </c>
      <c r="V153" s="160">
        <f>ROUND(E153*U153,2)</f>
        <v>1.77</v>
      </c>
      <c r="W153" s="160"/>
      <c r="X153" s="160" t="s">
        <v>153</v>
      </c>
      <c r="Y153" s="160" t="s">
        <v>154</v>
      </c>
      <c r="Z153" s="150"/>
      <c r="AA153" s="150"/>
      <c r="AB153" s="150"/>
      <c r="AC153" s="150"/>
      <c r="AD153" s="150"/>
      <c r="AE153" s="150"/>
      <c r="AF153" s="150"/>
      <c r="AG153" s="150" t="s">
        <v>155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2" x14ac:dyDescent="0.2">
      <c r="A154" s="157"/>
      <c r="B154" s="158"/>
      <c r="C154" s="190" t="s">
        <v>602</v>
      </c>
      <c r="D154" s="161"/>
      <c r="E154" s="162">
        <v>5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159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81">
        <v>37</v>
      </c>
      <c r="B155" s="182" t="s">
        <v>312</v>
      </c>
      <c r="C155" s="192" t="s">
        <v>603</v>
      </c>
      <c r="D155" s="183" t="s">
        <v>604</v>
      </c>
      <c r="E155" s="184">
        <v>1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315</v>
      </c>
      <c r="T155" s="187" t="s">
        <v>316</v>
      </c>
      <c r="U155" s="160">
        <v>0</v>
      </c>
      <c r="V155" s="160">
        <f>ROUND(E155*U155,2)</f>
        <v>0</v>
      </c>
      <c r="W155" s="160"/>
      <c r="X155" s="160" t="s">
        <v>153</v>
      </c>
      <c r="Y155" s="160" t="s">
        <v>154</v>
      </c>
      <c r="Z155" s="150"/>
      <c r="AA155" s="150"/>
      <c r="AB155" s="150"/>
      <c r="AC155" s="150"/>
      <c r="AD155" s="150"/>
      <c r="AE155" s="150"/>
      <c r="AF155" s="150"/>
      <c r="AG155" s="150" t="s">
        <v>155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x14ac:dyDescent="0.2">
      <c r="A156" s="166" t="s">
        <v>146</v>
      </c>
      <c r="B156" s="167" t="s">
        <v>96</v>
      </c>
      <c r="C156" s="188" t="s">
        <v>97</v>
      </c>
      <c r="D156" s="168"/>
      <c r="E156" s="169"/>
      <c r="F156" s="170"/>
      <c r="G156" s="170">
        <f>SUMIF(AG157:AG223,"&lt;&gt;NOR",G157:G223)</f>
        <v>0</v>
      </c>
      <c r="H156" s="170"/>
      <c r="I156" s="170">
        <f>SUM(I157:I223)</f>
        <v>0</v>
      </c>
      <c r="J156" s="170"/>
      <c r="K156" s="170">
        <f>SUM(K157:K223)</f>
        <v>0</v>
      </c>
      <c r="L156" s="170"/>
      <c r="M156" s="170">
        <f>SUM(M157:M223)</f>
        <v>0</v>
      </c>
      <c r="N156" s="169"/>
      <c r="O156" s="169">
        <f>SUM(O157:O223)</f>
        <v>368.20000000000005</v>
      </c>
      <c r="P156" s="169"/>
      <c r="Q156" s="169">
        <f>SUM(Q157:Q223)</f>
        <v>0</v>
      </c>
      <c r="R156" s="170"/>
      <c r="S156" s="170"/>
      <c r="T156" s="171"/>
      <c r="U156" s="165"/>
      <c r="V156" s="165">
        <f>SUM(V157:V223)</f>
        <v>113.56</v>
      </c>
      <c r="W156" s="165"/>
      <c r="X156" s="165"/>
      <c r="Y156" s="165"/>
      <c r="AG156" t="s">
        <v>147</v>
      </c>
    </row>
    <row r="157" spans="1:60" ht="22.5" outlineLevel="1" x14ac:dyDescent="0.2">
      <c r="A157" s="173">
        <v>38</v>
      </c>
      <c r="B157" s="174" t="s">
        <v>322</v>
      </c>
      <c r="C157" s="189" t="s">
        <v>323</v>
      </c>
      <c r="D157" s="175" t="s">
        <v>150</v>
      </c>
      <c r="E157" s="176">
        <v>37.39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0.2016</v>
      </c>
      <c r="O157" s="176">
        <f>ROUND(E157*N157,2)</f>
        <v>7.54</v>
      </c>
      <c r="P157" s="176">
        <v>0</v>
      </c>
      <c r="Q157" s="176">
        <f>ROUND(E157*P157,2)</f>
        <v>0</v>
      </c>
      <c r="R157" s="178" t="s">
        <v>151</v>
      </c>
      <c r="S157" s="178" t="s">
        <v>152</v>
      </c>
      <c r="T157" s="179" t="s">
        <v>152</v>
      </c>
      <c r="U157" s="160">
        <v>2.4E-2</v>
      </c>
      <c r="V157" s="160">
        <f>ROUND(E157*U157,2)</f>
        <v>0.9</v>
      </c>
      <c r="W157" s="160"/>
      <c r="X157" s="160" t="s">
        <v>153</v>
      </c>
      <c r="Y157" s="160" t="s">
        <v>154</v>
      </c>
      <c r="Z157" s="150"/>
      <c r="AA157" s="150"/>
      <c r="AB157" s="150"/>
      <c r="AC157" s="150"/>
      <c r="AD157" s="150"/>
      <c r="AE157" s="150"/>
      <c r="AF157" s="150"/>
      <c r="AG157" s="150" t="s">
        <v>155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2" x14ac:dyDescent="0.2">
      <c r="A158" s="157"/>
      <c r="B158" s="158"/>
      <c r="C158" s="190" t="s">
        <v>226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159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">
      <c r="A159" s="157"/>
      <c r="B159" s="158"/>
      <c r="C159" s="190" t="s">
        <v>577</v>
      </c>
      <c r="D159" s="161"/>
      <c r="E159" s="162">
        <v>2.5499999999999998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159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 x14ac:dyDescent="0.2">
      <c r="A160" s="157"/>
      <c r="B160" s="158"/>
      <c r="C160" s="190" t="s">
        <v>578</v>
      </c>
      <c r="D160" s="161"/>
      <c r="E160" s="162">
        <v>34.840000000000003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159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2.5" outlineLevel="1" x14ac:dyDescent="0.2">
      <c r="A161" s="173">
        <v>39</v>
      </c>
      <c r="B161" s="174" t="s">
        <v>324</v>
      </c>
      <c r="C161" s="189" t="s">
        <v>325</v>
      </c>
      <c r="D161" s="175" t="s">
        <v>150</v>
      </c>
      <c r="E161" s="176">
        <v>514.55399999999997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0.378</v>
      </c>
      <c r="O161" s="176">
        <f>ROUND(E161*N161,2)</f>
        <v>194.5</v>
      </c>
      <c r="P161" s="176">
        <v>0</v>
      </c>
      <c r="Q161" s="176">
        <f>ROUND(E161*P161,2)</f>
        <v>0</v>
      </c>
      <c r="R161" s="178" t="s">
        <v>151</v>
      </c>
      <c r="S161" s="178" t="s">
        <v>152</v>
      </c>
      <c r="T161" s="179" t="s">
        <v>152</v>
      </c>
      <c r="U161" s="160">
        <v>2.5999999999999999E-2</v>
      </c>
      <c r="V161" s="160">
        <f>ROUND(E161*U161,2)</f>
        <v>13.38</v>
      </c>
      <c r="W161" s="160"/>
      <c r="X161" s="160" t="s">
        <v>153</v>
      </c>
      <c r="Y161" s="160" t="s">
        <v>154</v>
      </c>
      <c r="Z161" s="150"/>
      <c r="AA161" s="150"/>
      <c r="AB161" s="150"/>
      <c r="AC161" s="150"/>
      <c r="AD161" s="150"/>
      <c r="AE161" s="150"/>
      <c r="AF161" s="150"/>
      <c r="AG161" s="150" t="s">
        <v>155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2" x14ac:dyDescent="0.2">
      <c r="A162" s="157"/>
      <c r="B162" s="158"/>
      <c r="C162" s="190" t="s">
        <v>158</v>
      </c>
      <c r="D162" s="161"/>
      <c r="E162" s="162"/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159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3" x14ac:dyDescent="0.2">
      <c r="A163" s="157"/>
      <c r="B163" s="158"/>
      <c r="C163" s="190" t="s">
        <v>212</v>
      </c>
      <c r="D163" s="161"/>
      <c r="E163" s="162"/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159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3" x14ac:dyDescent="0.2">
      <c r="A164" s="157"/>
      <c r="B164" s="158"/>
      <c r="C164" s="190" t="s">
        <v>605</v>
      </c>
      <c r="D164" s="161"/>
      <c r="E164" s="162">
        <v>481.46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159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3" x14ac:dyDescent="0.2">
      <c r="A165" s="157"/>
      <c r="B165" s="158"/>
      <c r="C165" s="190" t="s">
        <v>215</v>
      </c>
      <c r="D165" s="161"/>
      <c r="E165" s="162"/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159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3" x14ac:dyDescent="0.2">
      <c r="A166" s="157"/>
      <c r="B166" s="158"/>
      <c r="C166" s="190" t="s">
        <v>576</v>
      </c>
      <c r="D166" s="161"/>
      <c r="E166" s="162">
        <v>10.108000000000001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159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3" x14ac:dyDescent="0.2">
      <c r="A167" s="157"/>
      <c r="B167" s="158"/>
      <c r="C167" s="190" t="s">
        <v>606</v>
      </c>
      <c r="D167" s="161"/>
      <c r="E167" s="162">
        <v>20.216000000000001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159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3" x14ac:dyDescent="0.2">
      <c r="A168" s="157"/>
      <c r="B168" s="158"/>
      <c r="C168" s="190" t="s">
        <v>607</v>
      </c>
      <c r="D168" s="161"/>
      <c r="E168" s="162">
        <v>2.77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159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73">
        <v>40</v>
      </c>
      <c r="B169" s="174" t="s">
        <v>328</v>
      </c>
      <c r="C169" s="189" t="s">
        <v>329</v>
      </c>
      <c r="D169" s="175" t="s">
        <v>150</v>
      </c>
      <c r="E169" s="176">
        <v>240.73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0.48509999999999998</v>
      </c>
      <c r="O169" s="176">
        <f>ROUND(E169*N169,2)</f>
        <v>116.78</v>
      </c>
      <c r="P169" s="176">
        <v>0</v>
      </c>
      <c r="Q169" s="176">
        <f>ROUND(E169*P169,2)</f>
        <v>0</v>
      </c>
      <c r="R169" s="178" t="s">
        <v>151</v>
      </c>
      <c r="S169" s="178" t="s">
        <v>152</v>
      </c>
      <c r="T169" s="179" t="s">
        <v>152</v>
      </c>
      <c r="U169" s="160">
        <v>0.03</v>
      </c>
      <c r="V169" s="160">
        <f>ROUND(E169*U169,2)</f>
        <v>7.22</v>
      </c>
      <c r="W169" s="160"/>
      <c r="X169" s="160" t="s">
        <v>153</v>
      </c>
      <c r="Y169" s="160" t="s">
        <v>154</v>
      </c>
      <c r="Z169" s="150"/>
      <c r="AA169" s="150"/>
      <c r="AB169" s="150"/>
      <c r="AC169" s="150"/>
      <c r="AD169" s="150"/>
      <c r="AE169" s="150"/>
      <c r="AF169" s="150"/>
      <c r="AG169" s="150" t="s">
        <v>155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2" x14ac:dyDescent="0.2">
      <c r="A170" s="157"/>
      <c r="B170" s="158"/>
      <c r="C170" s="190" t="s">
        <v>158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159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3" x14ac:dyDescent="0.2">
      <c r="A171" s="157"/>
      <c r="B171" s="158"/>
      <c r="C171" s="190" t="s">
        <v>212</v>
      </c>
      <c r="D171" s="161"/>
      <c r="E171" s="162"/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159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3" x14ac:dyDescent="0.2">
      <c r="A172" s="157"/>
      <c r="B172" s="158"/>
      <c r="C172" s="190" t="s">
        <v>575</v>
      </c>
      <c r="D172" s="161"/>
      <c r="E172" s="162">
        <v>240.73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159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73">
        <v>41</v>
      </c>
      <c r="B173" s="174" t="s">
        <v>331</v>
      </c>
      <c r="C173" s="189" t="s">
        <v>332</v>
      </c>
      <c r="D173" s="175" t="s">
        <v>150</v>
      </c>
      <c r="E173" s="176">
        <v>18.739999999999998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6">
        <v>0.15826000000000001</v>
      </c>
      <c r="O173" s="176">
        <f>ROUND(E173*N173,2)</f>
        <v>2.97</v>
      </c>
      <c r="P173" s="176">
        <v>0</v>
      </c>
      <c r="Q173" s="176">
        <f>ROUND(E173*P173,2)</f>
        <v>0</v>
      </c>
      <c r="R173" s="178" t="s">
        <v>151</v>
      </c>
      <c r="S173" s="178" t="s">
        <v>152</v>
      </c>
      <c r="T173" s="179" t="s">
        <v>152</v>
      </c>
      <c r="U173" s="160">
        <v>5.6000000000000001E-2</v>
      </c>
      <c r="V173" s="160">
        <f>ROUND(E173*U173,2)</f>
        <v>1.05</v>
      </c>
      <c r="W173" s="160"/>
      <c r="X173" s="160" t="s">
        <v>153</v>
      </c>
      <c r="Y173" s="160" t="s">
        <v>154</v>
      </c>
      <c r="Z173" s="150"/>
      <c r="AA173" s="150"/>
      <c r="AB173" s="150"/>
      <c r="AC173" s="150"/>
      <c r="AD173" s="150"/>
      <c r="AE173" s="150"/>
      <c r="AF173" s="150"/>
      <c r="AG173" s="150" t="s">
        <v>155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2" x14ac:dyDescent="0.2">
      <c r="A174" s="157"/>
      <c r="B174" s="158"/>
      <c r="C174" s="251" t="s">
        <v>333</v>
      </c>
      <c r="D174" s="252"/>
      <c r="E174" s="252"/>
      <c r="F174" s="252"/>
      <c r="G174" s="252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157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2" x14ac:dyDescent="0.2">
      <c r="A175" s="157"/>
      <c r="B175" s="158"/>
      <c r="C175" s="190" t="s">
        <v>608</v>
      </c>
      <c r="D175" s="161"/>
      <c r="E175" s="162">
        <v>1.2749999999999999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159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">
      <c r="A176" s="157"/>
      <c r="B176" s="158"/>
      <c r="C176" s="190" t="s">
        <v>609</v>
      </c>
      <c r="D176" s="161"/>
      <c r="E176" s="162">
        <v>17.465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159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73">
        <v>42</v>
      </c>
      <c r="B177" s="174" t="s">
        <v>335</v>
      </c>
      <c r="C177" s="189" t="s">
        <v>336</v>
      </c>
      <c r="D177" s="175" t="s">
        <v>150</v>
      </c>
      <c r="E177" s="176">
        <v>10.37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21</v>
      </c>
      <c r="M177" s="178">
        <f>G177*(1+L177/100)</f>
        <v>0</v>
      </c>
      <c r="N177" s="176">
        <v>0.30651</v>
      </c>
      <c r="O177" s="176">
        <f>ROUND(E177*N177,2)</f>
        <v>3.18</v>
      </c>
      <c r="P177" s="176">
        <v>0</v>
      </c>
      <c r="Q177" s="176">
        <f>ROUND(E177*P177,2)</f>
        <v>0</v>
      </c>
      <c r="R177" s="178" t="s">
        <v>151</v>
      </c>
      <c r="S177" s="178" t="s">
        <v>152</v>
      </c>
      <c r="T177" s="179" t="s">
        <v>152</v>
      </c>
      <c r="U177" s="160">
        <v>2.5000000000000001E-2</v>
      </c>
      <c r="V177" s="160">
        <f>ROUND(E177*U177,2)</f>
        <v>0.26</v>
      </c>
      <c r="W177" s="160"/>
      <c r="X177" s="160" t="s">
        <v>153</v>
      </c>
      <c r="Y177" s="160" t="s">
        <v>154</v>
      </c>
      <c r="Z177" s="150"/>
      <c r="AA177" s="150"/>
      <c r="AB177" s="150"/>
      <c r="AC177" s="150"/>
      <c r="AD177" s="150"/>
      <c r="AE177" s="150"/>
      <c r="AF177" s="150"/>
      <c r="AG177" s="150" t="s">
        <v>155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2" x14ac:dyDescent="0.2">
      <c r="A178" s="157"/>
      <c r="B178" s="158"/>
      <c r="C178" s="251" t="s">
        <v>337</v>
      </c>
      <c r="D178" s="252"/>
      <c r="E178" s="252"/>
      <c r="F178" s="252"/>
      <c r="G178" s="252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157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2" x14ac:dyDescent="0.2">
      <c r="A179" s="157"/>
      <c r="B179" s="158"/>
      <c r="C179" s="190" t="s">
        <v>158</v>
      </c>
      <c r="D179" s="161"/>
      <c r="E179" s="162"/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159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 x14ac:dyDescent="0.2">
      <c r="A180" s="157"/>
      <c r="B180" s="158"/>
      <c r="C180" s="190" t="s">
        <v>610</v>
      </c>
      <c r="D180" s="161"/>
      <c r="E180" s="162">
        <v>7.6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159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3" x14ac:dyDescent="0.2">
      <c r="A181" s="157"/>
      <c r="B181" s="158"/>
      <c r="C181" s="190" t="s">
        <v>607</v>
      </c>
      <c r="D181" s="161"/>
      <c r="E181" s="162">
        <v>2.77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159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73">
        <v>43</v>
      </c>
      <c r="B182" s="174" t="s">
        <v>339</v>
      </c>
      <c r="C182" s="189" t="s">
        <v>340</v>
      </c>
      <c r="D182" s="175" t="s">
        <v>150</v>
      </c>
      <c r="E182" s="176">
        <v>41.228000000000002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21</v>
      </c>
      <c r="M182" s="178">
        <f>G182*(1+L182/100)</f>
        <v>0</v>
      </c>
      <c r="N182" s="176">
        <v>5.0000000000000001E-4</v>
      </c>
      <c r="O182" s="176">
        <f>ROUND(E182*N182,2)</f>
        <v>0.02</v>
      </c>
      <c r="P182" s="176">
        <v>0</v>
      </c>
      <c r="Q182" s="176">
        <f>ROUND(E182*P182,2)</f>
        <v>0</v>
      </c>
      <c r="R182" s="178" t="s">
        <v>151</v>
      </c>
      <c r="S182" s="178" t="s">
        <v>152</v>
      </c>
      <c r="T182" s="179" t="s">
        <v>152</v>
      </c>
      <c r="U182" s="160">
        <v>2E-3</v>
      </c>
      <c r="V182" s="160">
        <f>ROUND(E182*U182,2)</f>
        <v>0.08</v>
      </c>
      <c r="W182" s="160"/>
      <c r="X182" s="160" t="s">
        <v>153</v>
      </c>
      <c r="Y182" s="160" t="s">
        <v>154</v>
      </c>
      <c r="Z182" s="150"/>
      <c r="AA182" s="150"/>
      <c r="AB182" s="150"/>
      <c r="AC182" s="150"/>
      <c r="AD182" s="150"/>
      <c r="AE182" s="150"/>
      <c r="AF182" s="150"/>
      <c r="AG182" s="150" t="s">
        <v>155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2" x14ac:dyDescent="0.2">
      <c r="A183" s="157"/>
      <c r="B183" s="158"/>
      <c r="C183" s="251" t="s">
        <v>341</v>
      </c>
      <c r="D183" s="252"/>
      <c r="E183" s="252"/>
      <c r="F183" s="252"/>
      <c r="G183" s="252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157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2" x14ac:dyDescent="0.2">
      <c r="A184" s="157"/>
      <c r="B184" s="158"/>
      <c r="C184" s="190" t="s">
        <v>611</v>
      </c>
      <c r="D184" s="161"/>
      <c r="E184" s="162">
        <v>1.2749999999999999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159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3" x14ac:dyDescent="0.2">
      <c r="A185" s="157"/>
      <c r="B185" s="158"/>
      <c r="C185" s="190" t="s">
        <v>612</v>
      </c>
      <c r="D185" s="161"/>
      <c r="E185" s="162">
        <v>1.53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159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3" x14ac:dyDescent="0.2">
      <c r="A186" s="157"/>
      <c r="B186" s="158"/>
      <c r="C186" s="190" t="s">
        <v>613</v>
      </c>
      <c r="D186" s="161"/>
      <c r="E186" s="162">
        <v>17.465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159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3" x14ac:dyDescent="0.2">
      <c r="A187" s="157"/>
      <c r="B187" s="158"/>
      <c r="C187" s="190" t="s">
        <v>614</v>
      </c>
      <c r="D187" s="161"/>
      <c r="E187" s="162">
        <v>20.957999999999998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159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22.5" outlineLevel="1" x14ac:dyDescent="0.2">
      <c r="A188" s="173">
        <v>44</v>
      </c>
      <c r="B188" s="174" t="s">
        <v>344</v>
      </c>
      <c r="C188" s="189" t="s">
        <v>345</v>
      </c>
      <c r="D188" s="175" t="s">
        <v>150</v>
      </c>
      <c r="E188" s="176">
        <v>22.488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0.12715000000000001</v>
      </c>
      <c r="O188" s="176">
        <f>ROUND(E188*N188,2)</f>
        <v>2.86</v>
      </c>
      <c r="P188" s="176">
        <v>0</v>
      </c>
      <c r="Q188" s="176">
        <f>ROUND(E188*P188,2)</f>
        <v>0</v>
      </c>
      <c r="R188" s="178" t="s">
        <v>151</v>
      </c>
      <c r="S188" s="178" t="s">
        <v>152</v>
      </c>
      <c r="T188" s="179" t="s">
        <v>152</v>
      </c>
      <c r="U188" s="160">
        <v>7.1999999999999995E-2</v>
      </c>
      <c r="V188" s="160">
        <f>ROUND(E188*U188,2)</f>
        <v>1.62</v>
      </c>
      <c r="W188" s="160"/>
      <c r="X188" s="160" t="s">
        <v>153</v>
      </c>
      <c r="Y188" s="160" t="s">
        <v>154</v>
      </c>
      <c r="Z188" s="150"/>
      <c r="AA188" s="150"/>
      <c r="AB188" s="150"/>
      <c r="AC188" s="150"/>
      <c r="AD188" s="150"/>
      <c r="AE188" s="150"/>
      <c r="AF188" s="150"/>
      <c r="AG188" s="150" t="s">
        <v>155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2" x14ac:dyDescent="0.2">
      <c r="A189" s="157"/>
      <c r="B189" s="158"/>
      <c r="C189" s="190" t="s">
        <v>615</v>
      </c>
      <c r="D189" s="161"/>
      <c r="E189" s="162">
        <v>22.488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159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73">
        <v>45</v>
      </c>
      <c r="B190" s="174" t="s">
        <v>616</v>
      </c>
      <c r="C190" s="189" t="s">
        <v>617</v>
      </c>
      <c r="D190" s="175" t="s">
        <v>150</v>
      </c>
      <c r="E190" s="176">
        <v>2.77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6">
        <v>0.11</v>
      </c>
      <c r="O190" s="176">
        <f>ROUND(E190*N190,2)</f>
        <v>0.3</v>
      </c>
      <c r="P190" s="176">
        <v>0</v>
      </c>
      <c r="Q190" s="176">
        <f>ROUND(E190*P190,2)</f>
        <v>0</v>
      </c>
      <c r="R190" s="178" t="s">
        <v>151</v>
      </c>
      <c r="S190" s="178" t="s">
        <v>152</v>
      </c>
      <c r="T190" s="179" t="s">
        <v>152</v>
      </c>
      <c r="U190" s="160">
        <v>1.135</v>
      </c>
      <c r="V190" s="160">
        <f>ROUND(E190*U190,2)</f>
        <v>3.14</v>
      </c>
      <c r="W190" s="160"/>
      <c r="X190" s="160" t="s">
        <v>153</v>
      </c>
      <c r="Y190" s="160" t="s">
        <v>154</v>
      </c>
      <c r="Z190" s="150"/>
      <c r="AA190" s="150"/>
      <c r="AB190" s="150"/>
      <c r="AC190" s="150"/>
      <c r="AD190" s="150"/>
      <c r="AE190" s="150"/>
      <c r="AF190" s="150"/>
      <c r="AG190" s="150" t="s">
        <v>155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2" x14ac:dyDescent="0.2">
      <c r="A191" s="157"/>
      <c r="B191" s="158"/>
      <c r="C191" s="251" t="s">
        <v>618</v>
      </c>
      <c r="D191" s="252"/>
      <c r="E191" s="252"/>
      <c r="F191" s="252"/>
      <c r="G191" s="252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50"/>
      <c r="AA191" s="150"/>
      <c r="AB191" s="150"/>
      <c r="AC191" s="150"/>
      <c r="AD191" s="150"/>
      <c r="AE191" s="150"/>
      <c r="AF191" s="150"/>
      <c r="AG191" s="150" t="s">
        <v>157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80" t="str">
        <f>C191</f>
        <v>s provedením lože do 50 mm, s vyplněním spár, s dvojím beraněním a se smetením přebytečného materiálu na krajnici</v>
      </c>
      <c r="BB191" s="150"/>
      <c r="BC191" s="150"/>
      <c r="BD191" s="150"/>
      <c r="BE191" s="150"/>
      <c r="BF191" s="150"/>
      <c r="BG191" s="150"/>
      <c r="BH191" s="150"/>
    </row>
    <row r="192" spans="1:60" outlineLevel="2" x14ac:dyDescent="0.2">
      <c r="A192" s="157"/>
      <c r="B192" s="158"/>
      <c r="C192" s="190" t="s">
        <v>619</v>
      </c>
      <c r="D192" s="161"/>
      <c r="E192" s="162">
        <v>2.77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159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73">
        <v>46</v>
      </c>
      <c r="B193" s="174" t="s">
        <v>350</v>
      </c>
      <c r="C193" s="189" t="s">
        <v>351</v>
      </c>
      <c r="D193" s="175" t="s">
        <v>150</v>
      </c>
      <c r="E193" s="176">
        <v>181.85</v>
      </c>
      <c r="F193" s="177"/>
      <c r="G193" s="178">
        <f>ROUND(E193*F193,2)</f>
        <v>0</v>
      </c>
      <c r="H193" s="177"/>
      <c r="I193" s="178">
        <f>ROUND(E193*H193,2)</f>
        <v>0</v>
      </c>
      <c r="J193" s="177"/>
      <c r="K193" s="178">
        <f>ROUND(E193*J193,2)</f>
        <v>0</v>
      </c>
      <c r="L193" s="178">
        <v>21</v>
      </c>
      <c r="M193" s="178">
        <f>G193*(1+L193/100)</f>
        <v>0</v>
      </c>
      <c r="N193" s="176">
        <v>7.3899999999999993E-2</v>
      </c>
      <c r="O193" s="176">
        <f>ROUND(E193*N193,2)</f>
        <v>13.44</v>
      </c>
      <c r="P193" s="176">
        <v>0</v>
      </c>
      <c r="Q193" s="176">
        <f>ROUND(E193*P193,2)</f>
        <v>0</v>
      </c>
      <c r="R193" s="178" t="s">
        <v>151</v>
      </c>
      <c r="S193" s="178" t="s">
        <v>152</v>
      </c>
      <c r="T193" s="179" t="s">
        <v>152</v>
      </c>
      <c r="U193" s="160">
        <v>0.45200000000000001</v>
      </c>
      <c r="V193" s="160">
        <f>ROUND(E193*U193,2)</f>
        <v>82.2</v>
      </c>
      <c r="W193" s="160"/>
      <c r="X193" s="160" t="s">
        <v>153</v>
      </c>
      <c r="Y193" s="160" t="s">
        <v>154</v>
      </c>
      <c r="Z193" s="150"/>
      <c r="AA193" s="150"/>
      <c r="AB193" s="150"/>
      <c r="AC193" s="150"/>
      <c r="AD193" s="150"/>
      <c r="AE193" s="150"/>
      <c r="AF193" s="150"/>
      <c r="AG193" s="150" t="s">
        <v>155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2.5" outlineLevel="2" x14ac:dyDescent="0.2">
      <c r="A194" s="157"/>
      <c r="B194" s="158"/>
      <c r="C194" s="251" t="s">
        <v>352</v>
      </c>
      <c r="D194" s="252"/>
      <c r="E194" s="252"/>
      <c r="F194" s="252"/>
      <c r="G194" s="252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157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80" t="str">
        <f>C194</f>
        <v>s provedením lože z kameniva drceného, s vyplněním spár, s dvojitým hutněním a se smetením přebytečného materiálu na krajnici. S dodáním hmot pro lože a výplň spár.</v>
      </c>
      <c r="BB194" s="150"/>
      <c r="BC194" s="150"/>
      <c r="BD194" s="150"/>
      <c r="BE194" s="150"/>
      <c r="BF194" s="150"/>
      <c r="BG194" s="150"/>
      <c r="BH194" s="150"/>
    </row>
    <row r="195" spans="1:60" outlineLevel="2" x14ac:dyDescent="0.2">
      <c r="A195" s="157"/>
      <c r="B195" s="158"/>
      <c r="C195" s="190" t="s">
        <v>158</v>
      </c>
      <c r="D195" s="161"/>
      <c r="E195" s="162"/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159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3" x14ac:dyDescent="0.2">
      <c r="A196" s="157"/>
      <c r="B196" s="158"/>
      <c r="C196" s="190" t="s">
        <v>620</v>
      </c>
      <c r="D196" s="161"/>
      <c r="E196" s="162">
        <v>181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159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3" x14ac:dyDescent="0.2">
      <c r="A197" s="157"/>
      <c r="B197" s="158"/>
      <c r="C197" s="190" t="s">
        <v>533</v>
      </c>
      <c r="D197" s="161"/>
      <c r="E197" s="162">
        <v>0.85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159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73">
        <v>47</v>
      </c>
      <c r="B198" s="174" t="s">
        <v>354</v>
      </c>
      <c r="C198" s="189" t="s">
        <v>355</v>
      </c>
      <c r="D198" s="175" t="s">
        <v>150</v>
      </c>
      <c r="E198" s="176">
        <v>7.6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7.3899999999999993E-2</v>
      </c>
      <c r="O198" s="176">
        <f>ROUND(E198*N198,2)</f>
        <v>0.56000000000000005</v>
      </c>
      <c r="P198" s="176">
        <v>0</v>
      </c>
      <c r="Q198" s="176">
        <f>ROUND(E198*P198,2)</f>
        <v>0</v>
      </c>
      <c r="R198" s="178" t="s">
        <v>151</v>
      </c>
      <c r="S198" s="178" t="s">
        <v>152</v>
      </c>
      <c r="T198" s="179" t="s">
        <v>152</v>
      </c>
      <c r="U198" s="160">
        <v>0.47799999999999998</v>
      </c>
      <c r="V198" s="160">
        <f>ROUND(E198*U198,2)</f>
        <v>3.63</v>
      </c>
      <c r="W198" s="160"/>
      <c r="X198" s="160" t="s">
        <v>153</v>
      </c>
      <c r="Y198" s="160" t="s">
        <v>154</v>
      </c>
      <c r="Z198" s="150"/>
      <c r="AA198" s="150"/>
      <c r="AB198" s="150"/>
      <c r="AC198" s="150"/>
      <c r="AD198" s="150"/>
      <c r="AE198" s="150"/>
      <c r="AF198" s="150"/>
      <c r="AG198" s="150" t="s">
        <v>155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ht="22.5" outlineLevel="2" x14ac:dyDescent="0.2">
      <c r="A199" s="157"/>
      <c r="B199" s="158"/>
      <c r="C199" s="251" t="s">
        <v>352</v>
      </c>
      <c r="D199" s="252"/>
      <c r="E199" s="252"/>
      <c r="F199" s="252"/>
      <c r="G199" s="252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157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80" t="str">
        <f>C199</f>
        <v>s provedením lože z kameniva drceného, s vyplněním spár, s dvojitým hutněním a se smetením přebytečného materiálu na krajnici. S dodáním hmot pro lože a výplň spár.</v>
      </c>
      <c r="BB199" s="150"/>
      <c r="BC199" s="150"/>
      <c r="BD199" s="150"/>
      <c r="BE199" s="150"/>
      <c r="BF199" s="150"/>
      <c r="BG199" s="150"/>
      <c r="BH199" s="150"/>
    </row>
    <row r="200" spans="1:60" outlineLevel="2" x14ac:dyDescent="0.2">
      <c r="A200" s="157"/>
      <c r="B200" s="158"/>
      <c r="C200" s="190" t="s">
        <v>158</v>
      </c>
      <c r="D200" s="161"/>
      <c r="E200" s="162"/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50"/>
      <c r="AA200" s="150"/>
      <c r="AB200" s="150"/>
      <c r="AC200" s="150"/>
      <c r="AD200" s="150"/>
      <c r="AE200" s="150"/>
      <c r="AF200" s="150"/>
      <c r="AG200" s="150" t="s">
        <v>159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3" x14ac:dyDescent="0.2">
      <c r="A201" s="157"/>
      <c r="B201" s="158"/>
      <c r="C201" s="190" t="s">
        <v>610</v>
      </c>
      <c r="D201" s="161"/>
      <c r="E201" s="162">
        <v>7.6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159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3">
        <v>48</v>
      </c>
      <c r="B202" s="174" t="s">
        <v>368</v>
      </c>
      <c r="C202" s="189" t="s">
        <v>369</v>
      </c>
      <c r="D202" s="175" t="s">
        <v>188</v>
      </c>
      <c r="E202" s="176">
        <v>0.6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6">
        <v>2.2399999999999998E-3</v>
      </c>
      <c r="O202" s="176">
        <f>ROUND(E202*N202,2)</f>
        <v>0</v>
      </c>
      <c r="P202" s="176">
        <v>0</v>
      </c>
      <c r="Q202" s="176">
        <f>ROUND(E202*P202,2)</f>
        <v>0</v>
      </c>
      <c r="R202" s="178" t="s">
        <v>151</v>
      </c>
      <c r="S202" s="178" t="s">
        <v>152</v>
      </c>
      <c r="T202" s="179" t="s">
        <v>152</v>
      </c>
      <c r="U202" s="160">
        <v>0.129</v>
      </c>
      <c r="V202" s="160">
        <f>ROUND(E202*U202,2)</f>
        <v>0.08</v>
      </c>
      <c r="W202" s="160"/>
      <c r="X202" s="160" t="s">
        <v>153</v>
      </c>
      <c r="Y202" s="160" t="s">
        <v>154</v>
      </c>
      <c r="Z202" s="150"/>
      <c r="AA202" s="150"/>
      <c r="AB202" s="150"/>
      <c r="AC202" s="150"/>
      <c r="AD202" s="150"/>
      <c r="AE202" s="150"/>
      <c r="AF202" s="150"/>
      <c r="AG202" s="150" t="s">
        <v>155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2" x14ac:dyDescent="0.2">
      <c r="A203" s="157"/>
      <c r="B203" s="158"/>
      <c r="C203" s="251" t="s">
        <v>370</v>
      </c>
      <c r="D203" s="252"/>
      <c r="E203" s="252"/>
      <c r="F203" s="252"/>
      <c r="G203" s="252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157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2" x14ac:dyDescent="0.2">
      <c r="A204" s="157"/>
      <c r="B204" s="158"/>
      <c r="C204" s="255" t="s">
        <v>371</v>
      </c>
      <c r="D204" s="256"/>
      <c r="E204" s="256"/>
      <c r="F204" s="256"/>
      <c r="G204" s="256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363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80" t="str">
        <f>C204</f>
        <v>Včetně odstranění zvětralé asfaltové zálivky, vyčištění spár, zalití spár asfaltovou zálivkou, nátěru asfaltovým lakem a posyp drtí.</v>
      </c>
      <c r="BB204" s="150"/>
      <c r="BC204" s="150"/>
      <c r="BD204" s="150"/>
      <c r="BE204" s="150"/>
      <c r="BF204" s="150"/>
      <c r="BG204" s="150"/>
      <c r="BH204" s="150"/>
    </row>
    <row r="205" spans="1:60" outlineLevel="2" x14ac:dyDescent="0.2">
      <c r="A205" s="157"/>
      <c r="B205" s="158"/>
      <c r="C205" s="190" t="s">
        <v>621</v>
      </c>
      <c r="D205" s="161"/>
      <c r="E205" s="162">
        <v>0.6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50"/>
      <c r="AA205" s="150"/>
      <c r="AB205" s="150"/>
      <c r="AC205" s="150"/>
      <c r="AD205" s="150"/>
      <c r="AE205" s="150"/>
      <c r="AF205" s="150"/>
      <c r="AG205" s="150" t="s">
        <v>159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 x14ac:dyDescent="0.2">
      <c r="A206" s="173">
        <v>49</v>
      </c>
      <c r="B206" s="174" t="s">
        <v>373</v>
      </c>
      <c r="C206" s="189" t="s">
        <v>374</v>
      </c>
      <c r="D206" s="175" t="s">
        <v>150</v>
      </c>
      <c r="E206" s="176">
        <v>183.6345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6">
        <v>0.129</v>
      </c>
      <c r="O206" s="176">
        <f>ROUND(E206*N206,2)</f>
        <v>23.69</v>
      </c>
      <c r="P206" s="176">
        <v>0</v>
      </c>
      <c r="Q206" s="176">
        <f>ROUND(E206*P206,2)</f>
        <v>0</v>
      </c>
      <c r="R206" s="178" t="s">
        <v>278</v>
      </c>
      <c r="S206" s="178" t="s">
        <v>152</v>
      </c>
      <c r="T206" s="179" t="s">
        <v>152</v>
      </c>
      <c r="U206" s="160">
        <v>0</v>
      </c>
      <c r="V206" s="160">
        <f>ROUND(E206*U206,2)</f>
        <v>0</v>
      </c>
      <c r="W206" s="160"/>
      <c r="X206" s="160" t="s">
        <v>279</v>
      </c>
      <c r="Y206" s="160" t="s">
        <v>154</v>
      </c>
      <c r="Z206" s="150"/>
      <c r="AA206" s="150"/>
      <c r="AB206" s="150"/>
      <c r="AC206" s="150"/>
      <c r="AD206" s="150"/>
      <c r="AE206" s="150"/>
      <c r="AF206" s="150"/>
      <c r="AG206" s="150" t="s">
        <v>280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2" x14ac:dyDescent="0.2">
      <c r="A207" s="157"/>
      <c r="B207" s="158"/>
      <c r="C207" s="190" t="s">
        <v>622</v>
      </c>
      <c r="D207" s="161"/>
      <c r="E207" s="162">
        <v>174.89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159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3" x14ac:dyDescent="0.2">
      <c r="A208" s="157"/>
      <c r="B208" s="158"/>
      <c r="C208" s="191" t="s">
        <v>321</v>
      </c>
      <c r="D208" s="163"/>
      <c r="E208" s="164">
        <v>8.7445000000000004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50"/>
      <c r="AA208" s="150"/>
      <c r="AB208" s="150"/>
      <c r="AC208" s="150"/>
      <c r="AD208" s="150"/>
      <c r="AE208" s="150"/>
      <c r="AF208" s="150"/>
      <c r="AG208" s="150" t="s">
        <v>159</v>
      </c>
      <c r="AH208" s="150">
        <v>4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2.5" outlineLevel="1" x14ac:dyDescent="0.2">
      <c r="A209" s="173">
        <v>50</v>
      </c>
      <c r="B209" s="174" t="s">
        <v>375</v>
      </c>
      <c r="C209" s="189" t="s">
        <v>376</v>
      </c>
      <c r="D209" s="175" t="s">
        <v>150</v>
      </c>
      <c r="E209" s="176">
        <v>3.0870000000000002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0.13150000000000001</v>
      </c>
      <c r="O209" s="176">
        <f>ROUND(E209*N209,2)</f>
        <v>0.41</v>
      </c>
      <c r="P209" s="176">
        <v>0</v>
      </c>
      <c r="Q209" s="176">
        <f>ROUND(E209*P209,2)</f>
        <v>0</v>
      </c>
      <c r="R209" s="178" t="s">
        <v>278</v>
      </c>
      <c r="S209" s="178" t="s">
        <v>152</v>
      </c>
      <c r="T209" s="179" t="s">
        <v>152</v>
      </c>
      <c r="U209" s="160">
        <v>0</v>
      </c>
      <c r="V209" s="160">
        <f>ROUND(E209*U209,2)</f>
        <v>0</v>
      </c>
      <c r="W209" s="160"/>
      <c r="X209" s="160" t="s">
        <v>279</v>
      </c>
      <c r="Y209" s="160" t="s">
        <v>154</v>
      </c>
      <c r="Z209" s="150"/>
      <c r="AA209" s="150"/>
      <c r="AB209" s="150"/>
      <c r="AC209" s="150"/>
      <c r="AD209" s="150"/>
      <c r="AE209" s="150"/>
      <c r="AF209" s="150"/>
      <c r="AG209" s="150" t="s">
        <v>280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2" x14ac:dyDescent="0.2">
      <c r="A210" s="157"/>
      <c r="B210" s="158"/>
      <c r="C210" s="190" t="s">
        <v>623</v>
      </c>
      <c r="D210" s="161"/>
      <c r="E210" s="162">
        <v>2.94</v>
      </c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50"/>
      <c r="AA210" s="150"/>
      <c r="AB210" s="150"/>
      <c r="AC210" s="150"/>
      <c r="AD210" s="150"/>
      <c r="AE210" s="150"/>
      <c r="AF210" s="150"/>
      <c r="AG210" s="150" t="s">
        <v>159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3" x14ac:dyDescent="0.2">
      <c r="A211" s="157"/>
      <c r="B211" s="158"/>
      <c r="C211" s="191" t="s">
        <v>321</v>
      </c>
      <c r="D211" s="163"/>
      <c r="E211" s="164">
        <v>0.14699999999999999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50"/>
      <c r="AA211" s="150"/>
      <c r="AB211" s="150"/>
      <c r="AC211" s="150"/>
      <c r="AD211" s="150"/>
      <c r="AE211" s="150"/>
      <c r="AF211" s="150"/>
      <c r="AG211" s="150" t="s">
        <v>159</v>
      </c>
      <c r="AH211" s="150">
        <v>4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22.5" outlineLevel="1" x14ac:dyDescent="0.2">
      <c r="A212" s="173">
        <v>51</v>
      </c>
      <c r="B212" s="174" t="s">
        <v>378</v>
      </c>
      <c r="C212" s="189" t="s">
        <v>379</v>
      </c>
      <c r="D212" s="175" t="s">
        <v>150</v>
      </c>
      <c r="E212" s="176">
        <v>2.1840000000000002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21</v>
      </c>
      <c r="M212" s="178">
        <f>G212*(1+L212/100)</f>
        <v>0</v>
      </c>
      <c r="N212" s="176">
        <v>0.17824000000000001</v>
      </c>
      <c r="O212" s="176">
        <f>ROUND(E212*N212,2)</f>
        <v>0.39</v>
      </c>
      <c r="P212" s="176">
        <v>0</v>
      </c>
      <c r="Q212" s="176">
        <f>ROUND(E212*P212,2)</f>
        <v>0</v>
      </c>
      <c r="R212" s="178" t="s">
        <v>278</v>
      </c>
      <c r="S212" s="178" t="s">
        <v>152</v>
      </c>
      <c r="T212" s="179" t="s">
        <v>152</v>
      </c>
      <c r="U212" s="160">
        <v>0</v>
      </c>
      <c r="V212" s="160">
        <f>ROUND(E212*U212,2)</f>
        <v>0</v>
      </c>
      <c r="W212" s="160"/>
      <c r="X212" s="160" t="s">
        <v>279</v>
      </c>
      <c r="Y212" s="160" t="s">
        <v>154</v>
      </c>
      <c r="Z212" s="150"/>
      <c r="AA212" s="150"/>
      <c r="AB212" s="150"/>
      <c r="AC212" s="150"/>
      <c r="AD212" s="150"/>
      <c r="AE212" s="150"/>
      <c r="AF212" s="150"/>
      <c r="AG212" s="150" t="s">
        <v>280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2" x14ac:dyDescent="0.2">
      <c r="A213" s="157"/>
      <c r="B213" s="158"/>
      <c r="C213" s="190" t="s">
        <v>624</v>
      </c>
      <c r="D213" s="161"/>
      <c r="E213" s="162">
        <v>2.08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159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 x14ac:dyDescent="0.2">
      <c r="A214" s="157"/>
      <c r="B214" s="158"/>
      <c r="C214" s="191" t="s">
        <v>321</v>
      </c>
      <c r="D214" s="163"/>
      <c r="E214" s="164">
        <v>0.104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159</v>
      </c>
      <c r="AH214" s="150">
        <v>4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73">
        <v>52</v>
      </c>
      <c r="B215" s="174" t="s">
        <v>381</v>
      </c>
      <c r="C215" s="189" t="s">
        <v>382</v>
      </c>
      <c r="D215" s="175" t="s">
        <v>150</v>
      </c>
      <c r="E215" s="176">
        <v>2.94</v>
      </c>
      <c r="F215" s="177"/>
      <c r="G215" s="178">
        <f>ROUND(E215*F215,2)</f>
        <v>0</v>
      </c>
      <c r="H215" s="177"/>
      <c r="I215" s="178">
        <f>ROUND(E215*H215,2)</f>
        <v>0</v>
      </c>
      <c r="J215" s="177"/>
      <c r="K215" s="178">
        <f>ROUND(E215*J215,2)</f>
        <v>0</v>
      </c>
      <c r="L215" s="178">
        <v>21</v>
      </c>
      <c r="M215" s="178">
        <f>G215*(1+L215/100)</f>
        <v>0</v>
      </c>
      <c r="N215" s="176">
        <v>0.17244999999999999</v>
      </c>
      <c r="O215" s="176">
        <f>ROUND(E215*N215,2)</f>
        <v>0.51</v>
      </c>
      <c r="P215" s="176">
        <v>0</v>
      </c>
      <c r="Q215" s="176">
        <f>ROUND(E215*P215,2)</f>
        <v>0</v>
      </c>
      <c r="R215" s="178" t="s">
        <v>278</v>
      </c>
      <c r="S215" s="178" t="s">
        <v>152</v>
      </c>
      <c r="T215" s="179" t="s">
        <v>152</v>
      </c>
      <c r="U215" s="160">
        <v>0</v>
      </c>
      <c r="V215" s="160">
        <f>ROUND(E215*U215,2)</f>
        <v>0</v>
      </c>
      <c r="W215" s="160"/>
      <c r="X215" s="160" t="s">
        <v>279</v>
      </c>
      <c r="Y215" s="160" t="s">
        <v>154</v>
      </c>
      <c r="Z215" s="150"/>
      <c r="AA215" s="150"/>
      <c r="AB215" s="150"/>
      <c r="AC215" s="150"/>
      <c r="AD215" s="150"/>
      <c r="AE215" s="150"/>
      <c r="AF215" s="150"/>
      <c r="AG215" s="150" t="s">
        <v>280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2" x14ac:dyDescent="0.2">
      <c r="A216" s="157"/>
      <c r="B216" s="158"/>
      <c r="C216" s="190" t="s">
        <v>625</v>
      </c>
      <c r="D216" s="161"/>
      <c r="E216" s="162">
        <v>2.8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159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3" x14ac:dyDescent="0.2">
      <c r="A217" s="157"/>
      <c r="B217" s="158"/>
      <c r="C217" s="191" t="s">
        <v>321</v>
      </c>
      <c r="D217" s="163"/>
      <c r="E217" s="164">
        <v>0.14000000000000001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159</v>
      </c>
      <c r="AH217" s="150">
        <v>4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73">
        <v>53</v>
      </c>
      <c r="B218" s="174" t="s">
        <v>384</v>
      </c>
      <c r="C218" s="189" t="s">
        <v>385</v>
      </c>
      <c r="D218" s="175" t="s">
        <v>150</v>
      </c>
      <c r="E218" s="176">
        <v>4.2210000000000001</v>
      </c>
      <c r="F218" s="177"/>
      <c r="G218" s="178">
        <f>ROUND(E218*F218,2)</f>
        <v>0</v>
      </c>
      <c r="H218" s="177"/>
      <c r="I218" s="178">
        <f>ROUND(E218*H218,2)</f>
        <v>0</v>
      </c>
      <c r="J218" s="177"/>
      <c r="K218" s="178">
        <f>ROUND(E218*J218,2)</f>
        <v>0</v>
      </c>
      <c r="L218" s="178">
        <v>21</v>
      </c>
      <c r="M218" s="178">
        <f>G218*(1+L218/100)</f>
        <v>0</v>
      </c>
      <c r="N218" s="176">
        <v>0.13100000000000001</v>
      </c>
      <c r="O218" s="176">
        <f>ROUND(E218*N218,2)</f>
        <v>0.55000000000000004</v>
      </c>
      <c r="P218" s="176">
        <v>0</v>
      </c>
      <c r="Q218" s="176">
        <f>ROUND(E218*P218,2)</f>
        <v>0</v>
      </c>
      <c r="R218" s="178" t="s">
        <v>278</v>
      </c>
      <c r="S218" s="178" t="s">
        <v>152</v>
      </c>
      <c r="T218" s="179" t="s">
        <v>152</v>
      </c>
      <c r="U218" s="160">
        <v>0</v>
      </c>
      <c r="V218" s="160">
        <f>ROUND(E218*U218,2)</f>
        <v>0</v>
      </c>
      <c r="W218" s="160"/>
      <c r="X218" s="160" t="s">
        <v>279</v>
      </c>
      <c r="Y218" s="160" t="s">
        <v>154</v>
      </c>
      <c r="Z218" s="150"/>
      <c r="AA218" s="150"/>
      <c r="AB218" s="150"/>
      <c r="AC218" s="150"/>
      <c r="AD218" s="150"/>
      <c r="AE218" s="150"/>
      <c r="AF218" s="150"/>
      <c r="AG218" s="150" t="s">
        <v>280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2" x14ac:dyDescent="0.2">
      <c r="A219" s="157"/>
      <c r="B219" s="158"/>
      <c r="C219" s="190" t="s">
        <v>626</v>
      </c>
      <c r="D219" s="161"/>
      <c r="E219" s="162">
        <v>4.0199999999999996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159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3" x14ac:dyDescent="0.2">
      <c r="A220" s="157"/>
      <c r="B220" s="158"/>
      <c r="C220" s="191" t="s">
        <v>321</v>
      </c>
      <c r="D220" s="163"/>
      <c r="E220" s="164">
        <v>0.20100000000000001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50"/>
      <c r="AA220" s="150"/>
      <c r="AB220" s="150"/>
      <c r="AC220" s="150"/>
      <c r="AD220" s="150"/>
      <c r="AE220" s="150"/>
      <c r="AF220" s="150"/>
      <c r="AG220" s="150" t="s">
        <v>159</v>
      </c>
      <c r="AH220" s="150">
        <v>4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3">
        <v>54</v>
      </c>
      <c r="B221" s="174" t="s">
        <v>387</v>
      </c>
      <c r="C221" s="189" t="s">
        <v>388</v>
      </c>
      <c r="D221" s="175" t="s">
        <v>150</v>
      </c>
      <c r="E221" s="176">
        <v>2.8559999999999999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6">
        <v>0.17499999999999999</v>
      </c>
      <c r="O221" s="176">
        <f>ROUND(E221*N221,2)</f>
        <v>0.5</v>
      </c>
      <c r="P221" s="176">
        <v>0</v>
      </c>
      <c r="Q221" s="176">
        <f>ROUND(E221*P221,2)</f>
        <v>0</v>
      </c>
      <c r="R221" s="178" t="s">
        <v>278</v>
      </c>
      <c r="S221" s="178" t="s">
        <v>152</v>
      </c>
      <c r="T221" s="179" t="s">
        <v>152</v>
      </c>
      <c r="U221" s="160">
        <v>0</v>
      </c>
      <c r="V221" s="160">
        <f>ROUND(E221*U221,2)</f>
        <v>0</v>
      </c>
      <c r="W221" s="160"/>
      <c r="X221" s="160" t="s">
        <v>279</v>
      </c>
      <c r="Y221" s="160" t="s">
        <v>154</v>
      </c>
      <c r="Z221" s="150"/>
      <c r="AA221" s="150"/>
      <c r="AB221" s="150"/>
      <c r="AC221" s="150"/>
      <c r="AD221" s="150"/>
      <c r="AE221" s="150"/>
      <c r="AF221" s="150"/>
      <c r="AG221" s="150" t="s">
        <v>280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2" x14ac:dyDescent="0.2">
      <c r="A222" s="157"/>
      <c r="B222" s="158"/>
      <c r="C222" s="190" t="s">
        <v>627</v>
      </c>
      <c r="D222" s="161"/>
      <c r="E222" s="162">
        <v>2.72</v>
      </c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50"/>
      <c r="AA222" s="150"/>
      <c r="AB222" s="150"/>
      <c r="AC222" s="150"/>
      <c r="AD222" s="150"/>
      <c r="AE222" s="150"/>
      <c r="AF222" s="150"/>
      <c r="AG222" s="150" t="s">
        <v>159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3" x14ac:dyDescent="0.2">
      <c r="A223" s="157"/>
      <c r="B223" s="158"/>
      <c r="C223" s="191" t="s">
        <v>321</v>
      </c>
      <c r="D223" s="163"/>
      <c r="E223" s="164">
        <v>0.13600000000000001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50"/>
      <c r="AA223" s="150"/>
      <c r="AB223" s="150"/>
      <c r="AC223" s="150"/>
      <c r="AD223" s="150"/>
      <c r="AE223" s="150"/>
      <c r="AF223" s="150"/>
      <c r="AG223" s="150" t="s">
        <v>159</v>
      </c>
      <c r="AH223" s="150">
        <v>4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x14ac:dyDescent="0.2">
      <c r="A224" s="166" t="s">
        <v>146</v>
      </c>
      <c r="B224" s="167" t="s">
        <v>100</v>
      </c>
      <c r="C224" s="188" t="s">
        <v>101</v>
      </c>
      <c r="D224" s="168"/>
      <c r="E224" s="169"/>
      <c r="F224" s="170"/>
      <c r="G224" s="170">
        <f>SUMIF(AG225:AG227,"&lt;&gt;NOR",G225:G227)</f>
        <v>0</v>
      </c>
      <c r="H224" s="170"/>
      <c r="I224" s="170">
        <f>SUM(I225:I227)</f>
        <v>0</v>
      </c>
      <c r="J224" s="170"/>
      <c r="K224" s="170">
        <f>SUM(K225:K227)</f>
        <v>0</v>
      </c>
      <c r="L224" s="170"/>
      <c r="M224" s="170">
        <f>SUM(M225:M227)</f>
        <v>0</v>
      </c>
      <c r="N224" s="169"/>
      <c r="O224" s="169">
        <f>SUM(O225:O227)</f>
        <v>0.87</v>
      </c>
      <c r="P224" s="169"/>
      <c r="Q224" s="169">
        <f>SUM(Q225:Q227)</f>
        <v>0</v>
      </c>
      <c r="R224" s="170"/>
      <c r="S224" s="170"/>
      <c r="T224" s="171"/>
      <c r="U224" s="165"/>
      <c r="V224" s="165">
        <f>SUM(V225:V227)</f>
        <v>7.68</v>
      </c>
      <c r="W224" s="165"/>
      <c r="X224" s="165"/>
      <c r="Y224" s="165"/>
      <c r="AG224" t="s">
        <v>147</v>
      </c>
    </row>
    <row r="225" spans="1:60" outlineLevel="1" x14ac:dyDescent="0.2">
      <c r="A225" s="173">
        <v>55</v>
      </c>
      <c r="B225" s="174" t="s">
        <v>628</v>
      </c>
      <c r="C225" s="189" t="s">
        <v>629</v>
      </c>
      <c r="D225" s="175" t="s">
        <v>288</v>
      </c>
      <c r="E225" s="176">
        <v>2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6">
        <v>0.43381999999999998</v>
      </c>
      <c r="O225" s="176">
        <f>ROUND(E225*N225,2)</f>
        <v>0.87</v>
      </c>
      <c r="P225" s="176">
        <v>0</v>
      </c>
      <c r="Q225" s="176">
        <f>ROUND(E225*P225,2)</f>
        <v>0</v>
      </c>
      <c r="R225" s="178" t="s">
        <v>151</v>
      </c>
      <c r="S225" s="178" t="s">
        <v>152</v>
      </c>
      <c r="T225" s="179" t="s">
        <v>152</v>
      </c>
      <c r="U225" s="160">
        <v>3.839</v>
      </c>
      <c r="V225" s="160">
        <f>ROUND(E225*U225,2)</f>
        <v>7.68</v>
      </c>
      <c r="W225" s="160"/>
      <c r="X225" s="160" t="s">
        <v>153</v>
      </c>
      <c r="Y225" s="160" t="s">
        <v>154</v>
      </c>
      <c r="Z225" s="150"/>
      <c r="AA225" s="150"/>
      <c r="AB225" s="150"/>
      <c r="AC225" s="150"/>
      <c r="AD225" s="150"/>
      <c r="AE225" s="150"/>
      <c r="AF225" s="150"/>
      <c r="AG225" s="150" t="s">
        <v>155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ht="33.75" outlineLevel="2" x14ac:dyDescent="0.2">
      <c r="A226" s="157"/>
      <c r="B226" s="158"/>
      <c r="C226" s="251" t="s">
        <v>402</v>
      </c>
      <c r="D226" s="252"/>
      <c r="E226" s="252"/>
      <c r="F226" s="252"/>
      <c r="G226" s="252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157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80" t="str">
        <f>C226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26" s="150"/>
      <c r="BC226" s="150"/>
      <c r="BD226" s="150"/>
      <c r="BE226" s="150"/>
      <c r="BF226" s="150"/>
      <c r="BG226" s="150"/>
      <c r="BH226" s="150"/>
    </row>
    <row r="227" spans="1:60" outlineLevel="2" x14ac:dyDescent="0.2">
      <c r="A227" s="157"/>
      <c r="B227" s="158"/>
      <c r="C227" s="190" t="s">
        <v>630</v>
      </c>
      <c r="D227" s="161"/>
      <c r="E227" s="162">
        <v>2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50"/>
      <c r="AA227" s="150"/>
      <c r="AB227" s="150"/>
      <c r="AC227" s="150"/>
      <c r="AD227" s="150"/>
      <c r="AE227" s="150"/>
      <c r="AF227" s="150"/>
      <c r="AG227" s="150" t="s">
        <v>159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x14ac:dyDescent="0.2">
      <c r="A228" s="166" t="s">
        <v>146</v>
      </c>
      <c r="B228" s="167" t="s">
        <v>102</v>
      </c>
      <c r="C228" s="188" t="s">
        <v>103</v>
      </c>
      <c r="D228" s="168"/>
      <c r="E228" s="169"/>
      <c r="F228" s="170"/>
      <c r="G228" s="170">
        <f>SUMIF(AG229:AG269,"&lt;&gt;NOR",G229:G269)</f>
        <v>0</v>
      </c>
      <c r="H228" s="170"/>
      <c r="I228" s="170">
        <f>SUM(I229:I269)</f>
        <v>0</v>
      </c>
      <c r="J228" s="170"/>
      <c r="K228" s="170">
        <f>SUM(K229:K269)</f>
        <v>0</v>
      </c>
      <c r="L228" s="170"/>
      <c r="M228" s="170">
        <f>SUM(M229:M269)</f>
        <v>0</v>
      </c>
      <c r="N228" s="169"/>
      <c r="O228" s="169">
        <f>SUM(O229:O269)</f>
        <v>119.8</v>
      </c>
      <c r="P228" s="169"/>
      <c r="Q228" s="169">
        <f>SUM(Q229:Q269)</f>
        <v>0</v>
      </c>
      <c r="R228" s="170"/>
      <c r="S228" s="170"/>
      <c r="T228" s="171"/>
      <c r="U228" s="165"/>
      <c r="V228" s="165">
        <f>SUM(V229:V269)</f>
        <v>122.42000000000002</v>
      </c>
      <c r="W228" s="165"/>
      <c r="X228" s="165"/>
      <c r="Y228" s="165"/>
      <c r="AG228" t="s">
        <v>147</v>
      </c>
    </row>
    <row r="229" spans="1:60" outlineLevel="1" x14ac:dyDescent="0.2">
      <c r="A229" s="173">
        <v>56</v>
      </c>
      <c r="B229" s="174" t="s">
        <v>422</v>
      </c>
      <c r="C229" s="189" t="s">
        <v>423</v>
      </c>
      <c r="D229" s="175" t="s">
        <v>288</v>
      </c>
      <c r="E229" s="176">
        <v>1</v>
      </c>
      <c r="F229" s="177"/>
      <c r="G229" s="178">
        <f>ROUND(E229*F229,2)</f>
        <v>0</v>
      </c>
      <c r="H229" s="177"/>
      <c r="I229" s="178">
        <f>ROUND(E229*H229,2)</f>
        <v>0</v>
      </c>
      <c r="J229" s="177"/>
      <c r="K229" s="178">
        <f>ROUND(E229*J229,2)</f>
        <v>0</v>
      </c>
      <c r="L229" s="178">
        <v>21</v>
      </c>
      <c r="M229" s="178">
        <f>G229*(1+L229/100)</f>
        <v>0</v>
      </c>
      <c r="N229" s="176">
        <v>0.25080000000000002</v>
      </c>
      <c r="O229" s="176">
        <f>ROUND(E229*N229,2)</f>
        <v>0.25</v>
      </c>
      <c r="P229" s="176">
        <v>0</v>
      </c>
      <c r="Q229" s="176">
        <f>ROUND(E229*P229,2)</f>
        <v>0</v>
      </c>
      <c r="R229" s="178" t="s">
        <v>151</v>
      </c>
      <c r="S229" s="178" t="s">
        <v>152</v>
      </c>
      <c r="T229" s="179" t="s">
        <v>152</v>
      </c>
      <c r="U229" s="160">
        <v>0.81799999999999995</v>
      </c>
      <c r="V229" s="160">
        <f>ROUND(E229*U229,2)</f>
        <v>0.82</v>
      </c>
      <c r="W229" s="160"/>
      <c r="X229" s="160" t="s">
        <v>153</v>
      </c>
      <c r="Y229" s="160" t="s">
        <v>154</v>
      </c>
      <c r="Z229" s="150"/>
      <c r="AA229" s="150"/>
      <c r="AB229" s="150"/>
      <c r="AC229" s="150"/>
      <c r="AD229" s="150"/>
      <c r="AE229" s="150"/>
      <c r="AF229" s="150"/>
      <c r="AG229" s="150" t="s">
        <v>155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2" x14ac:dyDescent="0.2">
      <c r="A230" s="157"/>
      <c r="B230" s="158"/>
      <c r="C230" s="190" t="s">
        <v>631</v>
      </c>
      <c r="D230" s="161"/>
      <c r="E230" s="162">
        <v>1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50"/>
      <c r="AA230" s="150"/>
      <c r="AB230" s="150"/>
      <c r="AC230" s="150"/>
      <c r="AD230" s="150"/>
      <c r="AE230" s="150"/>
      <c r="AF230" s="150"/>
      <c r="AG230" s="150" t="s">
        <v>159</v>
      </c>
      <c r="AH230" s="150">
        <v>5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ht="22.5" outlineLevel="1" x14ac:dyDescent="0.2">
      <c r="A231" s="173">
        <v>57</v>
      </c>
      <c r="B231" s="174" t="s">
        <v>425</v>
      </c>
      <c r="C231" s="189" t="s">
        <v>426</v>
      </c>
      <c r="D231" s="175" t="s">
        <v>188</v>
      </c>
      <c r="E231" s="176">
        <v>242.29</v>
      </c>
      <c r="F231" s="177"/>
      <c r="G231" s="178">
        <f>ROUND(E231*F231,2)</f>
        <v>0</v>
      </c>
      <c r="H231" s="177"/>
      <c r="I231" s="178">
        <f>ROUND(E231*H231,2)</f>
        <v>0</v>
      </c>
      <c r="J231" s="177"/>
      <c r="K231" s="178">
        <f>ROUND(E231*J231,2)</f>
        <v>0</v>
      </c>
      <c r="L231" s="178">
        <v>21</v>
      </c>
      <c r="M231" s="178">
        <f>G231*(1+L231/100)</f>
        <v>0</v>
      </c>
      <c r="N231" s="176">
        <v>0.188</v>
      </c>
      <c r="O231" s="176">
        <f>ROUND(E231*N231,2)</f>
        <v>45.55</v>
      </c>
      <c r="P231" s="176">
        <v>0</v>
      </c>
      <c r="Q231" s="176">
        <f>ROUND(E231*P231,2)</f>
        <v>0</v>
      </c>
      <c r="R231" s="178" t="s">
        <v>151</v>
      </c>
      <c r="S231" s="178" t="s">
        <v>152</v>
      </c>
      <c r="T231" s="179" t="s">
        <v>152</v>
      </c>
      <c r="U231" s="160">
        <v>0.27200000000000002</v>
      </c>
      <c r="V231" s="160">
        <f>ROUND(E231*U231,2)</f>
        <v>65.900000000000006</v>
      </c>
      <c r="W231" s="160"/>
      <c r="X231" s="160" t="s">
        <v>153</v>
      </c>
      <c r="Y231" s="160" t="s">
        <v>154</v>
      </c>
      <c r="Z231" s="150"/>
      <c r="AA231" s="150"/>
      <c r="AB231" s="150"/>
      <c r="AC231" s="150"/>
      <c r="AD231" s="150"/>
      <c r="AE231" s="150"/>
      <c r="AF231" s="150"/>
      <c r="AG231" s="150" t="s">
        <v>155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2" x14ac:dyDescent="0.2">
      <c r="A232" s="157"/>
      <c r="B232" s="158"/>
      <c r="C232" s="251" t="s">
        <v>427</v>
      </c>
      <c r="D232" s="252"/>
      <c r="E232" s="252"/>
      <c r="F232" s="252"/>
      <c r="G232" s="252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157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2" x14ac:dyDescent="0.2">
      <c r="A233" s="157"/>
      <c r="B233" s="158"/>
      <c r="C233" s="190" t="s">
        <v>190</v>
      </c>
      <c r="D233" s="161"/>
      <c r="E233" s="162"/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50"/>
      <c r="AA233" s="150"/>
      <c r="AB233" s="150"/>
      <c r="AC233" s="150"/>
      <c r="AD233" s="150"/>
      <c r="AE233" s="150"/>
      <c r="AF233" s="150"/>
      <c r="AG233" s="150" t="s">
        <v>159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3" x14ac:dyDescent="0.2">
      <c r="A234" s="157"/>
      <c r="B234" s="158"/>
      <c r="C234" s="190" t="s">
        <v>632</v>
      </c>
      <c r="D234" s="161"/>
      <c r="E234" s="162">
        <v>166.33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50"/>
      <c r="AA234" s="150"/>
      <c r="AB234" s="150"/>
      <c r="AC234" s="150"/>
      <c r="AD234" s="150"/>
      <c r="AE234" s="150"/>
      <c r="AF234" s="150"/>
      <c r="AG234" s="150" t="s">
        <v>159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3" x14ac:dyDescent="0.2">
      <c r="A235" s="157"/>
      <c r="B235" s="158"/>
      <c r="C235" s="190" t="s">
        <v>633</v>
      </c>
      <c r="D235" s="161"/>
      <c r="E235" s="162">
        <v>74.959999999999994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50"/>
      <c r="AA235" s="150"/>
      <c r="AB235" s="150"/>
      <c r="AC235" s="150"/>
      <c r="AD235" s="150"/>
      <c r="AE235" s="150"/>
      <c r="AF235" s="150"/>
      <c r="AG235" s="150" t="s">
        <v>159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3" x14ac:dyDescent="0.2">
      <c r="A236" s="157"/>
      <c r="B236" s="158"/>
      <c r="C236" s="190" t="s">
        <v>634</v>
      </c>
      <c r="D236" s="161"/>
      <c r="E236" s="162">
        <v>1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50"/>
      <c r="AA236" s="150"/>
      <c r="AB236" s="150"/>
      <c r="AC236" s="150"/>
      <c r="AD236" s="150"/>
      <c r="AE236" s="150"/>
      <c r="AF236" s="150"/>
      <c r="AG236" s="150" t="s">
        <v>159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ht="22.5" outlineLevel="1" x14ac:dyDescent="0.2">
      <c r="A237" s="173">
        <v>58</v>
      </c>
      <c r="B237" s="174" t="s">
        <v>431</v>
      </c>
      <c r="C237" s="189" t="s">
        <v>432</v>
      </c>
      <c r="D237" s="175" t="s">
        <v>188</v>
      </c>
      <c r="E237" s="176">
        <v>74.959999999999994</v>
      </c>
      <c r="F237" s="177"/>
      <c r="G237" s="178">
        <f>ROUND(E237*F237,2)</f>
        <v>0</v>
      </c>
      <c r="H237" s="177"/>
      <c r="I237" s="178">
        <f>ROUND(E237*H237,2)</f>
        <v>0</v>
      </c>
      <c r="J237" s="177"/>
      <c r="K237" s="178">
        <f>ROUND(E237*J237,2)</f>
        <v>0</v>
      </c>
      <c r="L237" s="178">
        <v>21</v>
      </c>
      <c r="M237" s="178">
        <f>G237*(1+L237/100)</f>
        <v>0</v>
      </c>
      <c r="N237" s="176">
        <v>0.28349999999999997</v>
      </c>
      <c r="O237" s="176">
        <f>ROUND(E237*N237,2)</f>
        <v>21.25</v>
      </c>
      <c r="P237" s="176">
        <v>0</v>
      </c>
      <c r="Q237" s="176">
        <f>ROUND(E237*P237,2)</f>
        <v>0</v>
      </c>
      <c r="R237" s="178" t="s">
        <v>151</v>
      </c>
      <c r="S237" s="178" t="s">
        <v>152</v>
      </c>
      <c r="T237" s="179" t="s">
        <v>152</v>
      </c>
      <c r="U237" s="160">
        <v>0.4</v>
      </c>
      <c r="V237" s="160">
        <f>ROUND(E237*U237,2)</f>
        <v>29.98</v>
      </c>
      <c r="W237" s="160"/>
      <c r="X237" s="160" t="s">
        <v>153</v>
      </c>
      <c r="Y237" s="160" t="s">
        <v>154</v>
      </c>
      <c r="Z237" s="150"/>
      <c r="AA237" s="150"/>
      <c r="AB237" s="150"/>
      <c r="AC237" s="150"/>
      <c r="AD237" s="150"/>
      <c r="AE237" s="150"/>
      <c r="AF237" s="150"/>
      <c r="AG237" s="150" t="s">
        <v>155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2" x14ac:dyDescent="0.2">
      <c r="A238" s="157"/>
      <c r="B238" s="158"/>
      <c r="C238" s="190" t="s">
        <v>635</v>
      </c>
      <c r="D238" s="161"/>
      <c r="E238" s="162">
        <v>5.0999999999999996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50"/>
      <c r="AA238" s="150"/>
      <c r="AB238" s="150"/>
      <c r="AC238" s="150"/>
      <c r="AD238" s="150"/>
      <c r="AE238" s="150"/>
      <c r="AF238" s="150"/>
      <c r="AG238" s="150" t="s">
        <v>159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3" x14ac:dyDescent="0.2">
      <c r="A239" s="157"/>
      <c r="B239" s="158"/>
      <c r="C239" s="190" t="s">
        <v>636</v>
      </c>
      <c r="D239" s="161"/>
      <c r="E239" s="162">
        <v>69.86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159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73">
        <v>59</v>
      </c>
      <c r="B240" s="174" t="s">
        <v>434</v>
      </c>
      <c r="C240" s="189" t="s">
        <v>435</v>
      </c>
      <c r="D240" s="175" t="s">
        <v>205</v>
      </c>
      <c r="E240" s="176">
        <v>15.862500000000001</v>
      </c>
      <c r="F240" s="177"/>
      <c r="G240" s="178">
        <f>ROUND(E240*F240,2)</f>
        <v>0</v>
      </c>
      <c r="H240" s="177"/>
      <c r="I240" s="178">
        <f>ROUND(E240*H240,2)</f>
        <v>0</v>
      </c>
      <c r="J240" s="177"/>
      <c r="K240" s="178">
        <f>ROUND(E240*J240,2)</f>
        <v>0</v>
      </c>
      <c r="L240" s="178">
        <v>21</v>
      </c>
      <c r="M240" s="178">
        <f>G240*(1+L240/100)</f>
        <v>0</v>
      </c>
      <c r="N240" s="176">
        <v>2.5249999999999999</v>
      </c>
      <c r="O240" s="176">
        <f>ROUND(E240*N240,2)</f>
        <v>40.049999999999997</v>
      </c>
      <c r="P240" s="176">
        <v>0</v>
      </c>
      <c r="Q240" s="176">
        <f>ROUND(E240*P240,2)</f>
        <v>0</v>
      </c>
      <c r="R240" s="178" t="s">
        <v>151</v>
      </c>
      <c r="S240" s="178" t="s">
        <v>152</v>
      </c>
      <c r="T240" s="179" t="s">
        <v>152</v>
      </c>
      <c r="U240" s="160">
        <v>1.4419999999999999</v>
      </c>
      <c r="V240" s="160">
        <f>ROUND(E240*U240,2)</f>
        <v>22.87</v>
      </c>
      <c r="W240" s="160"/>
      <c r="X240" s="160" t="s">
        <v>153</v>
      </c>
      <c r="Y240" s="160" t="s">
        <v>154</v>
      </c>
      <c r="Z240" s="150"/>
      <c r="AA240" s="150"/>
      <c r="AB240" s="150"/>
      <c r="AC240" s="150"/>
      <c r="AD240" s="150"/>
      <c r="AE240" s="150"/>
      <c r="AF240" s="150"/>
      <c r="AG240" s="150" t="s">
        <v>155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2" x14ac:dyDescent="0.2">
      <c r="A241" s="157"/>
      <c r="B241" s="158"/>
      <c r="C241" s="251" t="s">
        <v>436</v>
      </c>
      <c r="D241" s="252"/>
      <c r="E241" s="252"/>
      <c r="F241" s="252"/>
      <c r="G241" s="252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50"/>
      <c r="AA241" s="150"/>
      <c r="AB241" s="150"/>
      <c r="AC241" s="150"/>
      <c r="AD241" s="150"/>
      <c r="AE241" s="150"/>
      <c r="AF241" s="150"/>
      <c r="AG241" s="150" t="s">
        <v>157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2" x14ac:dyDescent="0.2">
      <c r="A242" s="157"/>
      <c r="B242" s="158"/>
      <c r="C242" s="190" t="s">
        <v>637</v>
      </c>
      <c r="D242" s="161"/>
      <c r="E242" s="162">
        <v>12.1145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50"/>
      <c r="AA242" s="150"/>
      <c r="AB242" s="150"/>
      <c r="AC242" s="150"/>
      <c r="AD242" s="150"/>
      <c r="AE242" s="150"/>
      <c r="AF242" s="150"/>
      <c r="AG242" s="150" t="s">
        <v>159</v>
      </c>
      <c r="AH242" s="150">
        <v>5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3" x14ac:dyDescent="0.2">
      <c r="A243" s="157"/>
      <c r="B243" s="158"/>
      <c r="C243" s="190" t="s">
        <v>638</v>
      </c>
      <c r="D243" s="161"/>
      <c r="E243" s="162">
        <v>3.7480000000000002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50"/>
      <c r="AA243" s="150"/>
      <c r="AB243" s="150"/>
      <c r="AC243" s="150"/>
      <c r="AD243" s="150"/>
      <c r="AE243" s="150"/>
      <c r="AF243" s="150"/>
      <c r="AG243" s="150" t="s">
        <v>159</v>
      </c>
      <c r="AH243" s="150">
        <v>5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33.75" outlineLevel="1" x14ac:dyDescent="0.2">
      <c r="A244" s="173">
        <v>60</v>
      </c>
      <c r="B244" s="174" t="s">
        <v>439</v>
      </c>
      <c r="C244" s="189" t="s">
        <v>440</v>
      </c>
      <c r="D244" s="175" t="s">
        <v>188</v>
      </c>
      <c r="E244" s="176">
        <v>0.6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6">
        <v>1.0000000000000001E-5</v>
      </c>
      <c r="O244" s="176">
        <f>ROUND(E244*N244,2)</f>
        <v>0</v>
      </c>
      <c r="P244" s="176">
        <v>0</v>
      </c>
      <c r="Q244" s="176">
        <f>ROUND(E244*P244,2)</f>
        <v>0</v>
      </c>
      <c r="R244" s="178" t="s">
        <v>151</v>
      </c>
      <c r="S244" s="178" t="s">
        <v>152</v>
      </c>
      <c r="T244" s="179" t="s">
        <v>152</v>
      </c>
      <c r="U244" s="160">
        <v>6.6000000000000003E-2</v>
      </c>
      <c r="V244" s="160">
        <f>ROUND(E244*U244,2)</f>
        <v>0.04</v>
      </c>
      <c r="W244" s="160"/>
      <c r="X244" s="160" t="s">
        <v>153</v>
      </c>
      <c r="Y244" s="160" t="s">
        <v>154</v>
      </c>
      <c r="Z244" s="150"/>
      <c r="AA244" s="150"/>
      <c r="AB244" s="150"/>
      <c r="AC244" s="150"/>
      <c r="AD244" s="150"/>
      <c r="AE244" s="150"/>
      <c r="AF244" s="150"/>
      <c r="AG244" s="150" t="s">
        <v>155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2" x14ac:dyDescent="0.2">
      <c r="A245" s="157"/>
      <c r="B245" s="158"/>
      <c r="C245" s="253" t="s">
        <v>441</v>
      </c>
      <c r="D245" s="254"/>
      <c r="E245" s="254"/>
      <c r="F245" s="254"/>
      <c r="G245" s="254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50"/>
      <c r="AA245" s="150"/>
      <c r="AB245" s="150"/>
      <c r="AC245" s="150"/>
      <c r="AD245" s="150"/>
      <c r="AE245" s="150"/>
      <c r="AF245" s="150"/>
      <c r="AG245" s="150" t="s">
        <v>363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2" x14ac:dyDescent="0.2">
      <c r="A246" s="157"/>
      <c r="B246" s="158"/>
      <c r="C246" s="190" t="s">
        <v>639</v>
      </c>
      <c r="D246" s="161"/>
      <c r="E246" s="162">
        <v>0.6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50"/>
      <c r="AA246" s="150"/>
      <c r="AB246" s="150"/>
      <c r="AC246" s="150"/>
      <c r="AD246" s="150"/>
      <c r="AE246" s="150"/>
      <c r="AF246" s="150"/>
      <c r="AG246" s="150" t="s">
        <v>159</v>
      </c>
      <c r="AH246" s="150">
        <v>5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73">
        <v>61</v>
      </c>
      <c r="B247" s="174" t="s">
        <v>443</v>
      </c>
      <c r="C247" s="189" t="s">
        <v>444</v>
      </c>
      <c r="D247" s="175" t="s">
        <v>188</v>
      </c>
      <c r="E247" s="176">
        <v>76.06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6">
        <v>0</v>
      </c>
      <c r="O247" s="176">
        <f>ROUND(E247*N247,2)</f>
        <v>0</v>
      </c>
      <c r="P247" s="176">
        <v>0</v>
      </c>
      <c r="Q247" s="176">
        <f>ROUND(E247*P247,2)</f>
        <v>0</v>
      </c>
      <c r="R247" s="178" t="s">
        <v>151</v>
      </c>
      <c r="S247" s="178" t="s">
        <v>152</v>
      </c>
      <c r="T247" s="179" t="s">
        <v>152</v>
      </c>
      <c r="U247" s="160">
        <v>3.6999999999999998E-2</v>
      </c>
      <c r="V247" s="160">
        <f>ROUND(E247*U247,2)</f>
        <v>2.81</v>
      </c>
      <c r="W247" s="160"/>
      <c r="X247" s="160" t="s">
        <v>153</v>
      </c>
      <c r="Y247" s="160" t="s">
        <v>154</v>
      </c>
      <c r="Z247" s="150"/>
      <c r="AA247" s="150"/>
      <c r="AB247" s="150"/>
      <c r="AC247" s="150"/>
      <c r="AD247" s="150"/>
      <c r="AE247" s="150"/>
      <c r="AF247" s="150"/>
      <c r="AG247" s="150" t="s">
        <v>155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2" x14ac:dyDescent="0.2">
      <c r="A248" s="157"/>
      <c r="B248" s="158"/>
      <c r="C248" s="251" t="s">
        <v>445</v>
      </c>
      <c r="D248" s="252"/>
      <c r="E248" s="252"/>
      <c r="F248" s="252"/>
      <c r="G248" s="252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50"/>
      <c r="AA248" s="150"/>
      <c r="AB248" s="150"/>
      <c r="AC248" s="150"/>
      <c r="AD248" s="150"/>
      <c r="AE248" s="150"/>
      <c r="AF248" s="150"/>
      <c r="AG248" s="150" t="s">
        <v>157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2" x14ac:dyDescent="0.2">
      <c r="A249" s="157"/>
      <c r="B249" s="158"/>
      <c r="C249" s="190" t="s">
        <v>171</v>
      </c>
      <c r="D249" s="161"/>
      <c r="E249" s="162"/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50"/>
      <c r="AA249" s="150"/>
      <c r="AB249" s="150"/>
      <c r="AC249" s="150"/>
      <c r="AD249" s="150"/>
      <c r="AE249" s="150"/>
      <c r="AF249" s="150"/>
      <c r="AG249" s="150" t="s">
        <v>159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3" x14ac:dyDescent="0.2">
      <c r="A250" s="157"/>
      <c r="B250" s="158"/>
      <c r="C250" s="190" t="s">
        <v>538</v>
      </c>
      <c r="D250" s="161"/>
      <c r="E250" s="162"/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50"/>
      <c r="AA250" s="150"/>
      <c r="AB250" s="150"/>
      <c r="AC250" s="150"/>
      <c r="AD250" s="150"/>
      <c r="AE250" s="150"/>
      <c r="AF250" s="150"/>
      <c r="AG250" s="150" t="s">
        <v>159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3" x14ac:dyDescent="0.2">
      <c r="A251" s="157"/>
      <c r="B251" s="158"/>
      <c r="C251" s="190" t="s">
        <v>640</v>
      </c>
      <c r="D251" s="161"/>
      <c r="E251" s="162">
        <v>0.6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50"/>
      <c r="AA251" s="150"/>
      <c r="AB251" s="150"/>
      <c r="AC251" s="150"/>
      <c r="AD251" s="150"/>
      <c r="AE251" s="150"/>
      <c r="AF251" s="150"/>
      <c r="AG251" s="150" t="s">
        <v>159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3" x14ac:dyDescent="0.2">
      <c r="A252" s="157"/>
      <c r="B252" s="158"/>
      <c r="C252" s="190" t="s">
        <v>641</v>
      </c>
      <c r="D252" s="161"/>
      <c r="E252" s="162">
        <v>5.6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50"/>
      <c r="AA252" s="150"/>
      <c r="AB252" s="150"/>
      <c r="AC252" s="150"/>
      <c r="AD252" s="150"/>
      <c r="AE252" s="150"/>
      <c r="AF252" s="150"/>
      <c r="AG252" s="150" t="s">
        <v>159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3" x14ac:dyDescent="0.2">
      <c r="A253" s="157"/>
      <c r="B253" s="158"/>
      <c r="C253" s="190" t="s">
        <v>542</v>
      </c>
      <c r="D253" s="161"/>
      <c r="E253" s="162"/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60"/>
      <c r="Z253" s="150"/>
      <c r="AA253" s="150"/>
      <c r="AB253" s="150"/>
      <c r="AC253" s="150"/>
      <c r="AD253" s="150"/>
      <c r="AE253" s="150"/>
      <c r="AF253" s="150"/>
      <c r="AG253" s="150" t="s">
        <v>159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3" x14ac:dyDescent="0.2">
      <c r="A254" s="157"/>
      <c r="B254" s="158"/>
      <c r="C254" s="190" t="s">
        <v>642</v>
      </c>
      <c r="D254" s="161"/>
      <c r="E254" s="162">
        <v>69.86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50"/>
      <c r="AA254" s="150"/>
      <c r="AB254" s="150"/>
      <c r="AC254" s="150"/>
      <c r="AD254" s="150"/>
      <c r="AE254" s="150"/>
      <c r="AF254" s="150"/>
      <c r="AG254" s="150" t="s">
        <v>159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ht="22.5" outlineLevel="1" x14ac:dyDescent="0.2">
      <c r="A255" s="173">
        <v>62</v>
      </c>
      <c r="B255" s="174" t="s">
        <v>449</v>
      </c>
      <c r="C255" s="189" t="s">
        <v>450</v>
      </c>
      <c r="D255" s="175" t="s">
        <v>288</v>
      </c>
      <c r="E255" s="176">
        <v>1</v>
      </c>
      <c r="F255" s="177"/>
      <c r="G255" s="178">
        <f>ROUND(E255*F255,2)</f>
        <v>0</v>
      </c>
      <c r="H255" s="177"/>
      <c r="I255" s="178">
        <f>ROUND(E255*H255,2)</f>
        <v>0</v>
      </c>
      <c r="J255" s="177"/>
      <c r="K255" s="178">
        <f>ROUND(E255*J255,2)</f>
        <v>0</v>
      </c>
      <c r="L255" s="178">
        <v>21</v>
      </c>
      <c r="M255" s="178">
        <f>G255*(1+L255/100)</f>
        <v>0</v>
      </c>
      <c r="N255" s="176">
        <v>0</v>
      </c>
      <c r="O255" s="176">
        <f>ROUND(E255*N255,2)</f>
        <v>0</v>
      </c>
      <c r="P255" s="176">
        <v>0</v>
      </c>
      <c r="Q255" s="176">
        <f>ROUND(E255*P255,2)</f>
        <v>0</v>
      </c>
      <c r="R255" s="178" t="s">
        <v>278</v>
      </c>
      <c r="S255" s="178" t="s">
        <v>152</v>
      </c>
      <c r="T255" s="179" t="s">
        <v>152</v>
      </c>
      <c r="U255" s="160">
        <v>0</v>
      </c>
      <c r="V255" s="160">
        <f>ROUND(E255*U255,2)</f>
        <v>0</v>
      </c>
      <c r="W255" s="160"/>
      <c r="X255" s="160" t="s">
        <v>279</v>
      </c>
      <c r="Y255" s="160" t="s">
        <v>154</v>
      </c>
      <c r="Z255" s="150"/>
      <c r="AA255" s="150"/>
      <c r="AB255" s="150"/>
      <c r="AC255" s="150"/>
      <c r="AD255" s="150"/>
      <c r="AE255" s="150"/>
      <c r="AF255" s="150"/>
      <c r="AG255" s="150" t="s">
        <v>280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2" x14ac:dyDescent="0.2">
      <c r="A256" s="157"/>
      <c r="B256" s="158"/>
      <c r="C256" s="190" t="s">
        <v>643</v>
      </c>
      <c r="D256" s="161"/>
      <c r="E256" s="162">
        <v>1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50"/>
      <c r="AA256" s="150"/>
      <c r="AB256" s="150"/>
      <c r="AC256" s="150"/>
      <c r="AD256" s="150"/>
      <c r="AE256" s="150"/>
      <c r="AF256" s="150"/>
      <c r="AG256" s="150" t="s">
        <v>159</v>
      </c>
      <c r="AH256" s="150">
        <v>5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ht="22.5" outlineLevel="1" x14ac:dyDescent="0.2">
      <c r="A257" s="173">
        <v>63</v>
      </c>
      <c r="B257" s="174" t="s">
        <v>452</v>
      </c>
      <c r="C257" s="189" t="s">
        <v>453</v>
      </c>
      <c r="D257" s="175" t="s">
        <v>288</v>
      </c>
      <c r="E257" s="176">
        <v>175.69649999999999</v>
      </c>
      <c r="F257" s="177"/>
      <c r="G257" s="178">
        <f>ROUND(E257*F257,2)</f>
        <v>0</v>
      </c>
      <c r="H257" s="177"/>
      <c r="I257" s="178">
        <f>ROUND(E257*H257,2)</f>
        <v>0</v>
      </c>
      <c r="J257" s="177"/>
      <c r="K257" s="178">
        <f>ROUND(E257*J257,2)</f>
        <v>0</v>
      </c>
      <c r="L257" s="178">
        <v>21</v>
      </c>
      <c r="M257" s="178">
        <f>G257*(1+L257/100)</f>
        <v>0</v>
      </c>
      <c r="N257" s="176">
        <v>3.5999999999999997E-2</v>
      </c>
      <c r="O257" s="176">
        <f>ROUND(E257*N257,2)</f>
        <v>6.33</v>
      </c>
      <c r="P257" s="176">
        <v>0</v>
      </c>
      <c r="Q257" s="176">
        <f>ROUND(E257*P257,2)</f>
        <v>0</v>
      </c>
      <c r="R257" s="178" t="s">
        <v>278</v>
      </c>
      <c r="S257" s="178" t="s">
        <v>152</v>
      </c>
      <c r="T257" s="179" t="s">
        <v>152</v>
      </c>
      <c r="U257" s="160">
        <v>0</v>
      </c>
      <c r="V257" s="160">
        <f>ROUND(E257*U257,2)</f>
        <v>0</v>
      </c>
      <c r="W257" s="160"/>
      <c r="X257" s="160" t="s">
        <v>279</v>
      </c>
      <c r="Y257" s="160" t="s">
        <v>154</v>
      </c>
      <c r="Z257" s="150"/>
      <c r="AA257" s="150"/>
      <c r="AB257" s="150"/>
      <c r="AC257" s="150"/>
      <c r="AD257" s="150"/>
      <c r="AE257" s="150"/>
      <c r="AF257" s="150"/>
      <c r="AG257" s="150" t="s">
        <v>280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2" x14ac:dyDescent="0.2">
      <c r="A258" s="157"/>
      <c r="B258" s="158"/>
      <c r="C258" s="190" t="s">
        <v>190</v>
      </c>
      <c r="D258" s="161"/>
      <c r="E258" s="162"/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50"/>
      <c r="AA258" s="150"/>
      <c r="AB258" s="150"/>
      <c r="AC258" s="150"/>
      <c r="AD258" s="150"/>
      <c r="AE258" s="150"/>
      <c r="AF258" s="150"/>
      <c r="AG258" s="150" t="s">
        <v>159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3" x14ac:dyDescent="0.2">
      <c r="A259" s="157"/>
      <c r="B259" s="158"/>
      <c r="C259" s="190" t="s">
        <v>632</v>
      </c>
      <c r="D259" s="161"/>
      <c r="E259" s="162">
        <v>166.33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50"/>
      <c r="AA259" s="150"/>
      <c r="AB259" s="150"/>
      <c r="AC259" s="150"/>
      <c r="AD259" s="150"/>
      <c r="AE259" s="150"/>
      <c r="AF259" s="150"/>
      <c r="AG259" s="150" t="s">
        <v>159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3" x14ac:dyDescent="0.2">
      <c r="A260" s="157"/>
      <c r="B260" s="158"/>
      <c r="C260" s="190" t="s">
        <v>634</v>
      </c>
      <c r="D260" s="161"/>
      <c r="E260" s="162">
        <v>1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50"/>
      <c r="AA260" s="150"/>
      <c r="AB260" s="150"/>
      <c r="AC260" s="150"/>
      <c r="AD260" s="150"/>
      <c r="AE260" s="150"/>
      <c r="AF260" s="150"/>
      <c r="AG260" s="150" t="s">
        <v>159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3" x14ac:dyDescent="0.2">
      <c r="A261" s="157"/>
      <c r="B261" s="158"/>
      <c r="C261" s="191" t="s">
        <v>321</v>
      </c>
      <c r="D261" s="163"/>
      <c r="E261" s="164">
        <v>8.3665000000000003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50"/>
      <c r="AA261" s="150"/>
      <c r="AB261" s="150"/>
      <c r="AC261" s="150"/>
      <c r="AD261" s="150"/>
      <c r="AE261" s="150"/>
      <c r="AF261" s="150"/>
      <c r="AG261" s="150" t="s">
        <v>159</v>
      </c>
      <c r="AH261" s="150">
        <v>4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73">
        <v>64</v>
      </c>
      <c r="B262" s="174" t="s">
        <v>644</v>
      </c>
      <c r="C262" s="189" t="s">
        <v>645</v>
      </c>
      <c r="D262" s="175" t="s">
        <v>288</v>
      </c>
      <c r="E262" s="176">
        <v>71.253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6">
        <v>0.08</v>
      </c>
      <c r="O262" s="176">
        <f>ROUND(E262*N262,2)</f>
        <v>5.7</v>
      </c>
      <c r="P262" s="176">
        <v>0</v>
      </c>
      <c r="Q262" s="176">
        <f>ROUND(E262*P262,2)</f>
        <v>0</v>
      </c>
      <c r="R262" s="178" t="s">
        <v>278</v>
      </c>
      <c r="S262" s="178" t="s">
        <v>152</v>
      </c>
      <c r="T262" s="179" t="s">
        <v>152</v>
      </c>
      <c r="U262" s="160">
        <v>0</v>
      </c>
      <c r="V262" s="160">
        <f>ROUND(E262*U262,2)</f>
        <v>0</v>
      </c>
      <c r="W262" s="160"/>
      <c r="X262" s="160" t="s">
        <v>279</v>
      </c>
      <c r="Y262" s="160" t="s">
        <v>154</v>
      </c>
      <c r="Z262" s="150"/>
      <c r="AA262" s="150"/>
      <c r="AB262" s="150"/>
      <c r="AC262" s="150"/>
      <c r="AD262" s="150"/>
      <c r="AE262" s="150"/>
      <c r="AF262" s="150"/>
      <c r="AG262" s="150" t="s">
        <v>280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2" x14ac:dyDescent="0.2">
      <c r="A263" s="157"/>
      <c r="B263" s="158"/>
      <c r="C263" s="190" t="s">
        <v>646</v>
      </c>
      <c r="D263" s="161"/>
      <c r="E263" s="162">
        <v>67.86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60"/>
      <c r="Z263" s="150"/>
      <c r="AA263" s="150"/>
      <c r="AB263" s="150"/>
      <c r="AC263" s="150"/>
      <c r="AD263" s="150"/>
      <c r="AE263" s="150"/>
      <c r="AF263" s="150"/>
      <c r="AG263" s="150" t="s">
        <v>159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3" x14ac:dyDescent="0.2">
      <c r="A264" s="157"/>
      <c r="B264" s="158"/>
      <c r="C264" s="191" t="s">
        <v>321</v>
      </c>
      <c r="D264" s="163"/>
      <c r="E264" s="164">
        <v>3.3929999999999998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50"/>
      <c r="AA264" s="150"/>
      <c r="AB264" s="150"/>
      <c r="AC264" s="150"/>
      <c r="AD264" s="150"/>
      <c r="AE264" s="150"/>
      <c r="AF264" s="150"/>
      <c r="AG264" s="150" t="s">
        <v>159</v>
      </c>
      <c r="AH264" s="150">
        <v>4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ht="22.5" outlineLevel="1" x14ac:dyDescent="0.2">
      <c r="A265" s="173">
        <v>65</v>
      </c>
      <c r="B265" s="174" t="s">
        <v>454</v>
      </c>
      <c r="C265" s="189" t="s">
        <v>455</v>
      </c>
      <c r="D265" s="175" t="s">
        <v>288</v>
      </c>
      <c r="E265" s="176">
        <v>7.4550000000000001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21</v>
      </c>
      <c r="M265" s="178">
        <f>G265*(1+L265/100)</f>
        <v>0</v>
      </c>
      <c r="N265" s="176">
        <v>5.1999999999999998E-2</v>
      </c>
      <c r="O265" s="176">
        <f>ROUND(E265*N265,2)</f>
        <v>0.39</v>
      </c>
      <c r="P265" s="176">
        <v>0</v>
      </c>
      <c r="Q265" s="176">
        <f>ROUND(E265*P265,2)</f>
        <v>0</v>
      </c>
      <c r="R265" s="178" t="s">
        <v>278</v>
      </c>
      <c r="S265" s="178" t="s">
        <v>152</v>
      </c>
      <c r="T265" s="179" t="s">
        <v>152</v>
      </c>
      <c r="U265" s="160">
        <v>0</v>
      </c>
      <c r="V265" s="160">
        <f>ROUND(E265*U265,2)</f>
        <v>0</v>
      </c>
      <c r="W265" s="160"/>
      <c r="X265" s="160" t="s">
        <v>279</v>
      </c>
      <c r="Y265" s="160" t="s">
        <v>154</v>
      </c>
      <c r="Z265" s="150"/>
      <c r="AA265" s="150"/>
      <c r="AB265" s="150"/>
      <c r="AC265" s="150"/>
      <c r="AD265" s="150"/>
      <c r="AE265" s="150"/>
      <c r="AF265" s="150"/>
      <c r="AG265" s="150" t="s">
        <v>280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2" x14ac:dyDescent="0.2">
      <c r="A266" s="157"/>
      <c r="B266" s="158"/>
      <c r="C266" s="190" t="s">
        <v>647</v>
      </c>
      <c r="D266" s="161"/>
      <c r="E266" s="162">
        <v>7.1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50"/>
      <c r="AA266" s="150"/>
      <c r="AB266" s="150"/>
      <c r="AC266" s="150"/>
      <c r="AD266" s="150"/>
      <c r="AE266" s="150"/>
      <c r="AF266" s="150"/>
      <c r="AG266" s="150" t="s">
        <v>159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3" x14ac:dyDescent="0.2">
      <c r="A267" s="157"/>
      <c r="B267" s="158"/>
      <c r="C267" s="191" t="s">
        <v>321</v>
      </c>
      <c r="D267" s="163"/>
      <c r="E267" s="164">
        <v>0.35499999999999998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50"/>
      <c r="AA267" s="150"/>
      <c r="AB267" s="150"/>
      <c r="AC267" s="150"/>
      <c r="AD267" s="150"/>
      <c r="AE267" s="150"/>
      <c r="AF267" s="150"/>
      <c r="AG267" s="150" t="s">
        <v>159</v>
      </c>
      <c r="AH267" s="150">
        <v>4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ht="22.5" outlineLevel="1" x14ac:dyDescent="0.2">
      <c r="A268" s="181">
        <v>66</v>
      </c>
      <c r="B268" s="182" t="s">
        <v>457</v>
      </c>
      <c r="C268" s="192" t="s">
        <v>458</v>
      </c>
      <c r="D268" s="183" t="s">
        <v>288</v>
      </c>
      <c r="E268" s="184">
        <v>2</v>
      </c>
      <c r="F268" s="185"/>
      <c r="G268" s="186">
        <f>ROUND(E268*F268,2)</f>
        <v>0</v>
      </c>
      <c r="H268" s="185"/>
      <c r="I268" s="186">
        <f>ROUND(E268*H268,2)</f>
        <v>0</v>
      </c>
      <c r="J268" s="185"/>
      <c r="K268" s="186">
        <f>ROUND(E268*J268,2)</f>
        <v>0</v>
      </c>
      <c r="L268" s="186">
        <v>21</v>
      </c>
      <c r="M268" s="186">
        <f>G268*(1+L268/100)</f>
        <v>0</v>
      </c>
      <c r="N268" s="184">
        <v>6.9000000000000006E-2</v>
      </c>
      <c r="O268" s="184">
        <f>ROUND(E268*N268,2)</f>
        <v>0.14000000000000001</v>
      </c>
      <c r="P268" s="184">
        <v>0</v>
      </c>
      <c r="Q268" s="184">
        <f>ROUND(E268*P268,2)</f>
        <v>0</v>
      </c>
      <c r="R268" s="186" t="s">
        <v>278</v>
      </c>
      <c r="S268" s="186" t="s">
        <v>152</v>
      </c>
      <c r="T268" s="187" t="s">
        <v>152</v>
      </c>
      <c r="U268" s="160">
        <v>0</v>
      </c>
      <c r="V268" s="160">
        <f>ROUND(E268*U268,2)</f>
        <v>0</v>
      </c>
      <c r="W268" s="160"/>
      <c r="X268" s="160" t="s">
        <v>279</v>
      </c>
      <c r="Y268" s="160" t="s">
        <v>154</v>
      </c>
      <c r="Z268" s="150"/>
      <c r="AA268" s="150"/>
      <c r="AB268" s="150"/>
      <c r="AC268" s="150"/>
      <c r="AD268" s="150"/>
      <c r="AE268" s="150"/>
      <c r="AF268" s="150"/>
      <c r="AG268" s="150" t="s">
        <v>280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ht="22.5" outlineLevel="1" x14ac:dyDescent="0.2">
      <c r="A269" s="181">
        <v>67</v>
      </c>
      <c r="B269" s="182" t="s">
        <v>459</v>
      </c>
      <c r="C269" s="192" t="s">
        <v>460</v>
      </c>
      <c r="D269" s="183" t="s">
        <v>288</v>
      </c>
      <c r="E269" s="184">
        <v>2</v>
      </c>
      <c r="F269" s="185"/>
      <c r="G269" s="186">
        <f>ROUND(E269*F269,2)</f>
        <v>0</v>
      </c>
      <c r="H269" s="185"/>
      <c r="I269" s="186">
        <f>ROUND(E269*H269,2)</f>
        <v>0</v>
      </c>
      <c r="J269" s="185"/>
      <c r="K269" s="186">
        <f>ROUND(E269*J269,2)</f>
        <v>0</v>
      </c>
      <c r="L269" s="186">
        <v>21</v>
      </c>
      <c r="M269" s="186">
        <f>G269*(1+L269/100)</f>
        <v>0</v>
      </c>
      <c r="N269" s="184">
        <v>6.9000000000000006E-2</v>
      </c>
      <c r="O269" s="184">
        <f>ROUND(E269*N269,2)</f>
        <v>0.14000000000000001</v>
      </c>
      <c r="P269" s="184">
        <v>0</v>
      </c>
      <c r="Q269" s="184">
        <f>ROUND(E269*P269,2)</f>
        <v>0</v>
      </c>
      <c r="R269" s="186" t="s">
        <v>278</v>
      </c>
      <c r="S269" s="186" t="s">
        <v>152</v>
      </c>
      <c r="T269" s="187" t="s">
        <v>152</v>
      </c>
      <c r="U269" s="160">
        <v>0</v>
      </c>
      <c r="V269" s="160">
        <f>ROUND(E269*U269,2)</f>
        <v>0</v>
      </c>
      <c r="W269" s="160"/>
      <c r="X269" s="160" t="s">
        <v>279</v>
      </c>
      <c r="Y269" s="160" t="s">
        <v>154</v>
      </c>
      <c r="Z269" s="150"/>
      <c r="AA269" s="150"/>
      <c r="AB269" s="150"/>
      <c r="AC269" s="150"/>
      <c r="AD269" s="150"/>
      <c r="AE269" s="150"/>
      <c r="AF269" s="150"/>
      <c r="AG269" s="150" t="s">
        <v>280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x14ac:dyDescent="0.2">
      <c r="A270" s="166" t="s">
        <v>146</v>
      </c>
      <c r="B270" s="167" t="s">
        <v>104</v>
      </c>
      <c r="C270" s="188" t="s">
        <v>105</v>
      </c>
      <c r="D270" s="168"/>
      <c r="E270" s="169"/>
      <c r="F270" s="170"/>
      <c r="G270" s="170">
        <f>SUMIF(AG271:AG276,"&lt;&gt;NOR",G271:G276)</f>
        <v>0</v>
      </c>
      <c r="H270" s="170"/>
      <c r="I270" s="170">
        <f>SUM(I271:I276)</f>
        <v>0</v>
      </c>
      <c r="J270" s="170"/>
      <c r="K270" s="170">
        <f>SUM(K271:K276)</f>
        <v>0</v>
      </c>
      <c r="L270" s="170"/>
      <c r="M270" s="170">
        <f>SUM(M271:M276)</f>
        <v>0</v>
      </c>
      <c r="N270" s="169"/>
      <c r="O270" s="169">
        <f>SUM(O271:O276)</f>
        <v>0</v>
      </c>
      <c r="P270" s="169"/>
      <c r="Q270" s="169">
        <f>SUM(Q271:Q276)</f>
        <v>0.08</v>
      </c>
      <c r="R270" s="170"/>
      <c r="S270" s="170"/>
      <c r="T270" s="171"/>
      <c r="U270" s="165"/>
      <c r="V270" s="165">
        <f>SUM(V271:V276)</f>
        <v>1.67</v>
      </c>
      <c r="W270" s="165"/>
      <c r="X270" s="165"/>
      <c r="Y270" s="165"/>
      <c r="AG270" t="s">
        <v>147</v>
      </c>
    </row>
    <row r="271" spans="1:60" ht="22.5" outlineLevel="1" x14ac:dyDescent="0.2">
      <c r="A271" s="173">
        <v>68</v>
      </c>
      <c r="B271" s="174" t="s">
        <v>466</v>
      </c>
      <c r="C271" s="189" t="s">
        <v>467</v>
      </c>
      <c r="D271" s="175" t="s">
        <v>288</v>
      </c>
      <c r="E271" s="176">
        <v>1</v>
      </c>
      <c r="F271" s="177"/>
      <c r="G271" s="178">
        <f>ROUND(E271*F271,2)</f>
        <v>0</v>
      </c>
      <c r="H271" s="177"/>
      <c r="I271" s="178">
        <f>ROUND(E271*H271,2)</f>
        <v>0</v>
      </c>
      <c r="J271" s="177"/>
      <c r="K271" s="178">
        <f>ROUND(E271*J271,2)</f>
        <v>0</v>
      </c>
      <c r="L271" s="178">
        <v>21</v>
      </c>
      <c r="M271" s="178">
        <f>G271*(1+L271/100)</f>
        <v>0</v>
      </c>
      <c r="N271" s="176">
        <v>0</v>
      </c>
      <c r="O271" s="176">
        <f>ROUND(E271*N271,2)</f>
        <v>0</v>
      </c>
      <c r="P271" s="176">
        <v>8.2000000000000003E-2</v>
      </c>
      <c r="Q271" s="176">
        <f>ROUND(E271*P271,2)</f>
        <v>0.08</v>
      </c>
      <c r="R271" s="178" t="s">
        <v>151</v>
      </c>
      <c r="S271" s="178" t="s">
        <v>152</v>
      </c>
      <c r="T271" s="179" t="s">
        <v>152</v>
      </c>
      <c r="U271" s="160">
        <v>0.58799999999999997</v>
      </c>
      <c r="V271" s="160">
        <f>ROUND(E271*U271,2)</f>
        <v>0.59</v>
      </c>
      <c r="W271" s="160"/>
      <c r="X271" s="160" t="s">
        <v>153</v>
      </c>
      <c r="Y271" s="160" t="s">
        <v>154</v>
      </c>
      <c r="Z271" s="150"/>
      <c r="AA271" s="150"/>
      <c r="AB271" s="150"/>
      <c r="AC271" s="150"/>
      <c r="AD271" s="150"/>
      <c r="AE271" s="150"/>
      <c r="AF271" s="150"/>
      <c r="AG271" s="150" t="s">
        <v>155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2" x14ac:dyDescent="0.2">
      <c r="A272" s="157"/>
      <c r="B272" s="158"/>
      <c r="C272" s="251" t="s">
        <v>468</v>
      </c>
      <c r="D272" s="252"/>
      <c r="E272" s="252"/>
      <c r="F272" s="252"/>
      <c r="G272" s="252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50"/>
      <c r="AA272" s="150"/>
      <c r="AB272" s="150"/>
      <c r="AC272" s="150"/>
      <c r="AD272" s="150"/>
      <c r="AE272" s="150"/>
      <c r="AF272" s="150"/>
      <c r="AG272" s="150" t="s">
        <v>157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80" t="str">
        <f>C272</f>
        <v>s uložením hmot na skládku na vzdálenost do 3 m nebo s naložením na dopravní prostředek, se zásypem jam a jeho zhutněním</v>
      </c>
      <c r="BB272" s="150"/>
      <c r="BC272" s="150"/>
      <c r="BD272" s="150"/>
      <c r="BE272" s="150"/>
      <c r="BF272" s="150"/>
      <c r="BG272" s="150"/>
      <c r="BH272" s="150"/>
    </row>
    <row r="273" spans="1:60" outlineLevel="2" x14ac:dyDescent="0.2">
      <c r="A273" s="157"/>
      <c r="B273" s="158"/>
      <c r="C273" s="190" t="s">
        <v>648</v>
      </c>
      <c r="D273" s="161"/>
      <c r="E273" s="162">
        <v>1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60"/>
      <c r="Z273" s="150"/>
      <c r="AA273" s="150"/>
      <c r="AB273" s="150"/>
      <c r="AC273" s="150"/>
      <c r="AD273" s="150"/>
      <c r="AE273" s="150"/>
      <c r="AF273" s="150"/>
      <c r="AG273" s="150" t="s">
        <v>159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ht="22.5" outlineLevel="1" x14ac:dyDescent="0.2">
      <c r="A274" s="173">
        <v>69</v>
      </c>
      <c r="B274" s="174" t="s">
        <v>649</v>
      </c>
      <c r="C274" s="189" t="s">
        <v>650</v>
      </c>
      <c r="D274" s="175" t="s">
        <v>150</v>
      </c>
      <c r="E274" s="176">
        <v>10.77</v>
      </c>
      <c r="F274" s="177"/>
      <c r="G274" s="178">
        <f>ROUND(E274*F274,2)</f>
        <v>0</v>
      </c>
      <c r="H274" s="177"/>
      <c r="I274" s="178">
        <f>ROUND(E274*H274,2)</f>
        <v>0</v>
      </c>
      <c r="J274" s="177"/>
      <c r="K274" s="178">
        <f>ROUND(E274*J274,2)</f>
        <v>0</v>
      </c>
      <c r="L274" s="178">
        <v>21</v>
      </c>
      <c r="M274" s="178">
        <f>G274*(1+L274/100)</f>
        <v>0</v>
      </c>
      <c r="N274" s="176">
        <v>0</v>
      </c>
      <c r="O274" s="176">
        <f>ROUND(E274*N274,2)</f>
        <v>0</v>
      </c>
      <c r="P274" s="176">
        <v>0</v>
      </c>
      <c r="Q274" s="176">
        <f>ROUND(E274*P274,2)</f>
        <v>0</v>
      </c>
      <c r="R274" s="178" t="s">
        <v>151</v>
      </c>
      <c r="S274" s="178" t="s">
        <v>152</v>
      </c>
      <c r="T274" s="179" t="s">
        <v>152</v>
      </c>
      <c r="U274" s="160">
        <v>0.1</v>
      </c>
      <c r="V274" s="160">
        <f>ROUND(E274*U274,2)</f>
        <v>1.08</v>
      </c>
      <c r="W274" s="160"/>
      <c r="X274" s="160" t="s">
        <v>153</v>
      </c>
      <c r="Y274" s="160" t="s">
        <v>154</v>
      </c>
      <c r="Z274" s="150"/>
      <c r="AA274" s="150"/>
      <c r="AB274" s="150"/>
      <c r="AC274" s="150"/>
      <c r="AD274" s="150"/>
      <c r="AE274" s="150"/>
      <c r="AF274" s="150"/>
      <c r="AG274" s="150" t="s">
        <v>155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ht="22.5" outlineLevel="2" x14ac:dyDescent="0.2">
      <c r="A275" s="157"/>
      <c r="B275" s="158"/>
      <c r="C275" s="251" t="s">
        <v>651</v>
      </c>
      <c r="D275" s="252"/>
      <c r="E275" s="252"/>
      <c r="F275" s="252"/>
      <c r="G275" s="252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50"/>
      <c r="AA275" s="150"/>
      <c r="AB275" s="150"/>
      <c r="AC275" s="150"/>
      <c r="AD275" s="150"/>
      <c r="AE275" s="150"/>
      <c r="AF275" s="150"/>
      <c r="AG275" s="150" t="s">
        <v>157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80" t="str">
        <f>C275</f>
        <v>od spojovacího materiálu, s uložením očištěných kostek na skládku, s odklizením odpadových hmot na hromady a s odklizením vybouraných kostek na vzdálenost do 3 m</v>
      </c>
      <c r="BB275" s="150"/>
      <c r="BC275" s="150"/>
      <c r="BD275" s="150"/>
      <c r="BE275" s="150"/>
      <c r="BF275" s="150"/>
      <c r="BG275" s="150"/>
      <c r="BH275" s="150"/>
    </row>
    <row r="276" spans="1:60" outlineLevel="2" x14ac:dyDescent="0.2">
      <c r="A276" s="157"/>
      <c r="B276" s="158"/>
      <c r="C276" s="190" t="s">
        <v>588</v>
      </c>
      <c r="D276" s="161"/>
      <c r="E276" s="162">
        <v>10.77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50"/>
      <c r="AA276" s="150"/>
      <c r="AB276" s="150"/>
      <c r="AC276" s="150"/>
      <c r="AD276" s="150"/>
      <c r="AE276" s="150"/>
      <c r="AF276" s="150"/>
      <c r="AG276" s="150" t="s">
        <v>159</v>
      </c>
      <c r="AH276" s="150">
        <v>5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x14ac:dyDescent="0.2">
      <c r="A277" s="166" t="s">
        <v>146</v>
      </c>
      <c r="B277" s="167" t="s">
        <v>106</v>
      </c>
      <c r="C277" s="188" t="s">
        <v>107</v>
      </c>
      <c r="D277" s="168"/>
      <c r="E277" s="169"/>
      <c r="F277" s="170"/>
      <c r="G277" s="170">
        <f>SUMIF(AG278:AG279,"&lt;&gt;NOR",G278:G279)</f>
        <v>0</v>
      </c>
      <c r="H277" s="170"/>
      <c r="I277" s="170">
        <f>SUM(I278:I279)</f>
        <v>0</v>
      </c>
      <c r="J277" s="170"/>
      <c r="K277" s="170">
        <f>SUM(K278:K279)</f>
        <v>0</v>
      </c>
      <c r="L277" s="170"/>
      <c r="M277" s="170">
        <f>SUM(M278:M279)</f>
        <v>0</v>
      </c>
      <c r="N277" s="169"/>
      <c r="O277" s="169">
        <f>SUM(O278:O279)</f>
        <v>0</v>
      </c>
      <c r="P277" s="169"/>
      <c r="Q277" s="169">
        <f>SUM(Q278:Q279)</f>
        <v>0</v>
      </c>
      <c r="R277" s="170"/>
      <c r="S277" s="170"/>
      <c r="T277" s="171"/>
      <c r="U277" s="165"/>
      <c r="V277" s="165">
        <f>SUM(V278:V279)</f>
        <v>196.4</v>
      </c>
      <c r="W277" s="165"/>
      <c r="X277" s="165"/>
      <c r="Y277" s="165"/>
      <c r="AG277" t="s">
        <v>147</v>
      </c>
    </row>
    <row r="278" spans="1:60" outlineLevel="1" x14ac:dyDescent="0.2">
      <c r="A278" s="173">
        <v>70</v>
      </c>
      <c r="B278" s="174" t="s">
        <v>480</v>
      </c>
      <c r="C278" s="189" t="s">
        <v>481</v>
      </c>
      <c r="D278" s="175" t="s">
        <v>304</v>
      </c>
      <c r="E278" s="176">
        <v>503.59906999999998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21</v>
      </c>
      <c r="M278" s="178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8" t="s">
        <v>151</v>
      </c>
      <c r="S278" s="178" t="s">
        <v>152</v>
      </c>
      <c r="T278" s="179" t="s">
        <v>152</v>
      </c>
      <c r="U278" s="160">
        <v>0.39</v>
      </c>
      <c r="V278" s="160">
        <f>ROUND(E278*U278,2)</f>
        <v>196.4</v>
      </c>
      <c r="W278" s="160"/>
      <c r="X278" s="160" t="s">
        <v>482</v>
      </c>
      <c r="Y278" s="160" t="s">
        <v>154</v>
      </c>
      <c r="Z278" s="150"/>
      <c r="AA278" s="150"/>
      <c r="AB278" s="150"/>
      <c r="AC278" s="150"/>
      <c r="AD278" s="150"/>
      <c r="AE278" s="150"/>
      <c r="AF278" s="150"/>
      <c r="AG278" s="150" t="s">
        <v>483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2" x14ac:dyDescent="0.2">
      <c r="A279" s="157"/>
      <c r="B279" s="158"/>
      <c r="C279" s="251" t="s">
        <v>484</v>
      </c>
      <c r="D279" s="252"/>
      <c r="E279" s="252"/>
      <c r="F279" s="252"/>
      <c r="G279" s="252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50"/>
      <c r="AA279" s="150"/>
      <c r="AB279" s="150"/>
      <c r="AC279" s="150"/>
      <c r="AD279" s="150"/>
      <c r="AE279" s="150"/>
      <c r="AF279" s="150"/>
      <c r="AG279" s="150" t="s">
        <v>157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x14ac:dyDescent="0.2">
      <c r="A280" s="166" t="s">
        <v>146</v>
      </c>
      <c r="B280" s="167" t="s">
        <v>108</v>
      </c>
      <c r="C280" s="188" t="s">
        <v>109</v>
      </c>
      <c r="D280" s="168"/>
      <c r="E280" s="169"/>
      <c r="F280" s="170"/>
      <c r="G280" s="170">
        <f>SUMIF(AG281:AG292,"&lt;&gt;NOR",G281:G292)</f>
        <v>0</v>
      </c>
      <c r="H280" s="170"/>
      <c r="I280" s="170">
        <f>SUM(I281:I292)</f>
        <v>0</v>
      </c>
      <c r="J280" s="170"/>
      <c r="K280" s="170">
        <f>SUM(K281:K292)</f>
        <v>0</v>
      </c>
      <c r="L280" s="170"/>
      <c r="M280" s="170">
        <f>SUM(M281:M292)</f>
        <v>0</v>
      </c>
      <c r="N280" s="169"/>
      <c r="O280" s="169">
        <f>SUM(O281:O292)</f>
        <v>0.03</v>
      </c>
      <c r="P280" s="169"/>
      <c r="Q280" s="169">
        <f>SUM(Q281:Q292)</f>
        <v>0</v>
      </c>
      <c r="R280" s="170"/>
      <c r="S280" s="170"/>
      <c r="T280" s="171"/>
      <c r="U280" s="165"/>
      <c r="V280" s="165">
        <f>SUM(V281:V292)</f>
        <v>3.08</v>
      </c>
      <c r="W280" s="165"/>
      <c r="X280" s="165"/>
      <c r="Y280" s="165"/>
      <c r="AG280" t="s">
        <v>147</v>
      </c>
    </row>
    <row r="281" spans="1:60" outlineLevel="1" x14ac:dyDescent="0.2">
      <c r="A281" s="173">
        <v>71</v>
      </c>
      <c r="B281" s="174" t="s">
        <v>652</v>
      </c>
      <c r="C281" s="189" t="s">
        <v>653</v>
      </c>
      <c r="D281" s="175" t="s">
        <v>277</v>
      </c>
      <c r="E281" s="176">
        <v>30.784300000000002</v>
      </c>
      <c r="F281" s="177"/>
      <c r="G281" s="178">
        <f>ROUND(E281*F281,2)</f>
        <v>0</v>
      </c>
      <c r="H281" s="177"/>
      <c r="I281" s="178">
        <f>ROUND(E281*H281,2)</f>
        <v>0</v>
      </c>
      <c r="J281" s="177"/>
      <c r="K281" s="178">
        <f>ROUND(E281*J281,2)</f>
        <v>0</v>
      </c>
      <c r="L281" s="178">
        <v>21</v>
      </c>
      <c r="M281" s="178">
        <f>G281*(1+L281/100)</f>
        <v>0</v>
      </c>
      <c r="N281" s="176">
        <v>5.0000000000000002E-5</v>
      </c>
      <c r="O281" s="176">
        <f>ROUND(E281*N281,2)</f>
        <v>0</v>
      </c>
      <c r="P281" s="176">
        <v>0</v>
      </c>
      <c r="Q281" s="176">
        <f>ROUND(E281*P281,2)</f>
        <v>0</v>
      </c>
      <c r="R281" s="178" t="s">
        <v>654</v>
      </c>
      <c r="S281" s="178" t="s">
        <v>152</v>
      </c>
      <c r="T281" s="179" t="s">
        <v>152</v>
      </c>
      <c r="U281" s="160">
        <v>0.1</v>
      </c>
      <c r="V281" s="160">
        <f>ROUND(E281*U281,2)</f>
        <v>3.08</v>
      </c>
      <c r="W281" s="160"/>
      <c r="X281" s="160" t="s">
        <v>153</v>
      </c>
      <c r="Y281" s="160" t="s">
        <v>154</v>
      </c>
      <c r="Z281" s="150"/>
      <c r="AA281" s="150"/>
      <c r="AB281" s="150"/>
      <c r="AC281" s="150"/>
      <c r="AD281" s="150"/>
      <c r="AE281" s="150"/>
      <c r="AF281" s="150"/>
      <c r="AG281" s="150" t="s">
        <v>155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2" x14ac:dyDescent="0.2">
      <c r="A282" s="157"/>
      <c r="B282" s="158"/>
      <c r="C282" s="190" t="s">
        <v>655</v>
      </c>
      <c r="D282" s="161"/>
      <c r="E282" s="162">
        <v>0.69350000000000001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50"/>
      <c r="AA282" s="150"/>
      <c r="AB282" s="150"/>
      <c r="AC282" s="150"/>
      <c r="AD282" s="150"/>
      <c r="AE282" s="150"/>
      <c r="AF282" s="150"/>
      <c r="AG282" s="150" t="s">
        <v>159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3" x14ac:dyDescent="0.2">
      <c r="A283" s="157"/>
      <c r="B283" s="158"/>
      <c r="C283" s="190" t="s">
        <v>656</v>
      </c>
      <c r="D283" s="161"/>
      <c r="E283" s="162">
        <v>7.7670000000000003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50"/>
      <c r="AA283" s="150"/>
      <c r="AB283" s="150"/>
      <c r="AC283" s="150"/>
      <c r="AD283" s="150"/>
      <c r="AE283" s="150"/>
      <c r="AF283" s="150"/>
      <c r="AG283" s="150" t="s">
        <v>159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3" x14ac:dyDescent="0.2">
      <c r="A284" s="157"/>
      <c r="B284" s="158"/>
      <c r="C284" s="190" t="s">
        <v>657</v>
      </c>
      <c r="D284" s="161"/>
      <c r="E284" s="162">
        <v>22.323799999999999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50"/>
      <c r="AA284" s="150"/>
      <c r="AB284" s="150"/>
      <c r="AC284" s="150"/>
      <c r="AD284" s="150"/>
      <c r="AE284" s="150"/>
      <c r="AF284" s="150"/>
      <c r="AG284" s="150" t="s">
        <v>159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73">
        <v>72</v>
      </c>
      <c r="B285" s="174" t="s">
        <v>658</v>
      </c>
      <c r="C285" s="189" t="s">
        <v>659</v>
      </c>
      <c r="D285" s="175" t="s">
        <v>277</v>
      </c>
      <c r="E285" s="176">
        <v>30.784300000000002</v>
      </c>
      <c r="F285" s="177"/>
      <c r="G285" s="178">
        <f>ROUND(E285*F285,2)</f>
        <v>0</v>
      </c>
      <c r="H285" s="177"/>
      <c r="I285" s="178">
        <f>ROUND(E285*H285,2)</f>
        <v>0</v>
      </c>
      <c r="J285" s="177"/>
      <c r="K285" s="178">
        <f>ROUND(E285*J285,2)</f>
        <v>0</v>
      </c>
      <c r="L285" s="178">
        <v>21</v>
      </c>
      <c r="M285" s="178">
        <f>G285*(1+L285/100)</f>
        <v>0</v>
      </c>
      <c r="N285" s="176">
        <v>0</v>
      </c>
      <c r="O285" s="176">
        <f>ROUND(E285*N285,2)</f>
        <v>0</v>
      </c>
      <c r="P285" s="176">
        <v>0</v>
      </c>
      <c r="Q285" s="176">
        <f>ROUND(E285*P285,2)</f>
        <v>0</v>
      </c>
      <c r="R285" s="178"/>
      <c r="S285" s="178" t="s">
        <v>315</v>
      </c>
      <c r="T285" s="179" t="s">
        <v>316</v>
      </c>
      <c r="U285" s="160">
        <v>0</v>
      </c>
      <c r="V285" s="160">
        <f>ROUND(E285*U285,2)</f>
        <v>0</v>
      </c>
      <c r="W285" s="160"/>
      <c r="X285" s="160" t="s">
        <v>153</v>
      </c>
      <c r="Y285" s="160" t="s">
        <v>154</v>
      </c>
      <c r="Z285" s="150"/>
      <c r="AA285" s="150"/>
      <c r="AB285" s="150"/>
      <c r="AC285" s="150"/>
      <c r="AD285" s="150"/>
      <c r="AE285" s="150"/>
      <c r="AF285" s="150"/>
      <c r="AG285" s="150" t="s">
        <v>155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2" x14ac:dyDescent="0.2">
      <c r="A286" s="157"/>
      <c r="B286" s="158"/>
      <c r="C286" s="190" t="s">
        <v>660</v>
      </c>
      <c r="D286" s="161"/>
      <c r="E286" s="162">
        <v>30.784300000000002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50"/>
      <c r="AA286" s="150"/>
      <c r="AB286" s="150"/>
      <c r="AC286" s="150"/>
      <c r="AD286" s="150"/>
      <c r="AE286" s="150"/>
      <c r="AF286" s="150"/>
      <c r="AG286" s="150" t="s">
        <v>159</v>
      </c>
      <c r="AH286" s="150">
        <v>5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73">
        <v>73</v>
      </c>
      <c r="B287" s="174" t="s">
        <v>661</v>
      </c>
      <c r="C287" s="189" t="s">
        <v>662</v>
      </c>
      <c r="D287" s="175" t="s">
        <v>188</v>
      </c>
      <c r="E287" s="176">
        <v>0.5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21</v>
      </c>
      <c r="M287" s="178">
        <f>G287*(1+L287/100)</f>
        <v>0</v>
      </c>
      <c r="N287" s="176">
        <v>1.3799999999999999E-3</v>
      </c>
      <c r="O287" s="176">
        <f>ROUND(E287*N287,2)</f>
        <v>0</v>
      </c>
      <c r="P287" s="176">
        <v>0</v>
      </c>
      <c r="Q287" s="176">
        <f>ROUND(E287*P287,2)</f>
        <v>0</v>
      </c>
      <c r="R287" s="178"/>
      <c r="S287" s="178" t="s">
        <v>315</v>
      </c>
      <c r="T287" s="179" t="s">
        <v>152</v>
      </c>
      <c r="U287" s="160">
        <v>0</v>
      </c>
      <c r="V287" s="160">
        <f>ROUND(E287*U287,2)</f>
        <v>0</v>
      </c>
      <c r="W287" s="160"/>
      <c r="X287" s="160" t="s">
        <v>279</v>
      </c>
      <c r="Y287" s="160" t="s">
        <v>154</v>
      </c>
      <c r="Z287" s="150"/>
      <c r="AA287" s="150"/>
      <c r="AB287" s="150"/>
      <c r="AC287" s="150"/>
      <c r="AD287" s="150"/>
      <c r="AE287" s="150"/>
      <c r="AF287" s="150"/>
      <c r="AG287" s="150" t="s">
        <v>280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2" x14ac:dyDescent="0.2">
      <c r="A288" s="157"/>
      <c r="B288" s="158"/>
      <c r="C288" s="190" t="s">
        <v>663</v>
      </c>
      <c r="D288" s="161"/>
      <c r="E288" s="162">
        <v>0.5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50"/>
      <c r="AA288" s="150"/>
      <c r="AB288" s="150"/>
      <c r="AC288" s="150"/>
      <c r="AD288" s="150"/>
      <c r="AE288" s="150"/>
      <c r="AF288" s="150"/>
      <c r="AG288" s="150" t="s">
        <v>159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73">
        <v>74</v>
      </c>
      <c r="B289" s="174" t="s">
        <v>664</v>
      </c>
      <c r="C289" s="189" t="s">
        <v>665</v>
      </c>
      <c r="D289" s="175" t="s">
        <v>188</v>
      </c>
      <c r="E289" s="176">
        <v>3</v>
      </c>
      <c r="F289" s="177"/>
      <c r="G289" s="178">
        <f>ROUND(E289*F289,2)</f>
        <v>0</v>
      </c>
      <c r="H289" s="177"/>
      <c r="I289" s="178">
        <f>ROUND(E289*H289,2)</f>
        <v>0</v>
      </c>
      <c r="J289" s="177"/>
      <c r="K289" s="178">
        <f>ROUND(E289*J289,2)</f>
        <v>0</v>
      </c>
      <c r="L289" s="178">
        <v>21</v>
      </c>
      <c r="M289" s="178">
        <f>G289*(1+L289/100)</f>
        <v>0</v>
      </c>
      <c r="N289" s="176">
        <v>2.5799999999999998E-3</v>
      </c>
      <c r="O289" s="176">
        <f>ROUND(E289*N289,2)</f>
        <v>0.01</v>
      </c>
      <c r="P289" s="176">
        <v>0</v>
      </c>
      <c r="Q289" s="176">
        <f>ROUND(E289*P289,2)</f>
        <v>0</v>
      </c>
      <c r="R289" s="178"/>
      <c r="S289" s="178" t="s">
        <v>315</v>
      </c>
      <c r="T289" s="179" t="s">
        <v>152</v>
      </c>
      <c r="U289" s="160">
        <v>0</v>
      </c>
      <c r="V289" s="160">
        <f>ROUND(E289*U289,2)</f>
        <v>0</v>
      </c>
      <c r="W289" s="160"/>
      <c r="X289" s="160" t="s">
        <v>279</v>
      </c>
      <c r="Y289" s="160" t="s">
        <v>154</v>
      </c>
      <c r="Z289" s="150"/>
      <c r="AA289" s="150"/>
      <c r="AB289" s="150"/>
      <c r="AC289" s="150"/>
      <c r="AD289" s="150"/>
      <c r="AE289" s="150"/>
      <c r="AF289" s="150"/>
      <c r="AG289" s="150" t="s">
        <v>280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2" x14ac:dyDescent="0.2">
      <c r="A290" s="157"/>
      <c r="B290" s="158"/>
      <c r="C290" s="190" t="s">
        <v>66</v>
      </c>
      <c r="D290" s="161"/>
      <c r="E290" s="162">
        <v>3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50"/>
      <c r="AA290" s="150"/>
      <c r="AB290" s="150"/>
      <c r="AC290" s="150"/>
      <c r="AD290" s="150"/>
      <c r="AE290" s="150"/>
      <c r="AF290" s="150"/>
      <c r="AG290" s="150" t="s">
        <v>159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73">
        <v>75</v>
      </c>
      <c r="B291" s="174" t="s">
        <v>666</v>
      </c>
      <c r="C291" s="189" t="s">
        <v>667</v>
      </c>
      <c r="D291" s="175" t="s">
        <v>188</v>
      </c>
      <c r="E291" s="176">
        <v>7.1849999999999996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21</v>
      </c>
      <c r="M291" s="178">
        <f>G291*(1+L291/100)</f>
        <v>0</v>
      </c>
      <c r="N291" s="176">
        <v>3.1099999999999999E-3</v>
      </c>
      <c r="O291" s="176">
        <f>ROUND(E291*N291,2)</f>
        <v>0.02</v>
      </c>
      <c r="P291" s="176">
        <v>0</v>
      </c>
      <c r="Q291" s="176">
        <f>ROUND(E291*P291,2)</f>
        <v>0</v>
      </c>
      <c r="R291" s="178"/>
      <c r="S291" s="178" t="s">
        <v>315</v>
      </c>
      <c r="T291" s="179" t="s">
        <v>152</v>
      </c>
      <c r="U291" s="160">
        <v>0</v>
      </c>
      <c r="V291" s="160">
        <f>ROUND(E291*U291,2)</f>
        <v>0</v>
      </c>
      <c r="W291" s="160"/>
      <c r="X291" s="160" t="s">
        <v>279</v>
      </c>
      <c r="Y291" s="160" t="s">
        <v>154</v>
      </c>
      <c r="Z291" s="150"/>
      <c r="AA291" s="150"/>
      <c r="AB291" s="150"/>
      <c r="AC291" s="150"/>
      <c r="AD291" s="150"/>
      <c r="AE291" s="150"/>
      <c r="AF291" s="150"/>
      <c r="AG291" s="150" t="s">
        <v>280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2" x14ac:dyDescent="0.2">
      <c r="A292" s="157"/>
      <c r="B292" s="158"/>
      <c r="C292" s="190" t="s">
        <v>668</v>
      </c>
      <c r="D292" s="161"/>
      <c r="E292" s="162">
        <v>7.1849999999999996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50"/>
      <c r="AA292" s="150"/>
      <c r="AB292" s="150"/>
      <c r="AC292" s="150"/>
      <c r="AD292" s="150"/>
      <c r="AE292" s="150"/>
      <c r="AF292" s="150"/>
      <c r="AG292" s="150" t="s">
        <v>159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x14ac:dyDescent="0.2">
      <c r="A293" s="166" t="s">
        <v>146</v>
      </c>
      <c r="B293" s="167" t="s">
        <v>110</v>
      </c>
      <c r="C293" s="188" t="s">
        <v>111</v>
      </c>
      <c r="D293" s="168"/>
      <c r="E293" s="169"/>
      <c r="F293" s="170"/>
      <c r="G293" s="170">
        <f>SUMIF(AG294:AG298,"&lt;&gt;NOR",G294:G298)</f>
        <v>0</v>
      </c>
      <c r="H293" s="170"/>
      <c r="I293" s="170">
        <f>SUM(I294:I298)</f>
        <v>0</v>
      </c>
      <c r="J293" s="170"/>
      <c r="K293" s="170">
        <f>SUM(K294:K298)</f>
        <v>0</v>
      </c>
      <c r="L293" s="170"/>
      <c r="M293" s="170">
        <f>SUM(M294:M298)</f>
        <v>0</v>
      </c>
      <c r="N293" s="169"/>
      <c r="O293" s="169">
        <f>SUM(O294:O298)</f>
        <v>0</v>
      </c>
      <c r="P293" s="169"/>
      <c r="Q293" s="169">
        <f>SUM(Q294:Q298)</f>
        <v>0</v>
      </c>
      <c r="R293" s="170"/>
      <c r="S293" s="170"/>
      <c r="T293" s="171"/>
      <c r="U293" s="165"/>
      <c r="V293" s="165">
        <f>SUM(V294:V298)</f>
        <v>1.24</v>
      </c>
      <c r="W293" s="165"/>
      <c r="X293" s="165"/>
      <c r="Y293" s="165"/>
      <c r="AG293" t="s">
        <v>147</v>
      </c>
    </row>
    <row r="294" spans="1:60" ht="22.5" outlineLevel="1" x14ac:dyDescent="0.2">
      <c r="A294" s="173">
        <v>76</v>
      </c>
      <c r="B294" s="174" t="s">
        <v>669</v>
      </c>
      <c r="C294" s="189" t="s">
        <v>670</v>
      </c>
      <c r="D294" s="175" t="s">
        <v>188</v>
      </c>
      <c r="E294" s="176">
        <v>10.685</v>
      </c>
      <c r="F294" s="177"/>
      <c r="G294" s="178">
        <f>ROUND(E294*F294,2)</f>
        <v>0</v>
      </c>
      <c r="H294" s="177"/>
      <c r="I294" s="178">
        <f>ROUND(E294*H294,2)</f>
        <v>0</v>
      </c>
      <c r="J294" s="177"/>
      <c r="K294" s="178">
        <f>ROUND(E294*J294,2)</f>
        <v>0</v>
      </c>
      <c r="L294" s="178">
        <v>21</v>
      </c>
      <c r="M294" s="178">
        <f>G294*(1+L294/100)</f>
        <v>0</v>
      </c>
      <c r="N294" s="176">
        <v>9.0000000000000006E-5</v>
      </c>
      <c r="O294" s="176">
        <f>ROUND(E294*N294,2)</f>
        <v>0</v>
      </c>
      <c r="P294" s="176">
        <v>0</v>
      </c>
      <c r="Q294" s="176">
        <f>ROUND(E294*P294,2)</f>
        <v>0</v>
      </c>
      <c r="R294" s="178" t="s">
        <v>671</v>
      </c>
      <c r="S294" s="178" t="s">
        <v>152</v>
      </c>
      <c r="T294" s="179" t="s">
        <v>152</v>
      </c>
      <c r="U294" s="160">
        <v>0.11600000000000001</v>
      </c>
      <c r="V294" s="160">
        <f>ROUND(E294*U294,2)</f>
        <v>1.24</v>
      </c>
      <c r="W294" s="160"/>
      <c r="X294" s="160" t="s">
        <v>153</v>
      </c>
      <c r="Y294" s="160" t="s">
        <v>154</v>
      </c>
      <c r="Z294" s="150"/>
      <c r="AA294" s="150"/>
      <c r="AB294" s="150"/>
      <c r="AC294" s="150"/>
      <c r="AD294" s="150"/>
      <c r="AE294" s="150"/>
      <c r="AF294" s="150"/>
      <c r="AG294" s="150" t="s">
        <v>155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2" x14ac:dyDescent="0.2">
      <c r="A295" s="157"/>
      <c r="B295" s="158"/>
      <c r="C295" s="251" t="s">
        <v>672</v>
      </c>
      <c r="D295" s="252"/>
      <c r="E295" s="252"/>
      <c r="F295" s="252"/>
      <c r="G295" s="252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50"/>
      <c r="AA295" s="150"/>
      <c r="AB295" s="150"/>
      <c r="AC295" s="150"/>
      <c r="AD295" s="150"/>
      <c r="AE295" s="150"/>
      <c r="AF295" s="150"/>
      <c r="AG295" s="150" t="s">
        <v>157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2" x14ac:dyDescent="0.2">
      <c r="A296" s="157"/>
      <c r="B296" s="158"/>
      <c r="C296" s="190" t="s">
        <v>673</v>
      </c>
      <c r="D296" s="161"/>
      <c r="E296" s="162">
        <v>0.5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50"/>
      <c r="AA296" s="150"/>
      <c r="AB296" s="150"/>
      <c r="AC296" s="150"/>
      <c r="AD296" s="150"/>
      <c r="AE296" s="150"/>
      <c r="AF296" s="150"/>
      <c r="AG296" s="150" t="s">
        <v>159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3" x14ac:dyDescent="0.2">
      <c r="A297" s="157"/>
      <c r="B297" s="158"/>
      <c r="C297" s="190" t="s">
        <v>66</v>
      </c>
      <c r="D297" s="161"/>
      <c r="E297" s="162">
        <v>3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60"/>
      <c r="Z297" s="150"/>
      <c r="AA297" s="150"/>
      <c r="AB297" s="150"/>
      <c r="AC297" s="150"/>
      <c r="AD297" s="150"/>
      <c r="AE297" s="150"/>
      <c r="AF297" s="150"/>
      <c r="AG297" s="150" t="s">
        <v>159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3" x14ac:dyDescent="0.2">
      <c r="A298" s="157"/>
      <c r="B298" s="158"/>
      <c r="C298" s="190" t="s">
        <v>668</v>
      </c>
      <c r="D298" s="161"/>
      <c r="E298" s="162">
        <v>7.1849999999999996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60"/>
      <c r="Z298" s="150"/>
      <c r="AA298" s="150"/>
      <c r="AB298" s="150"/>
      <c r="AC298" s="150"/>
      <c r="AD298" s="150"/>
      <c r="AE298" s="150"/>
      <c r="AF298" s="150"/>
      <c r="AG298" s="150" t="s">
        <v>159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x14ac:dyDescent="0.2">
      <c r="A299" s="166" t="s">
        <v>146</v>
      </c>
      <c r="B299" s="167" t="s">
        <v>112</v>
      </c>
      <c r="C299" s="188" t="s">
        <v>113</v>
      </c>
      <c r="D299" s="168"/>
      <c r="E299" s="169"/>
      <c r="F299" s="170"/>
      <c r="G299" s="170">
        <f>SUMIF(AG300:AG301,"&lt;&gt;NOR",G300:G301)</f>
        <v>0</v>
      </c>
      <c r="H299" s="170"/>
      <c r="I299" s="170">
        <f>SUM(I300:I301)</f>
        <v>0</v>
      </c>
      <c r="J299" s="170"/>
      <c r="K299" s="170">
        <f>SUM(K300:K301)</f>
        <v>0</v>
      </c>
      <c r="L299" s="170"/>
      <c r="M299" s="170">
        <f>SUM(M300:M301)</f>
        <v>0</v>
      </c>
      <c r="N299" s="169"/>
      <c r="O299" s="169">
        <f>SUM(O300:O301)</f>
        <v>0</v>
      </c>
      <c r="P299" s="169"/>
      <c r="Q299" s="169">
        <f>SUM(Q300:Q301)</f>
        <v>0</v>
      </c>
      <c r="R299" s="170"/>
      <c r="S299" s="170"/>
      <c r="T299" s="171"/>
      <c r="U299" s="165"/>
      <c r="V299" s="165">
        <f>SUM(V300:V301)</f>
        <v>0</v>
      </c>
      <c r="W299" s="165"/>
      <c r="X299" s="165"/>
      <c r="Y299" s="165"/>
      <c r="AG299" t="s">
        <v>147</v>
      </c>
    </row>
    <row r="300" spans="1:60" ht="22.5" outlineLevel="1" x14ac:dyDescent="0.2">
      <c r="A300" s="173">
        <v>77</v>
      </c>
      <c r="B300" s="174" t="s">
        <v>674</v>
      </c>
      <c r="C300" s="189" t="s">
        <v>675</v>
      </c>
      <c r="D300" s="175" t="s">
        <v>604</v>
      </c>
      <c r="E300" s="176">
        <v>1</v>
      </c>
      <c r="F300" s="177"/>
      <c r="G300" s="178">
        <f>ROUND(E300*F300,2)</f>
        <v>0</v>
      </c>
      <c r="H300" s="177"/>
      <c r="I300" s="178">
        <f>ROUND(E300*H300,2)</f>
        <v>0</v>
      </c>
      <c r="J300" s="177"/>
      <c r="K300" s="178">
        <f>ROUND(E300*J300,2)</f>
        <v>0</v>
      </c>
      <c r="L300" s="178">
        <v>21</v>
      </c>
      <c r="M300" s="178">
        <f>G300*(1+L300/100)</f>
        <v>0</v>
      </c>
      <c r="N300" s="176">
        <v>0</v>
      </c>
      <c r="O300" s="176">
        <f>ROUND(E300*N300,2)</f>
        <v>0</v>
      </c>
      <c r="P300" s="176">
        <v>0</v>
      </c>
      <c r="Q300" s="176">
        <f>ROUND(E300*P300,2)</f>
        <v>0</v>
      </c>
      <c r="R300" s="178"/>
      <c r="S300" s="178" t="s">
        <v>315</v>
      </c>
      <c r="T300" s="179" t="s">
        <v>316</v>
      </c>
      <c r="U300" s="160">
        <v>0</v>
      </c>
      <c r="V300" s="160">
        <f>ROUND(E300*U300,2)</f>
        <v>0</v>
      </c>
      <c r="W300" s="160"/>
      <c r="X300" s="160" t="s">
        <v>153</v>
      </c>
      <c r="Y300" s="160" t="s">
        <v>154</v>
      </c>
      <c r="Z300" s="150"/>
      <c r="AA300" s="150"/>
      <c r="AB300" s="150"/>
      <c r="AC300" s="150"/>
      <c r="AD300" s="150"/>
      <c r="AE300" s="150"/>
      <c r="AF300" s="150"/>
      <c r="AG300" s="150" t="s">
        <v>155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2" x14ac:dyDescent="0.2">
      <c r="A301" s="157"/>
      <c r="B301" s="158"/>
      <c r="C301" s="190" t="s">
        <v>676</v>
      </c>
      <c r="D301" s="161"/>
      <c r="E301" s="162">
        <v>1</v>
      </c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60"/>
      <c r="Z301" s="150"/>
      <c r="AA301" s="150"/>
      <c r="AB301" s="150"/>
      <c r="AC301" s="150"/>
      <c r="AD301" s="150"/>
      <c r="AE301" s="150"/>
      <c r="AF301" s="150"/>
      <c r="AG301" s="150" t="s">
        <v>159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x14ac:dyDescent="0.2">
      <c r="A302" s="166" t="s">
        <v>146</v>
      </c>
      <c r="B302" s="167" t="s">
        <v>114</v>
      </c>
      <c r="C302" s="188" t="s">
        <v>115</v>
      </c>
      <c r="D302" s="168"/>
      <c r="E302" s="169"/>
      <c r="F302" s="170"/>
      <c r="G302" s="170">
        <f>SUMIF(AG303:AG320,"&lt;&gt;NOR",G303:G320)</f>
        <v>0</v>
      </c>
      <c r="H302" s="170"/>
      <c r="I302" s="170">
        <f>SUM(I303:I320)</f>
        <v>0</v>
      </c>
      <c r="J302" s="170"/>
      <c r="K302" s="170">
        <f>SUM(K303:K320)</f>
        <v>0</v>
      </c>
      <c r="L302" s="170"/>
      <c r="M302" s="170">
        <f>SUM(M303:M320)</f>
        <v>0</v>
      </c>
      <c r="N302" s="169"/>
      <c r="O302" s="169">
        <f>SUM(O303:O320)</f>
        <v>0</v>
      </c>
      <c r="P302" s="169"/>
      <c r="Q302" s="169">
        <f>SUM(Q303:Q320)</f>
        <v>0</v>
      </c>
      <c r="R302" s="170"/>
      <c r="S302" s="170"/>
      <c r="T302" s="171"/>
      <c r="U302" s="165"/>
      <c r="V302" s="165">
        <f>SUM(V303:V320)</f>
        <v>91.6</v>
      </c>
      <c r="W302" s="165"/>
      <c r="X302" s="165"/>
      <c r="Y302" s="165"/>
      <c r="AG302" t="s">
        <v>147</v>
      </c>
    </row>
    <row r="303" spans="1:60" outlineLevel="1" x14ac:dyDescent="0.2">
      <c r="A303" s="173">
        <v>78</v>
      </c>
      <c r="B303" s="174" t="s">
        <v>488</v>
      </c>
      <c r="C303" s="189" t="s">
        <v>677</v>
      </c>
      <c r="D303" s="175" t="s">
        <v>304</v>
      </c>
      <c r="E303" s="176">
        <v>127.898</v>
      </c>
      <c r="F303" s="177"/>
      <c r="G303" s="178">
        <f>ROUND(E303*F303,2)</f>
        <v>0</v>
      </c>
      <c r="H303" s="177"/>
      <c r="I303" s="178">
        <f>ROUND(E303*H303,2)</f>
        <v>0</v>
      </c>
      <c r="J303" s="177"/>
      <c r="K303" s="178">
        <f>ROUND(E303*J303,2)</f>
        <v>0</v>
      </c>
      <c r="L303" s="178">
        <v>21</v>
      </c>
      <c r="M303" s="178">
        <f>G303*(1+L303/100)</f>
        <v>0</v>
      </c>
      <c r="N303" s="176">
        <v>0</v>
      </c>
      <c r="O303" s="176">
        <f>ROUND(E303*N303,2)</f>
        <v>0</v>
      </c>
      <c r="P303" s="176">
        <v>0</v>
      </c>
      <c r="Q303" s="176">
        <f>ROUND(E303*P303,2)</f>
        <v>0</v>
      </c>
      <c r="R303" s="178" t="s">
        <v>463</v>
      </c>
      <c r="S303" s="178" t="s">
        <v>152</v>
      </c>
      <c r="T303" s="179" t="s">
        <v>152</v>
      </c>
      <c r="U303" s="160">
        <v>0</v>
      </c>
      <c r="V303" s="160">
        <f>ROUND(E303*U303,2)</f>
        <v>0</v>
      </c>
      <c r="W303" s="160"/>
      <c r="X303" s="160" t="s">
        <v>153</v>
      </c>
      <c r="Y303" s="160" t="s">
        <v>154</v>
      </c>
      <c r="Z303" s="150"/>
      <c r="AA303" s="150"/>
      <c r="AB303" s="150"/>
      <c r="AC303" s="150"/>
      <c r="AD303" s="150"/>
      <c r="AE303" s="150"/>
      <c r="AF303" s="150"/>
      <c r="AG303" s="150" t="s">
        <v>155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2" x14ac:dyDescent="0.2">
      <c r="A304" s="157"/>
      <c r="B304" s="158"/>
      <c r="C304" s="190" t="s">
        <v>678</v>
      </c>
      <c r="D304" s="161"/>
      <c r="E304" s="162">
        <v>24.04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50"/>
      <c r="AA304" s="150"/>
      <c r="AB304" s="150"/>
      <c r="AC304" s="150"/>
      <c r="AD304" s="150"/>
      <c r="AE304" s="150"/>
      <c r="AF304" s="150"/>
      <c r="AG304" s="150" t="s">
        <v>159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3" x14ac:dyDescent="0.2">
      <c r="A305" s="157"/>
      <c r="B305" s="158"/>
      <c r="C305" s="190" t="s">
        <v>679</v>
      </c>
      <c r="D305" s="161"/>
      <c r="E305" s="162">
        <v>4.49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50"/>
      <c r="AA305" s="150"/>
      <c r="AB305" s="150"/>
      <c r="AC305" s="150"/>
      <c r="AD305" s="150"/>
      <c r="AE305" s="150"/>
      <c r="AF305" s="150"/>
      <c r="AG305" s="150" t="s">
        <v>159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3" x14ac:dyDescent="0.2">
      <c r="A306" s="157"/>
      <c r="B306" s="158"/>
      <c r="C306" s="190" t="s">
        <v>680</v>
      </c>
      <c r="D306" s="161"/>
      <c r="E306" s="162">
        <v>3.2959999999999998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50"/>
      <c r="AA306" s="150"/>
      <c r="AB306" s="150"/>
      <c r="AC306" s="150"/>
      <c r="AD306" s="150"/>
      <c r="AE306" s="150"/>
      <c r="AF306" s="150"/>
      <c r="AG306" s="150" t="s">
        <v>159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3" x14ac:dyDescent="0.2">
      <c r="A307" s="157"/>
      <c r="B307" s="158"/>
      <c r="C307" s="190" t="s">
        <v>681</v>
      </c>
      <c r="D307" s="161"/>
      <c r="E307" s="162">
        <v>44.412999999999997</v>
      </c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50"/>
      <c r="AA307" s="150"/>
      <c r="AB307" s="150"/>
      <c r="AC307" s="150"/>
      <c r="AD307" s="150"/>
      <c r="AE307" s="150"/>
      <c r="AF307" s="150"/>
      <c r="AG307" s="150" t="s">
        <v>159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3" x14ac:dyDescent="0.2">
      <c r="A308" s="157"/>
      <c r="B308" s="158"/>
      <c r="C308" s="190" t="s">
        <v>682</v>
      </c>
      <c r="D308" s="161"/>
      <c r="E308" s="162">
        <v>28.815999999999999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50"/>
      <c r="AA308" s="150"/>
      <c r="AB308" s="150"/>
      <c r="AC308" s="150"/>
      <c r="AD308" s="150"/>
      <c r="AE308" s="150"/>
      <c r="AF308" s="150"/>
      <c r="AG308" s="150" t="s">
        <v>159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3" x14ac:dyDescent="0.2">
      <c r="A309" s="157"/>
      <c r="B309" s="158"/>
      <c r="C309" s="190" t="s">
        <v>683</v>
      </c>
      <c r="D309" s="161"/>
      <c r="E309" s="162">
        <v>22.843</v>
      </c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50"/>
      <c r="AA309" s="150"/>
      <c r="AB309" s="150"/>
      <c r="AC309" s="150"/>
      <c r="AD309" s="150"/>
      <c r="AE309" s="150"/>
      <c r="AF309" s="150"/>
      <c r="AG309" s="150" t="s">
        <v>159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ht="22.5" outlineLevel="1" x14ac:dyDescent="0.2">
      <c r="A310" s="173">
        <v>79</v>
      </c>
      <c r="B310" s="174" t="s">
        <v>498</v>
      </c>
      <c r="C310" s="189" t="s">
        <v>499</v>
      </c>
      <c r="D310" s="175" t="s">
        <v>304</v>
      </c>
      <c r="E310" s="176">
        <v>4.9400000000000004</v>
      </c>
      <c r="F310" s="177"/>
      <c r="G310" s="178">
        <f>ROUND(E310*F310,2)</f>
        <v>0</v>
      </c>
      <c r="H310" s="177"/>
      <c r="I310" s="178">
        <f>ROUND(E310*H310,2)</f>
        <v>0</v>
      </c>
      <c r="J310" s="177"/>
      <c r="K310" s="178">
        <f>ROUND(E310*J310,2)</f>
        <v>0</v>
      </c>
      <c r="L310" s="178">
        <v>21</v>
      </c>
      <c r="M310" s="178">
        <f>G310*(1+L310/100)</f>
        <v>0</v>
      </c>
      <c r="N310" s="176">
        <v>0</v>
      </c>
      <c r="O310" s="176">
        <f>ROUND(E310*N310,2)</f>
        <v>0</v>
      </c>
      <c r="P310" s="176">
        <v>0</v>
      </c>
      <c r="Q310" s="176">
        <f>ROUND(E310*P310,2)</f>
        <v>0</v>
      </c>
      <c r="R310" s="178" t="s">
        <v>463</v>
      </c>
      <c r="S310" s="178" t="s">
        <v>500</v>
      </c>
      <c r="T310" s="179" t="s">
        <v>500</v>
      </c>
      <c r="U310" s="160">
        <v>0</v>
      </c>
      <c r="V310" s="160">
        <f>ROUND(E310*U310,2)</f>
        <v>0</v>
      </c>
      <c r="W310" s="160"/>
      <c r="X310" s="160" t="s">
        <v>153</v>
      </c>
      <c r="Y310" s="160" t="s">
        <v>154</v>
      </c>
      <c r="Z310" s="150"/>
      <c r="AA310" s="150"/>
      <c r="AB310" s="150"/>
      <c r="AC310" s="150"/>
      <c r="AD310" s="150"/>
      <c r="AE310" s="150"/>
      <c r="AF310" s="150"/>
      <c r="AG310" s="150" t="s">
        <v>155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2" x14ac:dyDescent="0.2">
      <c r="A311" s="157"/>
      <c r="B311" s="158"/>
      <c r="C311" s="190" t="s">
        <v>684</v>
      </c>
      <c r="D311" s="161"/>
      <c r="E311" s="162">
        <v>4.9400000000000004</v>
      </c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50"/>
      <c r="AA311" s="150"/>
      <c r="AB311" s="150"/>
      <c r="AC311" s="150"/>
      <c r="AD311" s="150"/>
      <c r="AE311" s="150"/>
      <c r="AF311" s="150"/>
      <c r="AG311" s="150" t="s">
        <v>159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73">
        <v>80</v>
      </c>
      <c r="B312" s="174" t="s">
        <v>503</v>
      </c>
      <c r="C312" s="189" t="s">
        <v>685</v>
      </c>
      <c r="D312" s="175" t="s">
        <v>304</v>
      </c>
      <c r="E312" s="176">
        <v>22.62</v>
      </c>
      <c r="F312" s="177"/>
      <c r="G312" s="178">
        <f>ROUND(E312*F312,2)</f>
        <v>0</v>
      </c>
      <c r="H312" s="177"/>
      <c r="I312" s="178">
        <f>ROUND(E312*H312,2)</f>
        <v>0</v>
      </c>
      <c r="J312" s="177"/>
      <c r="K312" s="178">
        <f>ROUND(E312*J312,2)</f>
        <v>0</v>
      </c>
      <c r="L312" s="178">
        <v>21</v>
      </c>
      <c r="M312" s="178">
        <f>G312*(1+L312/100)</f>
        <v>0</v>
      </c>
      <c r="N312" s="176">
        <v>0</v>
      </c>
      <c r="O312" s="176">
        <f>ROUND(E312*N312,2)</f>
        <v>0</v>
      </c>
      <c r="P312" s="176">
        <v>0</v>
      </c>
      <c r="Q312" s="176">
        <f>ROUND(E312*P312,2)</f>
        <v>0</v>
      </c>
      <c r="R312" s="178" t="s">
        <v>463</v>
      </c>
      <c r="S312" s="178" t="s">
        <v>152</v>
      </c>
      <c r="T312" s="179" t="s">
        <v>152</v>
      </c>
      <c r="U312" s="160">
        <v>0</v>
      </c>
      <c r="V312" s="160">
        <f>ROUND(E312*U312,2)</f>
        <v>0</v>
      </c>
      <c r="W312" s="160"/>
      <c r="X312" s="160" t="s">
        <v>153</v>
      </c>
      <c r="Y312" s="160" t="s">
        <v>154</v>
      </c>
      <c r="Z312" s="150"/>
      <c r="AA312" s="150"/>
      <c r="AB312" s="150"/>
      <c r="AC312" s="150"/>
      <c r="AD312" s="150"/>
      <c r="AE312" s="150"/>
      <c r="AF312" s="150"/>
      <c r="AG312" s="150" t="s">
        <v>155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2" x14ac:dyDescent="0.2">
      <c r="A313" s="157"/>
      <c r="B313" s="158"/>
      <c r="C313" s="190" t="s">
        <v>686</v>
      </c>
      <c r="D313" s="161"/>
      <c r="E313" s="162">
        <v>22.62</v>
      </c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60"/>
      <c r="Z313" s="150"/>
      <c r="AA313" s="150"/>
      <c r="AB313" s="150"/>
      <c r="AC313" s="150"/>
      <c r="AD313" s="150"/>
      <c r="AE313" s="150"/>
      <c r="AF313" s="150"/>
      <c r="AG313" s="150" t="s">
        <v>159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73">
        <v>81</v>
      </c>
      <c r="B314" s="174" t="s">
        <v>507</v>
      </c>
      <c r="C314" s="189" t="s">
        <v>508</v>
      </c>
      <c r="D314" s="175" t="s">
        <v>304</v>
      </c>
      <c r="E314" s="176">
        <v>153.96785</v>
      </c>
      <c r="F314" s="177"/>
      <c r="G314" s="178">
        <f>ROUND(E314*F314,2)</f>
        <v>0</v>
      </c>
      <c r="H314" s="177"/>
      <c r="I314" s="178">
        <f>ROUND(E314*H314,2)</f>
        <v>0</v>
      </c>
      <c r="J314" s="177"/>
      <c r="K314" s="178">
        <f>ROUND(E314*J314,2)</f>
        <v>0</v>
      </c>
      <c r="L314" s="178">
        <v>21</v>
      </c>
      <c r="M314" s="178">
        <f>G314*(1+L314/100)</f>
        <v>0</v>
      </c>
      <c r="N314" s="176">
        <v>0</v>
      </c>
      <c r="O314" s="176">
        <f>ROUND(E314*N314,2)</f>
        <v>0</v>
      </c>
      <c r="P314" s="176">
        <v>0</v>
      </c>
      <c r="Q314" s="176">
        <f>ROUND(E314*P314,2)</f>
        <v>0</v>
      </c>
      <c r="R314" s="178" t="s">
        <v>151</v>
      </c>
      <c r="S314" s="178" t="s">
        <v>152</v>
      </c>
      <c r="T314" s="179" t="s">
        <v>152</v>
      </c>
      <c r="U314" s="160">
        <v>9.9000000000000005E-2</v>
      </c>
      <c r="V314" s="160">
        <f>ROUND(E314*U314,2)</f>
        <v>15.24</v>
      </c>
      <c r="W314" s="160"/>
      <c r="X314" s="160" t="s">
        <v>509</v>
      </c>
      <c r="Y314" s="160" t="s">
        <v>154</v>
      </c>
      <c r="Z314" s="150"/>
      <c r="AA314" s="150"/>
      <c r="AB314" s="150"/>
      <c r="AC314" s="150"/>
      <c r="AD314" s="150"/>
      <c r="AE314" s="150"/>
      <c r="AF314" s="150"/>
      <c r="AG314" s="150" t="s">
        <v>510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2" x14ac:dyDescent="0.2">
      <c r="A315" s="157"/>
      <c r="B315" s="158"/>
      <c r="C315" s="251" t="s">
        <v>511</v>
      </c>
      <c r="D315" s="252"/>
      <c r="E315" s="252"/>
      <c r="F315" s="252"/>
      <c r="G315" s="252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60"/>
      <c r="Z315" s="150"/>
      <c r="AA315" s="150"/>
      <c r="AB315" s="150"/>
      <c r="AC315" s="150"/>
      <c r="AD315" s="150"/>
      <c r="AE315" s="150"/>
      <c r="AF315" s="150"/>
      <c r="AG315" s="150" t="s">
        <v>157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73">
        <v>82</v>
      </c>
      <c r="B316" s="174" t="s">
        <v>512</v>
      </c>
      <c r="C316" s="189" t="s">
        <v>513</v>
      </c>
      <c r="D316" s="175" t="s">
        <v>304</v>
      </c>
      <c r="E316" s="176">
        <v>153.96785</v>
      </c>
      <c r="F316" s="177"/>
      <c r="G316" s="178">
        <f>ROUND(E316*F316,2)</f>
        <v>0</v>
      </c>
      <c r="H316" s="177"/>
      <c r="I316" s="178">
        <f>ROUND(E316*H316,2)</f>
        <v>0</v>
      </c>
      <c r="J316" s="177"/>
      <c r="K316" s="178">
        <f>ROUND(E316*J316,2)</f>
        <v>0</v>
      </c>
      <c r="L316" s="178">
        <v>21</v>
      </c>
      <c r="M316" s="178">
        <f>G316*(1+L316/100)</f>
        <v>0</v>
      </c>
      <c r="N316" s="176">
        <v>0</v>
      </c>
      <c r="O316" s="176">
        <f>ROUND(E316*N316,2)</f>
        <v>0</v>
      </c>
      <c r="P316" s="176">
        <v>0</v>
      </c>
      <c r="Q316" s="176">
        <f>ROUND(E316*P316,2)</f>
        <v>0</v>
      </c>
      <c r="R316" s="178" t="s">
        <v>463</v>
      </c>
      <c r="S316" s="178" t="s">
        <v>152</v>
      </c>
      <c r="T316" s="179" t="s">
        <v>152</v>
      </c>
      <c r="U316" s="160">
        <v>0.49</v>
      </c>
      <c r="V316" s="160">
        <f>ROUND(E316*U316,2)</f>
        <v>75.44</v>
      </c>
      <c r="W316" s="160"/>
      <c r="X316" s="160" t="s">
        <v>509</v>
      </c>
      <c r="Y316" s="160" t="s">
        <v>154</v>
      </c>
      <c r="Z316" s="150"/>
      <c r="AA316" s="150"/>
      <c r="AB316" s="150"/>
      <c r="AC316" s="150"/>
      <c r="AD316" s="150"/>
      <c r="AE316" s="150"/>
      <c r="AF316" s="150"/>
      <c r="AG316" s="150" t="s">
        <v>510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2" x14ac:dyDescent="0.2">
      <c r="A317" s="157"/>
      <c r="B317" s="158"/>
      <c r="C317" s="253" t="s">
        <v>514</v>
      </c>
      <c r="D317" s="254"/>
      <c r="E317" s="254"/>
      <c r="F317" s="254"/>
      <c r="G317" s="254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50"/>
      <c r="AA317" s="150"/>
      <c r="AB317" s="150"/>
      <c r="AC317" s="150"/>
      <c r="AD317" s="150"/>
      <c r="AE317" s="150"/>
      <c r="AF317" s="150"/>
      <c r="AG317" s="150" t="s">
        <v>363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81">
        <v>83</v>
      </c>
      <c r="B318" s="182" t="s">
        <v>515</v>
      </c>
      <c r="C318" s="192" t="s">
        <v>516</v>
      </c>
      <c r="D318" s="183" t="s">
        <v>304</v>
      </c>
      <c r="E318" s="184">
        <v>2925.3890900000001</v>
      </c>
      <c r="F318" s="185"/>
      <c r="G318" s="186">
        <f>ROUND(E318*F318,2)</f>
        <v>0</v>
      </c>
      <c r="H318" s="185"/>
      <c r="I318" s="186">
        <f>ROUND(E318*H318,2)</f>
        <v>0</v>
      </c>
      <c r="J318" s="185"/>
      <c r="K318" s="186">
        <f>ROUND(E318*J318,2)</f>
        <v>0</v>
      </c>
      <c r="L318" s="186">
        <v>21</v>
      </c>
      <c r="M318" s="186">
        <f>G318*(1+L318/100)</f>
        <v>0</v>
      </c>
      <c r="N318" s="184">
        <v>0</v>
      </c>
      <c r="O318" s="184">
        <f>ROUND(E318*N318,2)</f>
        <v>0</v>
      </c>
      <c r="P318" s="184">
        <v>0</v>
      </c>
      <c r="Q318" s="184">
        <f>ROUND(E318*P318,2)</f>
        <v>0</v>
      </c>
      <c r="R318" s="186" t="s">
        <v>463</v>
      </c>
      <c r="S318" s="186" t="s">
        <v>152</v>
      </c>
      <c r="T318" s="187" t="s">
        <v>152</v>
      </c>
      <c r="U318" s="160">
        <v>0</v>
      </c>
      <c r="V318" s="160">
        <f>ROUND(E318*U318,2)</f>
        <v>0</v>
      </c>
      <c r="W318" s="160"/>
      <c r="X318" s="160" t="s">
        <v>509</v>
      </c>
      <c r="Y318" s="160" t="s">
        <v>154</v>
      </c>
      <c r="Z318" s="150"/>
      <c r="AA318" s="150"/>
      <c r="AB318" s="150"/>
      <c r="AC318" s="150"/>
      <c r="AD318" s="150"/>
      <c r="AE318" s="150"/>
      <c r="AF318" s="150"/>
      <c r="AG318" s="150" t="s">
        <v>510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73">
        <v>84</v>
      </c>
      <c r="B319" s="174" t="s">
        <v>517</v>
      </c>
      <c r="C319" s="189" t="s">
        <v>518</v>
      </c>
      <c r="D319" s="175" t="s">
        <v>304</v>
      </c>
      <c r="E319" s="176">
        <v>153.96785</v>
      </c>
      <c r="F319" s="177"/>
      <c r="G319" s="178">
        <f>ROUND(E319*F319,2)</f>
        <v>0</v>
      </c>
      <c r="H319" s="177"/>
      <c r="I319" s="178">
        <f>ROUND(E319*H319,2)</f>
        <v>0</v>
      </c>
      <c r="J319" s="177"/>
      <c r="K319" s="178">
        <f>ROUND(E319*J319,2)</f>
        <v>0</v>
      </c>
      <c r="L319" s="178">
        <v>21</v>
      </c>
      <c r="M319" s="178">
        <f>G319*(1+L319/100)</f>
        <v>0</v>
      </c>
      <c r="N319" s="176">
        <v>0</v>
      </c>
      <c r="O319" s="176">
        <f>ROUND(E319*N319,2)</f>
        <v>0</v>
      </c>
      <c r="P319" s="176">
        <v>0</v>
      </c>
      <c r="Q319" s="176">
        <f>ROUND(E319*P319,2)</f>
        <v>0</v>
      </c>
      <c r="R319" s="178" t="s">
        <v>519</v>
      </c>
      <c r="S319" s="178" t="s">
        <v>152</v>
      </c>
      <c r="T319" s="179" t="s">
        <v>152</v>
      </c>
      <c r="U319" s="160">
        <v>6.0000000000000001E-3</v>
      </c>
      <c r="V319" s="160">
        <f>ROUND(E319*U319,2)</f>
        <v>0.92</v>
      </c>
      <c r="W319" s="160"/>
      <c r="X319" s="160" t="s">
        <v>509</v>
      </c>
      <c r="Y319" s="160" t="s">
        <v>154</v>
      </c>
      <c r="Z319" s="150"/>
      <c r="AA319" s="150"/>
      <c r="AB319" s="150"/>
      <c r="AC319" s="150"/>
      <c r="AD319" s="150"/>
      <c r="AE319" s="150"/>
      <c r="AF319" s="150"/>
      <c r="AG319" s="150" t="s">
        <v>510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2" x14ac:dyDescent="0.2">
      <c r="A320" s="157"/>
      <c r="B320" s="158"/>
      <c r="C320" s="251" t="s">
        <v>520</v>
      </c>
      <c r="D320" s="252"/>
      <c r="E320" s="252"/>
      <c r="F320" s="252"/>
      <c r="G320" s="252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50"/>
      <c r="AA320" s="150"/>
      <c r="AB320" s="150"/>
      <c r="AC320" s="150"/>
      <c r="AD320" s="150"/>
      <c r="AE320" s="150"/>
      <c r="AF320" s="150"/>
      <c r="AG320" s="150" t="s">
        <v>157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33" x14ac:dyDescent="0.2">
      <c r="A321" s="3"/>
      <c r="B321" s="4"/>
      <c r="C321" s="19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E321">
        <v>15</v>
      </c>
      <c r="AF321">
        <v>21</v>
      </c>
      <c r="AG321" t="s">
        <v>132</v>
      </c>
    </row>
    <row r="322" spans="1:33" x14ac:dyDescent="0.2">
      <c r="A322" s="153"/>
      <c r="B322" s="154" t="s">
        <v>29</v>
      </c>
      <c r="C322" s="194"/>
      <c r="D322" s="155"/>
      <c r="E322" s="156"/>
      <c r="F322" s="156"/>
      <c r="G322" s="172">
        <f>G8+G138+G150+G156+G224+G228+G270+G277+G280+G293+G299+G302</f>
        <v>0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E322">
        <f>SUMIF(L7:L320,AE321,G7:G320)</f>
        <v>0</v>
      </c>
      <c r="AF322">
        <f>SUMIF(L7:L320,AF321,G7:G320)</f>
        <v>0</v>
      </c>
      <c r="AG322" t="s">
        <v>521</v>
      </c>
    </row>
    <row r="323" spans="1:33" x14ac:dyDescent="0.2">
      <c r="C323" s="195"/>
      <c r="D323" s="10"/>
      <c r="AG323" t="s">
        <v>522</v>
      </c>
    </row>
    <row r="324" spans="1:33" x14ac:dyDescent="0.2">
      <c r="D324" s="10"/>
    </row>
    <row r="325" spans="1:33" x14ac:dyDescent="0.2">
      <c r="D325" s="10"/>
    </row>
    <row r="326" spans="1:33" x14ac:dyDescent="0.2">
      <c r="D326" s="10"/>
    </row>
    <row r="327" spans="1:33" x14ac:dyDescent="0.2">
      <c r="D327" s="10"/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RJ1p47lhj9UKNX5WytvsNObkWZ9nevvIwwl8mIX8+s4ilaU6/A3v4onyC//xJMp4feGlGp5RMvlXivRtFaclg==" saltValue="301vQnrzJrg+ysaMYj4JKQ==" spinCount="100000" sheet="1" formatRows="0"/>
  <mergeCells count="44">
    <mergeCell ref="C54:G54"/>
    <mergeCell ref="A1:G1"/>
    <mergeCell ref="C2:G2"/>
    <mergeCell ref="C3:G3"/>
    <mergeCell ref="C4:G4"/>
    <mergeCell ref="C10:G10"/>
    <mergeCell ref="C13:G13"/>
    <mergeCell ref="C14:G14"/>
    <mergeCell ref="C17:G17"/>
    <mergeCell ref="C22:G22"/>
    <mergeCell ref="C43:G43"/>
    <mergeCell ref="C48:G48"/>
    <mergeCell ref="C142:G142"/>
    <mergeCell ref="C61:G61"/>
    <mergeCell ref="C64:G64"/>
    <mergeCell ref="C76:G76"/>
    <mergeCell ref="C79:G79"/>
    <mergeCell ref="C85:G85"/>
    <mergeCell ref="C88:G88"/>
    <mergeCell ref="C93:G93"/>
    <mergeCell ref="C96:G96"/>
    <mergeCell ref="C104:G104"/>
    <mergeCell ref="C107:G107"/>
    <mergeCell ref="C119:G119"/>
    <mergeCell ref="C245:G245"/>
    <mergeCell ref="C174:G174"/>
    <mergeCell ref="C178:G178"/>
    <mergeCell ref="C183:G183"/>
    <mergeCell ref="C191:G191"/>
    <mergeCell ref="C194:G194"/>
    <mergeCell ref="C199:G199"/>
    <mergeCell ref="C203:G203"/>
    <mergeCell ref="C204:G204"/>
    <mergeCell ref="C226:G226"/>
    <mergeCell ref="C232:G232"/>
    <mergeCell ref="C241:G241"/>
    <mergeCell ref="C317:G317"/>
    <mergeCell ref="C320:G320"/>
    <mergeCell ref="C248:G248"/>
    <mergeCell ref="C272:G272"/>
    <mergeCell ref="C275:G275"/>
    <mergeCell ref="C279:G279"/>
    <mergeCell ref="C295:G295"/>
    <mergeCell ref="C315:G3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393E-8C89-4B5E-8F4C-E3A35DC75DB1}">
  <sheetPr>
    <outlinePr summaryBelow="0"/>
  </sheetPr>
  <dimension ref="A1:BH5000"/>
  <sheetViews>
    <sheetView tabSelected="1" workbookViewId="0">
      <pane ySplit="7" topLeftCell="A119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49" t="s">
        <v>7</v>
      </c>
      <c r="B2" s="48" t="s">
        <v>44</v>
      </c>
      <c r="C2" s="258" t="s">
        <v>45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49" t="s">
        <v>8</v>
      </c>
      <c r="B3" s="48" t="s">
        <v>60</v>
      </c>
      <c r="C3" s="258" t="s">
        <v>61</v>
      </c>
      <c r="D3" s="259"/>
      <c r="E3" s="259"/>
      <c r="F3" s="259"/>
      <c r="G3" s="260"/>
      <c r="AC3" s="124" t="s">
        <v>121</v>
      </c>
      <c r="AG3" t="s">
        <v>122</v>
      </c>
    </row>
    <row r="4" spans="1:60" ht="24.95" customHeight="1" x14ac:dyDescent="0.2">
      <c r="A4" s="143" t="s">
        <v>9</v>
      </c>
      <c r="B4" s="144" t="s">
        <v>66</v>
      </c>
      <c r="C4" s="261" t="s">
        <v>67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6" t="s">
        <v>124</v>
      </c>
      <c r="B6" s="148" t="s">
        <v>125</v>
      </c>
      <c r="C6" s="148" t="s">
        <v>126</v>
      </c>
      <c r="D6" s="147" t="s">
        <v>127</v>
      </c>
      <c r="E6" s="146" t="s">
        <v>128</v>
      </c>
      <c r="F6" s="145" t="s">
        <v>129</v>
      </c>
      <c r="G6" s="146" t="s">
        <v>29</v>
      </c>
      <c r="H6" s="149" t="s">
        <v>30</v>
      </c>
      <c r="I6" s="149" t="s">
        <v>130</v>
      </c>
      <c r="J6" s="149" t="s">
        <v>31</v>
      </c>
      <c r="K6" s="149" t="s">
        <v>131</v>
      </c>
      <c r="L6" s="149" t="s">
        <v>132</v>
      </c>
      <c r="M6" s="149" t="s">
        <v>133</v>
      </c>
      <c r="N6" s="149" t="s">
        <v>134</v>
      </c>
      <c r="O6" s="149" t="s">
        <v>135</v>
      </c>
      <c r="P6" s="149" t="s">
        <v>136</v>
      </c>
      <c r="Q6" s="149" t="s">
        <v>137</v>
      </c>
      <c r="R6" s="149" t="s">
        <v>138</v>
      </c>
      <c r="S6" s="149" t="s">
        <v>139</v>
      </c>
      <c r="T6" s="149" t="s">
        <v>140</v>
      </c>
      <c r="U6" s="149" t="s">
        <v>141</v>
      </c>
      <c r="V6" s="149" t="s">
        <v>142</v>
      </c>
      <c r="W6" s="149" t="s">
        <v>143</v>
      </c>
      <c r="X6" s="149" t="s">
        <v>144</v>
      </c>
      <c r="Y6" s="149" t="s">
        <v>145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146</v>
      </c>
      <c r="B8" s="167" t="s">
        <v>62</v>
      </c>
      <c r="C8" s="188" t="s">
        <v>91</v>
      </c>
      <c r="D8" s="168"/>
      <c r="E8" s="169"/>
      <c r="F8" s="170"/>
      <c r="G8" s="170">
        <f>SUMIF(AG9:AG105,"&lt;&gt;NOR",G9:G105)</f>
        <v>0</v>
      </c>
      <c r="H8" s="170"/>
      <c r="I8" s="170">
        <f>SUM(I9:I105)</f>
        <v>0</v>
      </c>
      <c r="J8" s="170"/>
      <c r="K8" s="170">
        <f>SUM(K9:K105)</f>
        <v>0</v>
      </c>
      <c r="L8" s="170"/>
      <c r="M8" s="170">
        <f>SUM(M9:M105)</f>
        <v>0</v>
      </c>
      <c r="N8" s="169"/>
      <c r="O8" s="169">
        <f>SUM(O9:O105)</f>
        <v>21.3</v>
      </c>
      <c r="P8" s="169"/>
      <c r="Q8" s="169">
        <f>SUM(Q9:Q105)</f>
        <v>112.69</v>
      </c>
      <c r="R8" s="170"/>
      <c r="S8" s="170"/>
      <c r="T8" s="171"/>
      <c r="U8" s="165"/>
      <c r="V8" s="165">
        <f>SUM(V9:V105)</f>
        <v>246.94</v>
      </c>
      <c r="W8" s="165"/>
      <c r="X8" s="165"/>
      <c r="Y8" s="165"/>
      <c r="AG8" t="s">
        <v>147</v>
      </c>
    </row>
    <row r="9" spans="1:60" outlineLevel="1" x14ac:dyDescent="0.2">
      <c r="A9" s="173">
        <v>1</v>
      </c>
      <c r="B9" s="174" t="s">
        <v>523</v>
      </c>
      <c r="C9" s="189" t="s">
        <v>524</v>
      </c>
      <c r="D9" s="175" t="s">
        <v>150</v>
      </c>
      <c r="E9" s="176">
        <v>10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206</v>
      </c>
      <c r="S9" s="178" t="s">
        <v>152</v>
      </c>
      <c r="T9" s="179" t="s">
        <v>152</v>
      </c>
      <c r="U9" s="160">
        <v>0.17199999999999999</v>
      </c>
      <c r="V9" s="160">
        <f>ROUND(E9*U9,2)</f>
        <v>1.72</v>
      </c>
      <c r="W9" s="160"/>
      <c r="X9" s="160" t="s">
        <v>153</v>
      </c>
      <c r="Y9" s="160" t="s">
        <v>154</v>
      </c>
      <c r="Z9" s="150"/>
      <c r="AA9" s="150"/>
      <c r="AB9" s="150"/>
      <c r="AC9" s="150"/>
      <c r="AD9" s="150"/>
      <c r="AE9" s="150"/>
      <c r="AF9" s="150"/>
      <c r="AG9" s="150" t="s">
        <v>155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2" x14ac:dyDescent="0.2">
      <c r="A10" s="157"/>
      <c r="B10" s="158"/>
      <c r="C10" s="251" t="s">
        <v>525</v>
      </c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157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0" t="str">
        <f>C10</f>
        <v>s odstraněním kořenů a s případným nutným odklizením křovin a stromů na hromady na vzdálenost do 50 m nebo s naložením na dopravní prostředek, do sklonu terénu 1 : 5,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0" t="s">
        <v>687</v>
      </c>
      <c r="D11" s="161"/>
      <c r="E11" s="162">
        <v>10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159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527</v>
      </c>
      <c r="C12" s="189" t="s">
        <v>528</v>
      </c>
      <c r="D12" s="175" t="s">
        <v>150</v>
      </c>
      <c r="E12" s="176">
        <v>10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5.0000000000000002E-5</v>
      </c>
      <c r="O12" s="176">
        <f>ROUND(E12*N12,2)</f>
        <v>0</v>
      </c>
      <c r="P12" s="176">
        <v>0</v>
      </c>
      <c r="Q12" s="176">
        <f>ROUND(E12*P12,2)</f>
        <v>0</v>
      </c>
      <c r="R12" s="178" t="s">
        <v>206</v>
      </c>
      <c r="S12" s="178" t="s">
        <v>152</v>
      </c>
      <c r="T12" s="179" t="s">
        <v>152</v>
      </c>
      <c r="U12" s="160">
        <v>0.03</v>
      </c>
      <c r="V12" s="160">
        <f>ROUND(E12*U12,2)</f>
        <v>0.3</v>
      </c>
      <c r="W12" s="160"/>
      <c r="X12" s="160" t="s">
        <v>153</v>
      </c>
      <c r="Y12" s="160" t="s">
        <v>154</v>
      </c>
      <c r="Z12" s="150"/>
      <c r="AA12" s="150"/>
      <c r="AB12" s="150"/>
      <c r="AC12" s="150"/>
      <c r="AD12" s="150"/>
      <c r="AE12" s="150"/>
      <c r="AF12" s="150"/>
      <c r="AG12" s="150" t="s">
        <v>155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 x14ac:dyDescent="0.2">
      <c r="A13" s="157"/>
      <c r="B13" s="158"/>
      <c r="C13" s="251" t="s">
        <v>529</v>
      </c>
      <c r="D13" s="252"/>
      <c r="E13" s="252"/>
      <c r="F13" s="252"/>
      <c r="G13" s="252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157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5" t="s">
        <v>530</v>
      </c>
      <c r="D14" s="256"/>
      <c r="E14" s="256"/>
      <c r="F14" s="256"/>
      <c r="G14" s="256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363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90" t="s">
        <v>688</v>
      </c>
      <c r="D15" s="161"/>
      <c r="E15" s="162">
        <v>10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159</v>
      </c>
      <c r="AH15" s="150">
        <v>5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3">
        <v>3</v>
      </c>
      <c r="B16" s="174" t="s">
        <v>148</v>
      </c>
      <c r="C16" s="189" t="s">
        <v>149</v>
      </c>
      <c r="D16" s="175" t="s">
        <v>150</v>
      </c>
      <c r="E16" s="176">
        <v>217.11500000000001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0.13800000000000001</v>
      </c>
      <c r="Q16" s="176">
        <f>ROUND(E16*P16,2)</f>
        <v>29.96</v>
      </c>
      <c r="R16" s="178" t="s">
        <v>151</v>
      </c>
      <c r="S16" s="178" t="s">
        <v>152</v>
      </c>
      <c r="T16" s="179" t="s">
        <v>152</v>
      </c>
      <c r="U16" s="160">
        <v>0.16</v>
      </c>
      <c r="V16" s="160">
        <f>ROUND(E16*U16,2)</f>
        <v>34.74</v>
      </c>
      <c r="W16" s="160"/>
      <c r="X16" s="160" t="s">
        <v>153</v>
      </c>
      <c r="Y16" s="160" t="s">
        <v>154</v>
      </c>
      <c r="Z16" s="150"/>
      <c r="AA16" s="150"/>
      <c r="AB16" s="150"/>
      <c r="AC16" s="150"/>
      <c r="AD16" s="150"/>
      <c r="AE16" s="150"/>
      <c r="AF16" s="150"/>
      <c r="AG16" s="150" t="s">
        <v>155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 x14ac:dyDescent="0.2">
      <c r="A17" s="157"/>
      <c r="B17" s="158"/>
      <c r="C17" s="251" t="s">
        <v>156</v>
      </c>
      <c r="D17" s="252"/>
      <c r="E17" s="252"/>
      <c r="F17" s="252"/>
      <c r="G17" s="252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157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90" t="s">
        <v>158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159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90" t="s">
        <v>689</v>
      </c>
      <c r="D19" s="161"/>
      <c r="E19" s="162">
        <v>215.15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90" t="s">
        <v>690</v>
      </c>
      <c r="D20" s="161"/>
      <c r="E20" s="162">
        <v>1.9650000000000001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159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3">
        <v>4</v>
      </c>
      <c r="B21" s="174" t="s">
        <v>163</v>
      </c>
      <c r="C21" s="189" t="s">
        <v>164</v>
      </c>
      <c r="D21" s="175" t="s">
        <v>150</v>
      </c>
      <c r="E21" s="176">
        <v>217.11500000000001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0.11</v>
      </c>
      <c r="Q21" s="176">
        <f>ROUND(E21*P21,2)</f>
        <v>23.88</v>
      </c>
      <c r="R21" s="178" t="s">
        <v>151</v>
      </c>
      <c r="S21" s="178" t="s">
        <v>152</v>
      </c>
      <c r="T21" s="179" t="s">
        <v>152</v>
      </c>
      <c r="U21" s="160">
        <v>1.7500000000000002E-2</v>
      </c>
      <c r="V21" s="160">
        <f>ROUND(E21*U21,2)</f>
        <v>3.8</v>
      </c>
      <c r="W21" s="160"/>
      <c r="X21" s="160" t="s">
        <v>153</v>
      </c>
      <c r="Y21" s="160" t="s">
        <v>154</v>
      </c>
      <c r="Z21" s="150"/>
      <c r="AA21" s="150"/>
      <c r="AB21" s="150"/>
      <c r="AC21" s="150"/>
      <c r="AD21" s="150"/>
      <c r="AE21" s="150"/>
      <c r="AF21" s="150"/>
      <c r="AG21" s="150" t="s">
        <v>155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90" t="s">
        <v>158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159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90" t="s">
        <v>165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0" t="s">
        <v>689</v>
      </c>
      <c r="D24" s="161"/>
      <c r="E24" s="162">
        <v>215.15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159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190" t="s">
        <v>690</v>
      </c>
      <c r="D25" s="161"/>
      <c r="E25" s="162">
        <v>1.9650000000000001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159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3">
        <v>5</v>
      </c>
      <c r="B26" s="174" t="s">
        <v>169</v>
      </c>
      <c r="C26" s="189" t="s">
        <v>170</v>
      </c>
      <c r="D26" s="175" t="s">
        <v>150</v>
      </c>
      <c r="E26" s="176">
        <v>1.4850000000000001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0.11</v>
      </c>
      <c r="Q26" s="176">
        <f>ROUND(E26*P26,2)</f>
        <v>0.16</v>
      </c>
      <c r="R26" s="178" t="s">
        <v>151</v>
      </c>
      <c r="S26" s="178" t="s">
        <v>152</v>
      </c>
      <c r="T26" s="179" t="s">
        <v>152</v>
      </c>
      <c r="U26" s="160">
        <v>0.2</v>
      </c>
      <c r="V26" s="160">
        <f>ROUND(E26*U26,2)</f>
        <v>0.3</v>
      </c>
      <c r="W26" s="160"/>
      <c r="X26" s="160" t="s">
        <v>153</v>
      </c>
      <c r="Y26" s="160" t="s">
        <v>154</v>
      </c>
      <c r="Z26" s="150"/>
      <c r="AA26" s="150"/>
      <c r="AB26" s="150"/>
      <c r="AC26" s="150"/>
      <c r="AD26" s="150"/>
      <c r="AE26" s="150"/>
      <c r="AF26" s="150"/>
      <c r="AG26" s="150" t="s">
        <v>155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90" t="s">
        <v>171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90" t="s">
        <v>538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159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0" t="s">
        <v>691</v>
      </c>
      <c r="D29" s="161"/>
      <c r="E29" s="162">
        <v>1.4850000000000001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159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73">
        <v>6</v>
      </c>
      <c r="B30" s="174" t="s">
        <v>174</v>
      </c>
      <c r="C30" s="189" t="s">
        <v>175</v>
      </c>
      <c r="D30" s="175" t="s">
        <v>150</v>
      </c>
      <c r="E30" s="176">
        <v>1.2375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0.13200000000000001</v>
      </c>
      <c r="Q30" s="176">
        <f>ROUND(E30*P30,2)</f>
        <v>0.16</v>
      </c>
      <c r="R30" s="178" t="s">
        <v>151</v>
      </c>
      <c r="S30" s="178" t="s">
        <v>152</v>
      </c>
      <c r="T30" s="179" t="s">
        <v>152</v>
      </c>
      <c r="U30" s="160">
        <v>0.23499999999999999</v>
      </c>
      <c r="V30" s="160">
        <f>ROUND(E30*U30,2)</f>
        <v>0.28999999999999998</v>
      </c>
      <c r="W30" s="160"/>
      <c r="X30" s="160" t="s">
        <v>153</v>
      </c>
      <c r="Y30" s="160" t="s">
        <v>154</v>
      </c>
      <c r="Z30" s="150"/>
      <c r="AA30" s="150"/>
      <c r="AB30" s="150"/>
      <c r="AC30" s="150"/>
      <c r="AD30" s="150"/>
      <c r="AE30" s="150"/>
      <c r="AF30" s="150"/>
      <c r="AG30" s="150" t="s">
        <v>155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190" t="s">
        <v>171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159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90" t="s">
        <v>538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0" t="s">
        <v>692</v>
      </c>
      <c r="D33" s="161"/>
      <c r="E33" s="162">
        <v>1.2375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159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3">
        <v>7</v>
      </c>
      <c r="B34" s="174" t="s">
        <v>544</v>
      </c>
      <c r="C34" s="189" t="s">
        <v>545</v>
      </c>
      <c r="D34" s="175" t="s">
        <v>188</v>
      </c>
      <c r="E34" s="176">
        <v>254.79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0.22</v>
      </c>
      <c r="Q34" s="176">
        <f>ROUND(E34*P34,2)</f>
        <v>56.05</v>
      </c>
      <c r="R34" s="178" t="s">
        <v>151</v>
      </c>
      <c r="S34" s="178" t="s">
        <v>152</v>
      </c>
      <c r="T34" s="179" t="s">
        <v>152</v>
      </c>
      <c r="U34" s="160">
        <v>0.14299999999999999</v>
      </c>
      <c r="V34" s="160">
        <f>ROUND(E34*U34,2)</f>
        <v>36.43</v>
      </c>
      <c r="W34" s="160"/>
      <c r="X34" s="160" t="s">
        <v>153</v>
      </c>
      <c r="Y34" s="160" t="s">
        <v>154</v>
      </c>
      <c r="Z34" s="150"/>
      <c r="AA34" s="150"/>
      <c r="AB34" s="150"/>
      <c r="AC34" s="150"/>
      <c r="AD34" s="150"/>
      <c r="AE34" s="150"/>
      <c r="AF34" s="150"/>
      <c r="AG34" s="150" t="s">
        <v>155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251" t="s">
        <v>189</v>
      </c>
      <c r="D35" s="252"/>
      <c r="E35" s="252"/>
      <c r="F35" s="252"/>
      <c r="G35" s="252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157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80" t="str">
        <f>C35</f>
        <v>s vybouráním lože, s přemístěním hmot na skládku na vzdálenost do 3 m nebo naložením na dopravní prostředek</v>
      </c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190" t="s">
        <v>190</v>
      </c>
      <c r="D36" s="161"/>
      <c r="E36" s="162"/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159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3" x14ac:dyDescent="0.2">
      <c r="A37" s="157"/>
      <c r="B37" s="158"/>
      <c r="C37" s="190" t="s">
        <v>693</v>
      </c>
      <c r="D37" s="161"/>
      <c r="E37" s="162">
        <v>126.29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159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90" t="s">
        <v>694</v>
      </c>
      <c r="D38" s="161"/>
      <c r="E38" s="162">
        <v>128.5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159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3">
        <v>8</v>
      </c>
      <c r="B39" s="174" t="s">
        <v>186</v>
      </c>
      <c r="C39" s="189" t="s">
        <v>187</v>
      </c>
      <c r="D39" s="175" t="s">
        <v>188</v>
      </c>
      <c r="E39" s="176">
        <v>4.95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0.27</v>
      </c>
      <c r="Q39" s="176">
        <f>ROUND(E39*P39,2)</f>
        <v>1.34</v>
      </c>
      <c r="R39" s="178" t="s">
        <v>151</v>
      </c>
      <c r="S39" s="178" t="s">
        <v>152</v>
      </c>
      <c r="T39" s="179" t="s">
        <v>152</v>
      </c>
      <c r="U39" s="160">
        <v>0.123</v>
      </c>
      <c r="V39" s="160">
        <f>ROUND(E39*U39,2)</f>
        <v>0.61</v>
      </c>
      <c r="W39" s="160"/>
      <c r="X39" s="160" t="s">
        <v>153</v>
      </c>
      <c r="Y39" s="160" t="s">
        <v>154</v>
      </c>
      <c r="Z39" s="150"/>
      <c r="AA39" s="150"/>
      <c r="AB39" s="150"/>
      <c r="AC39" s="150"/>
      <c r="AD39" s="150"/>
      <c r="AE39" s="150"/>
      <c r="AF39" s="150"/>
      <c r="AG39" s="150" t="s">
        <v>155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251" t="s">
        <v>189</v>
      </c>
      <c r="D40" s="252"/>
      <c r="E40" s="252"/>
      <c r="F40" s="252"/>
      <c r="G40" s="252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157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80" t="str">
        <f>C40</f>
        <v>s vybouráním lože, s přemístěním hmot na skládku na vzdálenost do 3 m nebo naložením na dopravní prostředek</v>
      </c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190" t="s">
        <v>190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159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90" t="s">
        <v>695</v>
      </c>
      <c r="D42" s="161"/>
      <c r="E42" s="162">
        <v>4.95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159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3">
        <v>9</v>
      </c>
      <c r="B43" s="174" t="s">
        <v>194</v>
      </c>
      <c r="C43" s="189" t="s">
        <v>195</v>
      </c>
      <c r="D43" s="175" t="s">
        <v>188</v>
      </c>
      <c r="E43" s="176">
        <v>9.9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0.115</v>
      </c>
      <c r="Q43" s="176">
        <f>ROUND(E43*P43,2)</f>
        <v>1.1399999999999999</v>
      </c>
      <c r="R43" s="178" t="s">
        <v>151</v>
      </c>
      <c r="S43" s="178" t="s">
        <v>152</v>
      </c>
      <c r="T43" s="179" t="s">
        <v>152</v>
      </c>
      <c r="U43" s="160">
        <v>0.13700000000000001</v>
      </c>
      <c r="V43" s="160">
        <f>ROUND(E43*U43,2)</f>
        <v>1.36</v>
      </c>
      <c r="W43" s="160"/>
      <c r="X43" s="160" t="s">
        <v>153</v>
      </c>
      <c r="Y43" s="160" t="s">
        <v>154</v>
      </c>
      <c r="Z43" s="150"/>
      <c r="AA43" s="150"/>
      <c r="AB43" s="150"/>
      <c r="AC43" s="150"/>
      <c r="AD43" s="150"/>
      <c r="AE43" s="150"/>
      <c r="AF43" s="150"/>
      <c r="AG43" s="150" t="s">
        <v>155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1" t="s">
        <v>189</v>
      </c>
      <c r="D44" s="252"/>
      <c r="E44" s="252"/>
      <c r="F44" s="252"/>
      <c r="G44" s="252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157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80" t="str">
        <f>C44</f>
        <v>s vybouráním lože, s přemístěním hmot na skládku na vzdálenost do 3 m nebo naložením na dopravní prostředek</v>
      </c>
      <c r="BB44" s="150"/>
      <c r="BC44" s="150"/>
      <c r="BD44" s="150"/>
      <c r="BE44" s="150"/>
      <c r="BF44" s="150"/>
      <c r="BG44" s="150"/>
      <c r="BH44" s="150"/>
    </row>
    <row r="45" spans="1:60" outlineLevel="2" x14ac:dyDescent="0.2">
      <c r="A45" s="157"/>
      <c r="B45" s="158"/>
      <c r="C45" s="190" t="s">
        <v>190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159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90" t="s">
        <v>696</v>
      </c>
      <c r="D46" s="161"/>
      <c r="E46" s="162">
        <v>9.9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159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3">
        <v>10</v>
      </c>
      <c r="B47" s="174" t="s">
        <v>203</v>
      </c>
      <c r="C47" s="189" t="s">
        <v>204</v>
      </c>
      <c r="D47" s="175" t="s">
        <v>205</v>
      </c>
      <c r="E47" s="176">
        <v>32.125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 t="s">
        <v>206</v>
      </c>
      <c r="S47" s="178" t="s">
        <v>152</v>
      </c>
      <c r="T47" s="179" t="s">
        <v>152</v>
      </c>
      <c r="U47" s="160">
        <v>1.548</v>
      </c>
      <c r="V47" s="160">
        <f>ROUND(E47*U47,2)</f>
        <v>49.73</v>
      </c>
      <c r="W47" s="160"/>
      <c r="X47" s="160" t="s">
        <v>153</v>
      </c>
      <c r="Y47" s="160" t="s">
        <v>154</v>
      </c>
      <c r="Z47" s="150"/>
      <c r="AA47" s="150"/>
      <c r="AB47" s="150"/>
      <c r="AC47" s="150"/>
      <c r="AD47" s="150"/>
      <c r="AE47" s="150"/>
      <c r="AF47" s="150"/>
      <c r="AG47" s="150" t="s">
        <v>155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251" t="s">
        <v>207</v>
      </c>
      <c r="D48" s="252"/>
      <c r="E48" s="252"/>
      <c r="F48" s="252"/>
      <c r="G48" s="252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157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80" t="str">
        <f>C48</f>
        <v>příplatek k cenám vykopávek za ztížení vykopávky v blízkosti podzemního vedení nebo výbušnin v horninách jakékoliv třídy,</v>
      </c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190" t="s">
        <v>697</v>
      </c>
      <c r="D49" s="161"/>
      <c r="E49" s="162">
        <v>32.125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159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3">
        <v>11</v>
      </c>
      <c r="B50" s="174" t="s">
        <v>209</v>
      </c>
      <c r="C50" s="189" t="s">
        <v>210</v>
      </c>
      <c r="D50" s="175" t="s">
        <v>205</v>
      </c>
      <c r="E50" s="176">
        <v>137.31944999999999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 t="s">
        <v>206</v>
      </c>
      <c r="S50" s="178" t="s">
        <v>152</v>
      </c>
      <c r="T50" s="179" t="s">
        <v>152</v>
      </c>
      <c r="U50" s="160">
        <v>0.42199999999999999</v>
      </c>
      <c r="V50" s="160">
        <f>ROUND(E50*U50,2)</f>
        <v>57.95</v>
      </c>
      <c r="W50" s="160"/>
      <c r="X50" s="160" t="s">
        <v>153</v>
      </c>
      <c r="Y50" s="160" t="s">
        <v>154</v>
      </c>
      <c r="Z50" s="150"/>
      <c r="AA50" s="150"/>
      <c r="AB50" s="150"/>
      <c r="AC50" s="150"/>
      <c r="AD50" s="150"/>
      <c r="AE50" s="150"/>
      <c r="AF50" s="150"/>
      <c r="AG50" s="150" t="s">
        <v>155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251" t="s">
        <v>211</v>
      </c>
      <c r="D51" s="252"/>
      <c r="E51" s="252"/>
      <c r="F51" s="252"/>
      <c r="G51" s="252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157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80" t="str">
        <f>C51</f>
        <v>s přemístěním výkopku v příčných profilech na vzdálenost do 15 m nebo s naložením na dopravní prostředek.</v>
      </c>
      <c r="BB51" s="150"/>
      <c r="BC51" s="150"/>
      <c r="BD51" s="150"/>
      <c r="BE51" s="150"/>
      <c r="BF51" s="150"/>
      <c r="BG51" s="150"/>
      <c r="BH51" s="150"/>
    </row>
    <row r="52" spans="1:60" outlineLevel="2" x14ac:dyDescent="0.2">
      <c r="A52" s="157"/>
      <c r="B52" s="158"/>
      <c r="C52" s="190" t="s">
        <v>158</v>
      </c>
      <c r="D52" s="161"/>
      <c r="E52" s="162"/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159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90" t="s">
        <v>698</v>
      </c>
      <c r="D53" s="161"/>
      <c r="E53" s="162">
        <v>81.979069999999993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159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90" t="s">
        <v>699</v>
      </c>
      <c r="D54" s="161"/>
      <c r="E54" s="162">
        <v>76.855379999999997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159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90" t="s">
        <v>158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159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190" t="s">
        <v>700</v>
      </c>
      <c r="D56" s="161"/>
      <c r="E56" s="162">
        <v>-21.515000000000001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159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3">
        <v>12</v>
      </c>
      <c r="B57" s="174" t="s">
        <v>220</v>
      </c>
      <c r="C57" s="189" t="s">
        <v>221</v>
      </c>
      <c r="D57" s="175" t="s">
        <v>205</v>
      </c>
      <c r="E57" s="176">
        <v>137.31944999999999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 t="s">
        <v>206</v>
      </c>
      <c r="S57" s="178" t="s">
        <v>152</v>
      </c>
      <c r="T57" s="179" t="s">
        <v>152</v>
      </c>
      <c r="U57" s="160">
        <v>8.7999999999999995E-2</v>
      </c>
      <c r="V57" s="160">
        <f>ROUND(E57*U57,2)</f>
        <v>12.08</v>
      </c>
      <c r="W57" s="160"/>
      <c r="X57" s="160" t="s">
        <v>153</v>
      </c>
      <c r="Y57" s="160" t="s">
        <v>154</v>
      </c>
      <c r="Z57" s="150"/>
      <c r="AA57" s="150"/>
      <c r="AB57" s="150"/>
      <c r="AC57" s="150"/>
      <c r="AD57" s="150"/>
      <c r="AE57" s="150"/>
      <c r="AF57" s="150"/>
      <c r="AG57" s="150" t="s">
        <v>155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251" t="s">
        <v>211</v>
      </c>
      <c r="D58" s="252"/>
      <c r="E58" s="252"/>
      <c r="F58" s="252"/>
      <c r="G58" s="252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157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80" t="str">
        <f>C58</f>
        <v>s přemístěním výkopku v příčných profilech na vzdálenost do 15 m nebo s naložením na dopravní prostředek.</v>
      </c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190" t="s">
        <v>701</v>
      </c>
      <c r="D59" s="161"/>
      <c r="E59" s="162">
        <v>137.31944999999999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159</v>
      </c>
      <c r="AH59" s="150">
        <v>5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3">
        <v>13</v>
      </c>
      <c r="B60" s="174" t="s">
        <v>223</v>
      </c>
      <c r="C60" s="189" t="s">
        <v>224</v>
      </c>
      <c r="D60" s="175" t="s">
        <v>205</v>
      </c>
      <c r="E60" s="176">
        <v>0.19800000000000001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 t="s">
        <v>206</v>
      </c>
      <c r="S60" s="178" t="s">
        <v>152</v>
      </c>
      <c r="T60" s="179" t="s">
        <v>152</v>
      </c>
      <c r="U60" s="160">
        <v>0.495</v>
      </c>
      <c r="V60" s="160">
        <f>ROUND(E60*U60,2)</f>
        <v>0.1</v>
      </c>
      <c r="W60" s="160"/>
      <c r="X60" s="160" t="s">
        <v>153</v>
      </c>
      <c r="Y60" s="160" t="s">
        <v>154</v>
      </c>
      <c r="Z60" s="150"/>
      <c r="AA60" s="150"/>
      <c r="AB60" s="150"/>
      <c r="AC60" s="150"/>
      <c r="AD60" s="150"/>
      <c r="AE60" s="150"/>
      <c r="AF60" s="150"/>
      <c r="AG60" s="150" t="s">
        <v>155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2" x14ac:dyDescent="0.2">
      <c r="A61" s="157"/>
      <c r="B61" s="158"/>
      <c r="C61" s="251" t="s">
        <v>225</v>
      </c>
      <c r="D61" s="252"/>
      <c r="E61" s="252"/>
      <c r="F61" s="252"/>
      <c r="G61" s="252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157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80" t="str">
        <f>C61</f>
        <v>zapažených i nezapažených s urovnáním dna do předepsaného profilu a spádu, s přehozením výkopku na přilehlém terénu na vzdálenost do 3 m od podélné osy rýhy nebo s naložením výkopku na dopravní prostředek.</v>
      </c>
      <c r="BB61" s="150"/>
      <c r="BC61" s="150"/>
      <c r="BD61" s="150"/>
      <c r="BE61" s="150"/>
      <c r="BF61" s="150"/>
      <c r="BG61" s="150"/>
      <c r="BH61" s="150"/>
    </row>
    <row r="62" spans="1:60" outlineLevel="2" x14ac:dyDescent="0.2">
      <c r="A62" s="157"/>
      <c r="B62" s="158"/>
      <c r="C62" s="190" t="s">
        <v>190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159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190" t="s">
        <v>702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159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190" t="s">
        <v>703</v>
      </c>
      <c r="D64" s="161"/>
      <c r="E64" s="162">
        <v>0.19800000000000001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159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3">
        <v>14</v>
      </c>
      <c r="B65" s="174" t="s">
        <v>228</v>
      </c>
      <c r="C65" s="189" t="s">
        <v>229</v>
      </c>
      <c r="D65" s="175" t="s">
        <v>205</v>
      </c>
      <c r="E65" s="176">
        <v>122.01105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 t="s">
        <v>206</v>
      </c>
      <c r="S65" s="178" t="s">
        <v>152</v>
      </c>
      <c r="T65" s="179" t="s">
        <v>152</v>
      </c>
      <c r="U65" s="160">
        <v>1.0999999999999999E-2</v>
      </c>
      <c r="V65" s="160">
        <f>ROUND(E65*U65,2)</f>
        <v>1.34</v>
      </c>
      <c r="W65" s="160"/>
      <c r="X65" s="160" t="s">
        <v>153</v>
      </c>
      <c r="Y65" s="160" t="s">
        <v>154</v>
      </c>
      <c r="Z65" s="150"/>
      <c r="AA65" s="150"/>
      <c r="AB65" s="150"/>
      <c r="AC65" s="150"/>
      <c r="AD65" s="150"/>
      <c r="AE65" s="150"/>
      <c r="AF65" s="150"/>
      <c r="AG65" s="150" t="s">
        <v>155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251" t="s">
        <v>230</v>
      </c>
      <c r="D66" s="252"/>
      <c r="E66" s="252"/>
      <c r="F66" s="252"/>
      <c r="G66" s="252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157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2" x14ac:dyDescent="0.2">
      <c r="A67" s="157"/>
      <c r="B67" s="158"/>
      <c r="C67" s="190" t="s">
        <v>701</v>
      </c>
      <c r="D67" s="161"/>
      <c r="E67" s="162">
        <v>137.31944999999999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159</v>
      </c>
      <c r="AH67" s="150">
        <v>5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190" t="s">
        <v>704</v>
      </c>
      <c r="D68" s="161"/>
      <c r="E68" s="162">
        <v>-15.308400000000001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159</v>
      </c>
      <c r="AH68" s="150">
        <v>5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73">
        <v>15</v>
      </c>
      <c r="B69" s="174" t="s">
        <v>232</v>
      </c>
      <c r="C69" s="189" t="s">
        <v>233</v>
      </c>
      <c r="D69" s="175" t="s">
        <v>205</v>
      </c>
      <c r="E69" s="176">
        <v>1220.11052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 t="s">
        <v>206</v>
      </c>
      <c r="S69" s="178" t="s">
        <v>152</v>
      </c>
      <c r="T69" s="179" t="s">
        <v>152</v>
      </c>
      <c r="U69" s="160">
        <v>0</v>
      </c>
      <c r="V69" s="160">
        <f>ROUND(E69*U69,2)</f>
        <v>0</v>
      </c>
      <c r="W69" s="160"/>
      <c r="X69" s="160" t="s">
        <v>153</v>
      </c>
      <c r="Y69" s="160" t="s">
        <v>154</v>
      </c>
      <c r="Z69" s="150"/>
      <c r="AA69" s="150"/>
      <c r="AB69" s="150"/>
      <c r="AC69" s="150"/>
      <c r="AD69" s="150"/>
      <c r="AE69" s="150"/>
      <c r="AF69" s="150"/>
      <c r="AG69" s="150" t="s">
        <v>155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251" t="s">
        <v>230</v>
      </c>
      <c r="D70" s="252"/>
      <c r="E70" s="252"/>
      <c r="F70" s="252"/>
      <c r="G70" s="252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157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 x14ac:dyDescent="0.2">
      <c r="A71" s="157"/>
      <c r="B71" s="158"/>
      <c r="C71" s="190" t="s">
        <v>705</v>
      </c>
      <c r="D71" s="161"/>
      <c r="E71" s="162">
        <v>1220.11052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159</v>
      </c>
      <c r="AH71" s="150">
        <v>5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33.75" outlineLevel="1" x14ac:dyDescent="0.2">
      <c r="A72" s="173">
        <v>16</v>
      </c>
      <c r="B72" s="174" t="s">
        <v>235</v>
      </c>
      <c r="C72" s="189" t="s">
        <v>236</v>
      </c>
      <c r="D72" s="175" t="s">
        <v>205</v>
      </c>
      <c r="E72" s="176">
        <v>15.308400000000001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 t="s">
        <v>206</v>
      </c>
      <c r="S72" s="178" t="s">
        <v>152</v>
      </c>
      <c r="T72" s="179" t="s">
        <v>152</v>
      </c>
      <c r="U72" s="160">
        <v>5.3999999999999999E-2</v>
      </c>
      <c r="V72" s="160">
        <f>ROUND(E72*U72,2)</f>
        <v>0.83</v>
      </c>
      <c r="W72" s="160"/>
      <c r="X72" s="160" t="s">
        <v>153</v>
      </c>
      <c r="Y72" s="160" t="s">
        <v>154</v>
      </c>
      <c r="Z72" s="150"/>
      <c r="AA72" s="150"/>
      <c r="AB72" s="150"/>
      <c r="AC72" s="150"/>
      <c r="AD72" s="150"/>
      <c r="AE72" s="150"/>
      <c r="AF72" s="150"/>
      <c r="AG72" s="150" t="s">
        <v>155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2" x14ac:dyDescent="0.2">
      <c r="A73" s="157"/>
      <c r="B73" s="158"/>
      <c r="C73" s="251" t="s">
        <v>237</v>
      </c>
      <c r="D73" s="252"/>
      <c r="E73" s="252"/>
      <c r="F73" s="252"/>
      <c r="G73" s="252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157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190" t="s">
        <v>158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159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190" t="s">
        <v>238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159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190" t="s">
        <v>706</v>
      </c>
      <c r="D76" s="161"/>
      <c r="E76" s="162">
        <v>15.308400000000001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159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73">
        <v>17</v>
      </c>
      <c r="B77" s="174" t="s">
        <v>240</v>
      </c>
      <c r="C77" s="189" t="s">
        <v>241</v>
      </c>
      <c r="D77" s="175" t="s">
        <v>205</v>
      </c>
      <c r="E77" s="176">
        <v>122.01105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 t="s">
        <v>206</v>
      </c>
      <c r="S77" s="178" t="s">
        <v>152</v>
      </c>
      <c r="T77" s="179" t="s">
        <v>152</v>
      </c>
      <c r="U77" s="160">
        <v>8.9999999999999993E-3</v>
      </c>
      <c r="V77" s="160">
        <f>ROUND(E77*U77,2)</f>
        <v>1.1000000000000001</v>
      </c>
      <c r="W77" s="160"/>
      <c r="X77" s="160" t="s">
        <v>153</v>
      </c>
      <c r="Y77" s="160" t="s">
        <v>154</v>
      </c>
      <c r="Z77" s="150"/>
      <c r="AA77" s="150"/>
      <c r="AB77" s="150"/>
      <c r="AC77" s="150"/>
      <c r="AD77" s="150"/>
      <c r="AE77" s="150"/>
      <c r="AF77" s="150"/>
      <c r="AG77" s="150" t="s">
        <v>155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190" t="s">
        <v>707</v>
      </c>
      <c r="D78" s="161"/>
      <c r="E78" s="162">
        <v>122.01105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159</v>
      </c>
      <c r="AH78" s="150">
        <v>5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3">
        <v>18</v>
      </c>
      <c r="B79" s="174" t="s">
        <v>243</v>
      </c>
      <c r="C79" s="189" t="s">
        <v>244</v>
      </c>
      <c r="D79" s="175" t="s">
        <v>150</v>
      </c>
      <c r="E79" s="176">
        <v>127.57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 t="s">
        <v>245</v>
      </c>
      <c r="S79" s="178" t="s">
        <v>152</v>
      </c>
      <c r="T79" s="179" t="s">
        <v>152</v>
      </c>
      <c r="U79" s="160">
        <v>0.06</v>
      </c>
      <c r="V79" s="160">
        <f>ROUND(E79*U79,2)</f>
        <v>7.65</v>
      </c>
      <c r="W79" s="160"/>
      <c r="X79" s="160" t="s">
        <v>153</v>
      </c>
      <c r="Y79" s="160" t="s">
        <v>154</v>
      </c>
      <c r="Z79" s="150"/>
      <c r="AA79" s="150"/>
      <c r="AB79" s="150"/>
      <c r="AC79" s="150"/>
      <c r="AD79" s="150"/>
      <c r="AE79" s="150"/>
      <c r="AF79" s="150"/>
      <c r="AG79" s="150" t="s">
        <v>155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2" x14ac:dyDescent="0.2">
      <c r="A80" s="157"/>
      <c r="B80" s="158"/>
      <c r="C80" s="251" t="s">
        <v>246</v>
      </c>
      <c r="D80" s="252"/>
      <c r="E80" s="252"/>
      <c r="F80" s="252"/>
      <c r="G80" s="252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157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190" t="s">
        <v>708</v>
      </c>
      <c r="D81" s="161"/>
      <c r="E81" s="162">
        <v>127.57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159</v>
      </c>
      <c r="AH81" s="150">
        <v>5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3">
        <v>19</v>
      </c>
      <c r="B82" s="174" t="s">
        <v>248</v>
      </c>
      <c r="C82" s="189" t="s">
        <v>249</v>
      </c>
      <c r="D82" s="175" t="s">
        <v>150</v>
      </c>
      <c r="E82" s="176">
        <v>260.63459999999998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 t="s">
        <v>206</v>
      </c>
      <c r="S82" s="178" t="s">
        <v>152</v>
      </c>
      <c r="T82" s="179" t="s">
        <v>152</v>
      </c>
      <c r="U82" s="160">
        <v>1.7999999999999999E-2</v>
      </c>
      <c r="V82" s="160">
        <f>ROUND(E82*U82,2)</f>
        <v>4.6900000000000004</v>
      </c>
      <c r="W82" s="160"/>
      <c r="X82" s="160" t="s">
        <v>153</v>
      </c>
      <c r="Y82" s="160" t="s">
        <v>154</v>
      </c>
      <c r="Z82" s="150"/>
      <c r="AA82" s="150"/>
      <c r="AB82" s="150"/>
      <c r="AC82" s="150"/>
      <c r="AD82" s="150"/>
      <c r="AE82" s="150"/>
      <c r="AF82" s="150"/>
      <c r="AG82" s="150" t="s">
        <v>155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251" t="s">
        <v>250</v>
      </c>
      <c r="D83" s="252"/>
      <c r="E83" s="252"/>
      <c r="F83" s="252"/>
      <c r="G83" s="252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157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190" t="s">
        <v>158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159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90" t="s">
        <v>709</v>
      </c>
      <c r="D85" s="161"/>
      <c r="E85" s="162">
        <v>256.18459999999999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159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90" t="s">
        <v>690</v>
      </c>
      <c r="D86" s="161"/>
      <c r="E86" s="162">
        <v>1.9650000000000001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159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190" t="s">
        <v>710</v>
      </c>
      <c r="D87" s="161"/>
      <c r="E87" s="162">
        <v>2.4849999999999999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159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173">
        <v>20</v>
      </c>
      <c r="B88" s="174" t="s">
        <v>256</v>
      </c>
      <c r="C88" s="189" t="s">
        <v>257</v>
      </c>
      <c r="D88" s="175" t="s">
        <v>150</v>
      </c>
      <c r="E88" s="176">
        <v>127.57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 t="s">
        <v>206</v>
      </c>
      <c r="S88" s="178" t="s">
        <v>152</v>
      </c>
      <c r="T88" s="179" t="s">
        <v>152</v>
      </c>
      <c r="U88" s="160">
        <v>0.17699999999999999</v>
      </c>
      <c r="V88" s="160">
        <f>ROUND(E88*U88,2)</f>
        <v>22.58</v>
      </c>
      <c r="W88" s="160"/>
      <c r="X88" s="160" t="s">
        <v>153</v>
      </c>
      <c r="Y88" s="160" t="s">
        <v>154</v>
      </c>
      <c r="Z88" s="150"/>
      <c r="AA88" s="150"/>
      <c r="AB88" s="150"/>
      <c r="AC88" s="150"/>
      <c r="AD88" s="150"/>
      <c r="AE88" s="150"/>
      <c r="AF88" s="150"/>
      <c r="AG88" s="150" t="s">
        <v>155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2" x14ac:dyDescent="0.2">
      <c r="A89" s="157"/>
      <c r="B89" s="158"/>
      <c r="C89" s="251" t="s">
        <v>258</v>
      </c>
      <c r="D89" s="252"/>
      <c r="E89" s="252"/>
      <c r="F89" s="252"/>
      <c r="G89" s="252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157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80" t="str">
        <f>C89</f>
        <v>s případným nutným přemístěním hromad nebo dočasných skládek na místo potřeby ze vzdálenosti do 30 m, v rovině nebo ve svahu do 1 : 5,</v>
      </c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190" t="s">
        <v>190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159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190" t="s">
        <v>711</v>
      </c>
      <c r="D91" s="161"/>
      <c r="E91" s="162">
        <v>127.57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159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3">
        <v>21</v>
      </c>
      <c r="B92" s="174" t="s">
        <v>260</v>
      </c>
      <c r="C92" s="189" t="s">
        <v>261</v>
      </c>
      <c r="D92" s="175" t="s">
        <v>150</v>
      </c>
      <c r="E92" s="176">
        <v>127.57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 t="s">
        <v>245</v>
      </c>
      <c r="S92" s="178" t="s">
        <v>152</v>
      </c>
      <c r="T92" s="179" t="s">
        <v>152</v>
      </c>
      <c r="U92" s="160">
        <v>1E-3</v>
      </c>
      <c r="V92" s="160">
        <f>ROUND(E92*U92,2)</f>
        <v>0.13</v>
      </c>
      <c r="W92" s="160"/>
      <c r="X92" s="160" t="s">
        <v>153</v>
      </c>
      <c r="Y92" s="160" t="s">
        <v>154</v>
      </c>
      <c r="Z92" s="150"/>
      <c r="AA92" s="150"/>
      <c r="AB92" s="150"/>
      <c r="AC92" s="150"/>
      <c r="AD92" s="150"/>
      <c r="AE92" s="150"/>
      <c r="AF92" s="150"/>
      <c r="AG92" s="150" t="s">
        <v>155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190" t="s">
        <v>712</v>
      </c>
      <c r="D93" s="161"/>
      <c r="E93" s="162">
        <v>127.57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159</v>
      </c>
      <c r="AH93" s="150">
        <v>5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3">
        <v>22</v>
      </c>
      <c r="B94" s="174" t="s">
        <v>263</v>
      </c>
      <c r="C94" s="189" t="s">
        <v>264</v>
      </c>
      <c r="D94" s="175" t="s">
        <v>150</v>
      </c>
      <c r="E94" s="176">
        <v>127.57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 t="s">
        <v>245</v>
      </c>
      <c r="S94" s="178" t="s">
        <v>152</v>
      </c>
      <c r="T94" s="179" t="s">
        <v>152</v>
      </c>
      <c r="U94" s="160">
        <v>1.4999999999999999E-2</v>
      </c>
      <c r="V94" s="160">
        <f>ROUND(E94*U94,2)</f>
        <v>1.91</v>
      </c>
      <c r="W94" s="160"/>
      <c r="X94" s="160" t="s">
        <v>153</v>
      </c>
      <c r="Y94" s="160" t="s">
        <v>154</v>
      </c>
      <c r="Z94" s="150"/>
      <c r="AA94" s="150"/>
      <c r="AB94" s="150"/>
      <c r="AC94" s="150"/>
      <c r="AD94" s="150"/>
      <c r="AE94" s="150"/>
      <c r="AF94" s="150"/>
      <c r="AG94" s="150" t="s">
        <v>155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190" t="s">
        <v>713</v>
      </c>
      <c r="D95" s="161"/>
      <c r="E95" s="162">
        <v>127.57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159</v>
      </c>
      <c r="AH95" s="150">
        <v>5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3">
        <v>23</v>
      </c>
      <c r="B96" s="174" t="s">
        <v>266</v>
      </c>
      <c r="C96" s="189" t="s">
        <v>267</v>
      </c>
      <c r="D96" s="175" t="s">
        <v>205</v>
      </c>
      <c r="E96" s="176">
        <v>6.3784999999999998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 t="s">
        <v>245</v>
      </c>
      <c r="S96" s="178" t="s">
        <v>152</v>
      </c>
      <c r="T96" s="179" t="s">
        <v>152</v>
      </c>
      <c r="U96" s="160">
        <v>0.26</v>
      </c>
      <c r="V96" s="160">
        <f>ROUND(E96*U96,2)</f>
        <v>1.66</v>
      </c>
      <c r="W96" s="160"/>
      <c r="X96" s="160" t="s">
        <v>153</v>
      </c>
      <c r="Y96" s="160" t="s">
        <v>154</v>
      </c>
      <c r="Z96" s="150"/>
      <c r="AA96" s="150"/>
      <c r="AB96" s="150"/>
      <c r="AC96" s="150"/>
      <c r="AD96" s="150"/>
      <c r="AE96" s="150"/>
      <c r="AF96" s="150"/>
      <c r="AG96" s="150" t="s">
        <v>155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190" t="s">
        <v>714</v>
      </c>
      <c r="D97" s="161"/>
      <c r="E97" s="162">
        <v>6.3784999999999998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159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3">
        <v>24</v>
      </c>
      <c r="B98" s="174" t="s">
        <v>269</v>
      </c>
      <c r="C98" s="189" t="s">
        <v>270</v>
      </c>
      <c r="D98" s="175" t="s">
        <v>205</v>
      </c>
      <c r="E98" s="176">
        <v>6.3784999999999998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 t="s">
        <v>245</v>
      </c>
      <c r="S98" s="178" t="s">
        <v>152</v>
      </c>
      <c r="T98" s="179" t="s">
        <v>152</v>
      </c>
      <c r="U98" s="160">
        <v>0.88400000000000001</v>
      </c>
      <c r="V98" s="160">
        <f>ROUND(E98*U98,2)</f>
        <v>5.64</v>
      </c>
      <c r="W98" s="160"/>
      <c r="X98" s="160" t="s">
        <v>153</v>
      </c>
      <c r="Y98" s="160" t="s">
        <v>154</v>
      </c>
      <c r="Z98" s="150"/>
      <c r="AA98" s="150"/>
      <c r="AB98" s="150"/>
      <c r="AC98" s="150"/>
      <c r="AD98" s="150"/>
      <c r="AE98" s="150"/>
      <c r="AF98" s="150"/>
      <c r="AG98" s="150" t="s">
        <v>155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2" x14ac:dyDescent="0.2">
      <c r="A99" s="157"/>
      <c r="B99" s="158"/>
      <c r="C99" s="190" t="s">
        <v>715</v>
      </c>
      <c r="D99" s="161"/>
      <c r="E99" s="162">
        <v>6.3784999999999998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159</v>
      </c>
      <c r="AH99" s="150">
        <v>5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3">
        <v>25</v>
      </c>
      <c r="B100" s="174" t="s">
        <v>272</v>
      </c>
      <c r="C100" s="189" t="s">
        <v>273</v>
      </c>
      <c r="D100" s="175" t="s">
        <v>205</v>
      </c>
      <c r="E100" s="176">
        <v>122.01105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 t="s">
        <v>206</v>
      </c>
      <c r="S100" s="178" t="s">
        <v>152</v>
      </c>
      <c r="T100" s="179" t="s">
        <v>152</v>
      </c>
      <c r="U100" s="160">
        <v>0</v>
      </c>
      <c r="V100" s="160">
        <f>ROUND(E100*U100,2)</f>
        <v>0</v>
      </c>
      <c r="W100" s="160"/>
      <c r="X100" s="160" t="s">
        <v>153</v>
      </c>
      <c r="Y100" s="160" t="s">
        <v>154</v>
      </c>
      <c r="Z100" s="150"/>
      <c r="AA100" s="150"/>
      <c r="AB100" s="150"/>
      <c r="AC100" s="150"/>
      <c r="AD100" s="150"/>
      <c r="AE100" s="150"/>
      <c r="AF100" s="150"/>
      <c r="AG100" s="150" t="s">
        <v>155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190" t="s">
        <v>716</v>
      </c>
      <c r="D101" s="161"/>
      <c r="E101" s="162">
        <v>122.01105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159</v>
      </c>
      <c r="AH101" s="150">
        <v>5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3">
        <v>26</v>
      </c>
      <c r="B102" s="174" t="s">
        <v>275</v>
      </c>
      <c r="C102" s="189" t="s">
        <v>276</v>
      </c>
      <c r="D102" s="175" t="s">
        <v>277</v>
      </c>
      <c r="E102" s="176">
        <v>3.8271000000000002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1E-3</v>
      </c>
      <c r="O102" s="176">
        <f>ROUND(E102*N102,2)</f>
        <v>0</v>
      </c>
      <c r="P102" s="176">
        <v>0</v>
      </c>
      <c r="Q102" s="176">
        <f>ROUND(E102*P102,2)</f>
        <v>0</v>
      </c>
      <c r="R102" s="178" t="s">
        <v>278</v>
      </c>
      <c r="S102" s="178" t="s">
        <v>152</v>
      </c>
      <c r="T102" s="179" t="s">
        <v>152</v>
      </c>
      <c r="U102" s="160">
        <v>0</v>
      </c>
      <c r="V102" s="160">
        <f>ROUND(E102*U102,2)</f>
        <v>0</v>
      </c>
      <c r="W102" s="160"/>
      <c r="X102" s="160" t="s">
        <v>279</v>
      </c>
      <c r="Y102" s="160" t="s">
        <v>154</v>
      </c>
      <c r="Z102" s="150"/>
      <c r="AA102" s="150"/>
      <c r="AB102" s="150"/>
      <c r="AC102" s="150"/>
      <c r="AD102" s="150"/>
      <c r="AE102" s="150"/>
      <c r="AF102" s="150"/>
      <c r="AG102" s="150" t="s">
        <v>280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190" t="s">
        <v>717</v>
      </c>
      <c r="D103" s="161"/>
      <c r="E103" s="162">
        <v>3.8271000000000002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159</v>
      </c>
      <c r="AH103" s="150">
        <v>5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3">
        <v>27</v>
      </c>
      <c r="B104" s="174" t="s">
        <v>282</v>
      </c>
      <c r="C104" s="189" t="s">
        <v>283</v>
      </c>
      <c r="D104" s="175" t="s">
        <v>205</v>
      </c>
      <c r="E104" s="176">
        <v>12.757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1.67</v>
      </c>
      <c r="O104" s="176">
        <f>ROUND(E104*N104,2)</f>
        <v>21.3</v>
      </c>
      <c r="P104" s="176">
        <v>0</v>
      </c>
      <c r="Q104" s="176">
        <f>ROUND(E104*P104,2)</f>
        <v>0</v>
      </c>
      <c r="R104" s="178" t="s">
        <v>278</v>
      </c>
      <c r="S104" s="178" t="s">
        <v>284</v>
      </c>
      <c r="T104" s="179" t="s">
        <v>284</v>
      </c>
      <c r="U104" s="160">
        <v>0</v>
      </c>
      <c r="V104" s="160">
        <f>ROUND(E104*U104,2)</f>
        <v>0</v>
      </c>
      <c r="W104" s="160"/>
      <c r="X104" s="160" t="s">
        <v>279</v>
      </c>
      <c r="Y104" s="160" t="s">
        <v>154</v>
      </c>
      <c r="Z104" s="150"/>
      <c r="AA104" s="150"/>
      <c r="AB104" s="150"/>
      <c r="AC104" s="150"/>
      <c r="AD104" s="150"/>
      <c r="AE104" s="150"/>
      <c r="AF104" s="150"/>
      <c r="AG104" s="150" t="s">
        <v>280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2" x14ac:dyDescent="0.2">
      <c r="A105" s="157"/>
      <c r="B105" s="158"/>
      <c r="C105" s="190" t="s">
        <v>718</v>
      </c>
      <c r="D105" s="161"/>
      <c r="E105" s="162">
        <v>12.757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159</v>
      </c>
      <c r="AH105" s="150">
        <v>5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">
      <c r="A106" s="166" t="s">
        <v>146</v>
      </c>
      <c r="B106" s="167" t="s">
        <v>64</v>
      </c>
      <c r="C106" s="188" t="s">
        <v>92</v>
      </c>
      <c r="D106" s="168"/>
      <c r="E106" s="169"/>
      <c r="F106" s="170"/>
      <c r="G106" s="170">
        <f>SUMIF(AG107:AG110,"&lt;&gt;NOR",G107:G110)</f>
        <v>0</v>
      </c>
      <c r="H106" s="170"/>
      <c r="I106" s="170">
        <f>SUM(I107:I110)</f>
        <v>0</v>
      </c>
      <c r="J106" s="170"/>
      <c r="K106" s="170">
        <f>SUM(K107:K110)</f>
        <v>0</v>
      </c>
      <c r="L106" s="170"/>
      <c r="M106" s="170">
        <f>SUM(M107:M110)</f>
        <v>0</v>
      </c>
      <c r="N106" s="169"/>
      <c r="O106" s="169">
        <f>SUM(O107:O110)</f>
        <v>0.13</v>
      </c>
      <c r="P106" s="169"/>
      <c r="Q106" s="169">
        <f>SUM(Q107:Q110)</f>
        <v>0</v>
      </c>
      <c r="R106" s="170"/>
      <c r="S106" s="170"/>
      <c r="T106" s="171"/>
      <c r="U106" s="165"/>
      <c r="V106" s="165">
        <f>SUM(V107:V110)</f>
        <v>24.08</v>
      </c>
      <c r="W106" s="165"/>
      <c r="X106" s="165"/>
      <c r="Y106" s="165"/>
      <c r="AG106" t="s">
        <v>147</v>
      </c>
    </row>
    <row r="107" spans="1:60" outlineLevel="1" x14ac:dyDescent="0.2">
      <c r="A107" s="173">
        <v>28</v>
      </c>
      <c r="B107" s="174" t="s">
        <v>292</v>
      </c>
      <c r="C107" s="189" t="s">
        <v>293</v>
      </c>
      <c r="D107" s="175" t="s">
        <v>150</v>
      </c>
      <c r="E107" s="176">
        <v>256.18459999999999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5.0000000000000001E-4</v>
      </c>
      <c r="O107" s="176">
        <f>ROUND(E107*N107,2)</f>
        <v>0.13</v>
      </c>
      <c r="P107" s="176">
        <v>0</v>
      </c>
      <c r="Q107" s="176">
        <f>ROUND(E107*P107,2)</f>
        <v>0</v>
      </c>
      <c r="R107" s="178" t="s">
        <v>294</v>
      </c>
      <c r="S107" s="178" t="s">
        <v>152</v>
      </c>
      <c r="T107" s="179" t="s">
        <v>152</v>
      </c>
      <c r="U107" s="160">
        <v>9.4E-2</v>
      </c>
      <c r="V107" s="160">
        <f>ROUND(E107*U107,2)</f>
        <v>24.08</v>
      </c>
      <c r="W107" s="160"/>
      <c r="X107" s="160" t="s">
        <v>153</v>
      </c>
      <c r="Y107" s="160" t="s">
        <v>154</v>
      </c>
      <c r="Z107" s="150"/>
      <c r="AA107" s="150"/>
      <c r="AB107" s="150"/>
      <c r="AC107" s="150"/>
      <c r="AD107" s="150"/>
      <c r="AE107" s="150"/>
      <c r="AF107" s="150"/>
      <c r="AG107" s="150" t="s">
        <v>155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190" t="s">
        <v>719</v>
      </c>
      <c r="D108" s="161"/>
      <c r="E108" s="162"/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159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3" x14ac:dyDescent="0.2">
      <c r="A109" s="157"/>
      <c r="B109" s="158"/>
      <c r="C109" s="190" t="s">
        <v>158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159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3" x14ac:dyDescent="0.2">
      <c r="A110" s="157"/>
      <c r="B110" s="158"/>
      <c r="C110" s="190" t="s">
        <v>709</v>
      </c>
      <c r="D110" s="161"/>
      <c r="E110" s="162">
        <v>256.18459999999999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159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66" t="s">
        <v>146</v>
      </c>
      <c r="B111" s="167" t="s">
        <v>96</v>
      </c>
      <c r="C111" s="188" t="s">
        <v>97</v>
      </c>
      <c r="D111" s="168"/>
      <c r="E111" s="169"/>
      <c r="F111" s="170"/>
      <c r="G111" s="170">
        <f>SUMIF(AG112:AG148,"&lt;&gt;NOR",G112:G148)</f>
        <v>0</v>
      </c>
      <c r="H111" s="170"/>
      <c r="I111" s="170">
        <f>SUM(I112:I148)</f>
        <v>0</v>
      </c>
      <c r="J111" s="170"/>
      <c r="K111" s="170">
        <f>SUM(K112:K148)</f>
        <v>0</v>
      </c>
      <c r="L111" s="170"/>
      <c r="M111" s="170">
        <f>SUM(M112:M148)</f>
        <v>0</v>
      </c>
      <c r="N111" s="169"/>
      <c r="O111" s="169">
        <f>SUM(O112:O148)</f>
        <v>359.31</v>
      </c>
      <c r="P111" s="169"/>
      <c r="Q111" s="169">
        <f>SUM(Q112:Q148)</f>
        <v>0</v>
      </c>
      <c r="R111" s="170"/>
      <c r="S111" s="170"/>
      <c r="T111" s="171"/>
      <c r="U111" s="165"/>
      <c r="V111" s="165">
        <f>SUM(V112:V148)</f>
        <v>109.14</v>
      </c>
      <c r="W111" s="165"/>
      <c r="X111" s="165"/>
      <c r="Y111" s="165"/>
      <c r="AG111" t="s">
        <v>147</v>
      </c>
    </row>
    <row r="112" spans="1:60" ht="22.5" outlineLevel="1" x14ac:dyDescent="0.2">
      <c r="A112" s="173">
        <v>29</v>
      </c>
      <c r="B112" s="174" t="s">
        <v>322</v>
      </c>
      <c r="C112" s="189" t="s">
        <v>323</v>
      </c>
      <c r="D112" s="175" t="s">
        <v>150</v>
      </c>
      <c r="E112" s="176">
        <v>2.4849999999999999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0.2016</v>
      </c>
      <c r="O112" s="176">
        <f>ROUND(E112*N112,2)</f>
        <v>0.5</v>
      </c>
      <c r="P112" s="176">
        <v>0</v>
      </c>
      <c r="Q112" s="176">
        <f>ROUND(E112*P112,2)</f>
        <v>0</v>
      </c>
      <c r="R112" s="178" t="s">
        <v>151</v>
      </c>
      <c r="S112" s="178" t="s">
        <v>152</v>
      </c>
      <c r="T112" s="179" t="s">
        <v>152</v>
      </c>
      <c r="U112" s="160">
        <v>2.4E-2</v>
      </c>
      <c r="V112" s="160">
        <f>ROUND(E112*U112,2)</f>
        <v>0.06</v>
      </c>
      <c r="W112" s="160"/>
      <c r="X112" s="160" t="s">
        <v>153</v>
      </c>
      <c r="Y112" s="160" t="s">
        <v>154</v>
      </c>
      <c r="Z112" s="150"/>
      <c r="AA112" s="150"/>
      <c r="AB112" s="150"/>
      <c r="AC112" s="150"/>
      <c r="AD112" s="150"/>
      <c r="AE112" s="150"/>
      <c r="AF112" s="150"/>
      <c r="AG112" s="150" t="s">
        <v>155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 x14ac:dyDescent="0.2">
      <c r="A113" s="157"/>
      <c r="B113" s="158"/>
      <c r="C113" s="190" t="s">
        <v>720</v>
      </c>
      <c r="D113" s="161"/>
      <c r="E113" s="162">
        <v>2.4849999999999999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159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 x14ac:dyDescent="0.2">
      <c r="A114" s="173">
        <v>30</v>
      </c>
      <c r="B114" s="174" t="s">
        <v>324</v>
      </c>
      <c r="C114" s="189" t="s">
        <v>325</v>
      </c>
      <c r="D114" s="175" t="s">
        <v>150</v>
      </c>
      <c r="E114" s="176">
        <v>512.36919999999998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0.378</v>
      </c>
      <c r="O114" s="176">
        <f>ROUND(E114*N114,2)</f>
        <v>193.68</v>
      </c>
      <c r="P114" s="176">
        <v>0</v>
      </c>
      <c r="Q114" s="176">
        <f>ROUND(E114*P114,2)</f>
        <v>0</v>
      </c>
      <c r="R114" s="178" t="s">
        <v>151</v>
      </c>
      <c r="S114" s="178" t="s">
        <v>152</v>
      </c>
      <c r="T114" s="179" t="s">
        <v>152</v>
      </c>
      <c r="U114" s="160">
        <v>2.5999999999999999E-2</v>
      </c>
      <c r="V114" s="160">
        <f>ROUND(E114*U114,2)</f>
        <v>13.32</v>
      </c>
      <c r="W114" s="160"/>
      <c r="X114" s="160" t="s">
        <v>153</v>
      </c>
      <c r="Y114" s="160" t="s">
        <v>154</v>
      </c>
      <c r="Z114" s="150"/>
      <c r="AA114" s="150"/>
      <c r="AB114" s="150"/>
      <c r="AC114" s="150"/>
      <c r="AD114" s="150"/>
      <c r="AE114" s="150"/>
      <c r="AF114" s="150"/>
      <c r="AG114" s="150" t="s">
        <v>155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2" x14ac:dyDescent="0.2">
      <c r="A115" s="157"/>
      <c r="B115" s="158"/>
      <c r="C115" s="190" t="s">
        <v>719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159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">
      <c r="A116" s="157"/>
      <c r="B116" s="158"/>
      <c r="C116" s="190" t="s">
        <v>158</v>
      </c>
      <c r="D116" s="161"/>
      <c r="E116" s="162"/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159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">
      <c r="A117" s="157"/>
      <c r="B117" s="158"/>
      <c r="C117" s="190" t="s">
        <v>721</v>
      </c>
      <c r="D117" s="161"/>
      <c r="E117" s="162">
        <v>512.36919999999998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159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73">
        <v>31</v>
      </c>
      <c r="B118" s="174" t="s">
        <v>328</v>
      </c>
      <c r="C118" s="189" t="s">
        <v>329</v>
      </c>
      <c r="D118" s="175" t="s">
        <v>150</v>
      </c>
      <c r="E118" s="176">
        <v>256.18459999999999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0.48509999999999998</v>
      </c>
      <c r="O118" s="176">
        <f>ROUND(E118*N118,2)</f>
        <v>124.28</v>
      </c>
      <c r="P118" s="176">
        <v>0</v>
      </c>
      <c r="Q118" s="176">
        <f>ROUND(E118*P118,2)</f>
        <v>0</v>
      </c>
      <c r="R118" s="178" t="s">
        <v>151</v>
      </c>
      <c r="S118" s="178" t="s">
        <v>152</v>
      </c>
      <c r="T118" s="179" t="s">
        <v>152</v>
      </c>
      <c r="U118" s="160">
        <v>0.03</v>
      </c>
      <c r="V118" s="160">
        <f>ROUND(E118*U118,2)</f>
        <v>7.69</v>
      </c>
      <c r="W118" s="160"/>
      <c r="X118" s="160" t="s">
        <v>153</v>
      </c>
      <c r="Y118" s="160" t="s">
        <v>154</v>
      </c>
      <c r="Z118" s="150"/>
      <c r="AA118" s="150"/>
      <c r="AB118" s="150"/>
      <c r="AC118" s="150"/>
      <c r="AD118" s="150"/>
      <c r="AE118" s="150"/>
      <c r="AF118" s="150"/>
      <c r="AG118" s="150" t="s">
        <v>155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2" x14ac:dyDescent="0.2">
      <c r="A119" s="157"/>
      <c r="B119" s="158"/>
      <c r="C119" s="190" t="s">
        <v>722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159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 x14ac:dyDescent="0.2">
      <c r="A120" s="157"/>
      <c r="B120" s="158"/>
      <c r="C120" s="190" t="s">
        <v>709</v>
      </c>
      <c r="D120" s="161"/>
      <c r="E120" s="162">
        <v>256.18459999999999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159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1" x14ac:dyDescent="0.2">
      <c r="A121" s="173">
        <v>32</v>
      </c>
      <c r="B121" s="174" t="s">
        <v>331</v>
      </c>
      <c r="C121" s="189" t="s">
        <v>332</v>
      </c>
      <c r="D121" s="175" t="s">
        <v>150</v>
      </c>
      <c r="E121" s="176">
        <v>1.2375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0.15826000000000001</v>
      </c>
      <c r="O121" s="176">
        <f>ROUND(E121*N121,2)</f>
        <v>0.2</v>
      </c>
      <c r="P121" s="176">
        <v>0</v>
      </c>
      <c r="Q121" s="176">
        <f>ROUND(E121*P121,2)</f>
        <v>0</v>
      </c>
      <c r="R121" s="178" t="s">
        <v>151</v>
      </c>
      <c r="S121" s="178" t="s">
        <v>152</v>
      </c>
      <c r="T121" s="179" t="s">
        <v>152</v>
      </c>
      <c r="U121" s="160">
        <v>5.6000000000000001E-2</v>
      </c>
      <c r="V121" s="160">
        <f>ROUND(E121*U121,2)</f>
        <v>7.0000000000000007E-2</v>
      </c>
      <c r="W121" s="160"/>
      <c r="X121" s="160" t="s">
        <v>153</v>
      </c>
      <c r="Y121" s="160" t="s">
        <v>154</v>
      </c>
      <c r="Z121" s="150"/>
      <c r="AA121" s="150"/>
      <c r="AB121" s="150"/>
      <c r="AC121" s="150"/>
      <c r="AD121" s="150"/>
      <c r="AE121" s="150"/>
      <c r="AF121" s="150"/>
      <c r="AG121" s="150" t="s">
        <v>155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2" x14ac:dyDescent="0.2">
      <c r="A122" s="157"/>
      <c r="B122" s="158"/>
      <c r="C122" s="251" t="s">
        <v>333</v>
      </c>
      <c r="D122" s="252"/>
      <c r="E122" s="252"/>
      <c r="F122" s="252"/>
      <c r="G122" s="252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157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">
      <c r="A123" s="157"/>
      <c r="B123" s="158"/>
      <c r="C123" s="190" t="s">
        <v>723</v>
      </c>
      <c r="D123" s="161"/>
      <c r="E123" s="162">
        <v>1.2375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159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 x14ac:dyDescent="0.2">
      <c r="A124" s="173">
        <v>33</v>
      </c>
      <c r="B124" s="174" t="s">
        <v>339</v>
      </c>
      <c r="C124" s="189" t="s">
        <v>340</v>
      </c>
      <c r="D124" s="175" t="s">
        <v>150</v>
      </c>
      <c r="E124" s="176">
        <v>2.7225000000000001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5.0000000000000001E-4</v>
      </c>
      <c r="O124" s="176">
        <f>ROUND(E124*N124,2)</f>
        <v>0</v>
      </c>
      <c r="P124" s="176">
        <v>0</v>
      </c>
      <c r="Q124" s="176">
        <f>ROUND(E124*P124,2)</f>
        <v>0</v>
      </c>
      <c r="R124" s="178" t="s">
        <v>151</v>
      </c>
      <c r="S124" s="178" t="s">
        <v>152</v>
      </c>
      <c r="T124" s="179" t="s">
        <v>152</v>
      </c>
      <c r="U124" s="160">
        <v>2E-3</v>
      </c>
      <c r="V124" s="160">
        <f>ROUND(E124*U124,2)</f>
        <v>0.01</v>
      </c>
      <c r="W124" s="160"/>
      <c r="X124" s="160" t="s">
        <v>153</v>
      </c>
      <c r="Y124" s="160" t="s">
        <v>154</v>
      </c>
      <c r="Z124" s="150"/>
      <c r="AA124" s="150"/>
      <c r="AB124" s="150"/>
      <c r="AC124" s="150"/>
      <c r="AD124" s="150"/>
      <c r="AE124" s="150"/>
      <c r="AF124" s="150"/>
      <c r="AG124" s="150" t="s">
        <v>155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2" x14ac:dyDescent="0.2">
      <c r="A125" s="157"/>
      <c r="B125" s="158"/>
      <c r="C125" s="251" t="s">
        <v>341</v>
      </c>
      <c r="D125" s="252"/>
      <c r="E125" s="252"/>
      <c r="F125" s="252"/>
      <c r="G125" s="252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157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2" x14ac:dyDescent="0.2">
      <c r="A126" s="157"/>
      <c r="B126" s="158"/>
      <c r="C126" s="190" t="s">
        <v>724</v>
      </c>
      <c r="D126" s="161"/>
      <c r="E126" s="162">
        <v>1.2375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159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190" t="s">
        <v>725</v>
      </c>
      <c r="D127" s="161"/>
      <c r="E127" s="162">
        <v>1.4850000000000001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159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73">
        <v>34</v>
      </c>
      <c r="B128" s="174" t="s">
        <v>344</v>
      </c>
      <c r="C128" s="189" t="s">
        <v>345</v>
      </c>
      <c r="D128" s="175" t="s">
        <v>150</v>
      </c>
      <c r="E128" s="176">
        <v>1.4850000000000001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0.12715000000000001</v>
      </c>
      <c r="O128" s="176">
        <f>ROUND(E128*N128,2)</f>
        <v>0.19</v>
      </c>
      <c r="P128" s="176">
        <v>0</v>
      </c>
      <c r="Q128" s="176">
        <f>ROUND(E128*P128,2)</f>
        <v>0</v>
      </c>
      <c r="R128" s="178" t="s">
        <v>151</v>
      </c>
      <c r="S128" s="178" t="s">
        <v>152</v>
      </c>
      <c r="T128" s="179" t="s">
        <v>152</v>
      </c>
      <c r="U128" s="160">
        <v>7.1999999999999995E-2</v>
      </c>
      <c r="V128" s="160">
        <f>ROUND(E128*U128,2)</f>
        <v>0.11</v>
      </c>
      <c r="W128" s="160"/>
      <c r="X128" s="160" t="s">
        <v>153</v>
      </c>
      <c r="Y128" s="160" t="s">
        <v>154</v>
      </c>
      <c r="Z128" s="150"/>
      <c r="AA128" s="150"/>
      <c r="AB128" s="150"/>
      <c r="AC128" s="150"/>
      <c r="AD128" s="150"/>
      <c r="AE128" s="150"/>
      <c r="AF128" s="150"/>
      <c r="AG128" s="150" t="s">
        <v>155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">
      <c r="A129" s="157"/>
      <c r="B129" s="158"/>
      <c r="C129" s="190" t="s">
        <v>726</v>
      </c>
      <c r="D129" s="161"/>
      <c r="E129" s="162">
        <v>1.4850000000000001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159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3">
        <v>35</v>
      </c>
      <c r="B130" s="174" t="s">
        <v>350</v>
      </c>
      <c r="C130" s="189" t="s">
        <v>351</v>
      </c>
      <c r="D130" s="175" t="s">
        <v>150</v>
      </c>
      <c r="E130" s="176">
        <v>192.62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7.3899999999999993E-2</v>
      </c>
      <c r="O130" s="176">
        <f>ROUND(E130*N130,2)</f>
        <v>14.23</v>
      </c>
      <c r="P130" s="176">
        <v>0</v>
      </c>
      <c r="Q130" s="176">
        <f>ROUND(E130*P130,2)</f>
        <v>0</v>
      </c>
      <c r="R130" s="178" t="s">
        <v>151</v>
      </c>
      <c r="S130" s="178" t="s">
        <v>152</v>
      </c>
      <c r="T130" s="179" t="s">
        <v>152</v>
      </c>
      <c r="U130" s="160">
        <v>0.45200000000000001</v>
      </c>
      <c r="V130" s="160">
        <f>ROUND(E130*U130,2)</f>
        <v>87.06</v>
      </c>
      <c r="W130" s="160"/>
      <c r="X130" s="160" t="s">
        <v>153</v>
      </c>
      <c r="Y130" s="160" t="s">
        <v>154</v>
      </c>
      <c r="Z130" s="150"/>
      <c r="AA130" s="150"/>
      <c r="AB130" s="150"/>
      <c r="AC130" s="150"/>
      <c r="AD130" s="150"/>
      <c r="AE130" s="150"/>
      <c r="AF130" s="150"/>
      <c r="AG130" s="150" t="s">
        <v>155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2.5" outlineLevel="2" x14ac:dyDescent="0.2">
      <c r="A131" s="157"/>
      <c r="B131" s="158"/>
      <c r="C131" s="251" t="s">
        <v>352</v>
      </c>
      <c r="D131" s="252"/>
      <c r="E131" s="252"/>
      <c r="F131" s="252"/>
      <c r="G131" s="252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157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80" t="str">
        <f>C131</f>
        <v>s provedením lože z kameniva drceného, s vyplněním spár, s dvojitým hutněním a se smetením přebytečného materiálu na krajnici. S dodáním hmot pro lože a výplň spár.</v>
      </c>
      <c r="BB131" s="150"/>
      <c r="BC131" s="150"/>
      <c r="BD131" s="150"/>
      <c r="BE131" s="150"/>
      <c r="BF131" s="150"/>
      <c r="BG131" s="150"/>
      <c r="BH131" s="150"/>
    </row>
    <row r="132" spans="1:60" outlineLevel="2" x14ac:dyDescent="0.2">
      <c r="A132" s="157"/>
      <c r="B132" s="158"/>
      <c r="C132" s="190" t="s">
        <v>727</v>
      </c>
      <c r="D132" s="161"/>
      <c r="E132" s="162">
        <v>192.62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159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 x14ac:dyDescent="0.2">
      <c r="A133" s="173">
        <v>36</v>
      </c>
      <c r="B133" s="174" t="s">
        <v>357</v>
      </c>
      <c r="C133" s="189" t="s">
        <v>358</v>
      </c>
      <c r="D133" s="175" t="s">
        <v>150</v>
      </c>
      <c r="E133" s="176">
        <v>1.9650000000000001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6">
        <v>7.1999999999999995E-2</v>
      </c>
      <c r="O133" s="176">
        <f>ROUND(E133*N133,2)</f>
        <v>0.14000000000000001</v>
      </c>
      <c r="P133" s="176">
        <v>0</v>
      </c>
      <c r="Q133" s="176">
        <f>ROUND(E133*P133,2)</f>
        <v>0</v>
      </c>
      <c r="R133" s="178" t="s">
        <v>151</v>
      </c>
      <c r="S133" s="178" t="s">
        <v>152</v>
      </c>
      <c r="T133" s="179" t="s">
        <v>152</v>
      </c>
      <c r="U133" s="160">
        <v>0.375</v>
      </c>
      <c r="V133" s="160">
        <f>ROUND(E133*U133,2)</f>
        <v>0.74</v>
      </c>
      <c r="W133" s="160"/>
      <c r="X133" s="160" t="s">
        <v>153</v>
      </c>
      <c r="Y133" s="160" t="s">
        <v>154</v>
      </c>
      <c r="Z133" s="150"/>
      <c r="AA133" s="150"/>
      <c r="AB133" s="150"/>
      <c r="AC133" s="150"/>
      <c r="AD133" s="150"/>
      <c r="AE133" s="150"/>
      <c r="AF133" s="150"/>
      <c r="AG133" s="150" t="s">
        <v>155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2.5" outlineLevel="2" x14ac:dyDescent="0.2">
      <c r="A134" s="157"/>
      <c r="B134" s="158"/>
      <c r="C134" s="251" t="s">
        <v>359</v>
      </c>
      <c r="D134" s="252"/>
      <c r="E134" s="252"/>
      <c r="F134" s="252"/>
      <c r="G134" s="252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157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80" t="str">
        <f>C134</f>
        <v>komunikací pro pěší do velikosti dlaždic 0,25 m2 s provedením lože do tl. 30 mm, s vyplněním spár a se smetením přebytečného materiálu na vzdálenost do 3 m</v>
      </c>
      <c r="BB134" s="150"/>
      <c r="BC134" s="150"/>
      <c r="BD134" s="150"/>
      <c r="BE134" s="150"/>
      <c r="BF134" s="150"/>
      <c r="BG134" s="150"/>
      <c r="BH134" s="150"/>
    </row>
    <row r="135" spans="1:60" outlineLevel="2" x14ac:dyDescent="0.2">
      <c r="A135" s="157"/>
      <c r="B135" s="158"/>
      <c r="C135" s="190" t="s">
        <v>690</v>
      </c>
      <c r="D135" s="161"/>
      <c r="E135" s="162">
        <v>1.9650000000000001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159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3">
        <v>37</v>
      </c>
      <c r="B136" s="174" t="s">
        <v>368</v>
      </c>
      <c r="C136" s="189" t="s">
        <v>369</v>
      </c>
      <c r="D136" s="175" t="s">
        <v>188</v>
      </c>
      <c r="E136" s="176">
        <v>0.6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6">
        <v>2.2399999999999998E-3</v>
      </c>
      <c r="O136" s="176">
        <f>ROUND(E136*N136,2)</f>
        <v>0</v>
      </c>
      <c r="P136" s="176">
        <v>0</v>
      </c>
      <c r="Q136" s="176">
        <f>ROUND(E136*P136,2)</f>
        <v>0</v>
      </c>
      <c r="R136" s="178" t="s">
        <v>151</v>
      </c>
      <c r="S136" s="178" t="s">
        <v>152</v>
      </c>
      <c r="T136" s="179" t="s">
        <v>152</v>
      </c>
      <c r="U136" s="160">
        <v>0.129</v>
      </c>
      <c r="V136" s="160">
        <f>ROUND(E136*U136,2)</f>
        <v>0.08</v>
      </c>
      <c r="W136" s="160"/>
      <c r="X136" s="160" t="s">
        <v>153</v>
      </c>
      <c r="Y136" s="160" t="s">
        <v>154</v>
      </c>
      <c r="Z136" s="150"/>
      <c r="AA136" s="150"/>
      <c r="AB136" s="150"/>
      <c r="AC136" s="150"/>
      <c r="AD136" s="150"/>
      <c r="AE136" s="150"/>
      <c r="AF136" s="150"/>
      <c r="AG136" s="150" t="s">
        <v>155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2" x14ac:dyDescent="0.2">
      <c r="A137" s="157"/>
      <c r="B137" s="158"/>
      <c r="C137" s="251" t="s">
        <v>370</v>
      </c>
      <c r="D137" s="252"/>
      <c r="E137" s="252"/>
      <c r="F137" s="252"/>
      <c r="G137" s="252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157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2" x14ac:dyDescent="0.2">
      <c r="A138" s="157"/>
      <c r="B138" s="158"/>
      <c r="C138" s="255" t="s">
        <v>371</v>
      </c>
      <c r="D138" s="256"/>
      <c r="E138" s="256"/>
      <c r="F138" s="256"/>
      <c r="G138" s="256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363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80" t="str">
        <f>C138</f>
        <v>Včetně odstranění zvětralé asfaltové zálivky, vyčištění spár, zalití spár asfaltovou zálivkou, nátěru asfaltovým lakem a posyp drtí.</v>
      </c>
      <c r="BB138" s="150"/>
      <c r="BC138" s="150"/>
      <c r="BD138" s="150"/>
      <c r="BE138" s="150"/>
      <c r="BF138" s="150"/>
      <c r="BG138" s="150"/>
      <c r="BH138" s="150"/>
    </row>
    <row r="139" spans="1:60" outlineLevel="2" x14ac:dyDescent="0.2">
      <c r="A139" s="157"/>
      <c r="B139" s="158"/>
      <c r="C139" s="190" t="s">
        <v>621</v>
      </c>
      <c r="D139" s="161"/>
      <c r="E139" s="162">
        <v>0.6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159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22.5" outlineLevel="1" x14ac:dyDescent="0.2">
      <c r="A140" s="173">
        <v>38</v>
      </c>
      <c r="B140" s="174" t="s">
        <v>373</v>
      </c>
      <c r="C140" s="189" t="s">
        <v>374</v>
      </c>
      <c r="D140" s="175" t="s">
        <v>150</v>
      </c>
      <c r="E140" s="176">
        <v>199.86750000000001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0.129</v>
      </c>
      <c r="O140" s="176">
        <f>ROUND(E140*N140,2)</f>
        <v>25.78</v>
      </c>
      <c r="P140" s="176">
        <v>0</v>
      </c>
      <c r="Q140" s="176">
        <f>ROUND(E140*P140,2)</f>
        <v>0</v>
      </c>
      <c r="R140" s="178" t="s">
        <v>278</v>
      </c>
      <c r="S140" s="178" t="s">
        <v>152</v>
      </c>
      <c r="T140" s="179" t="s">
        <v>152</v>
      </c>
      <c r="U140" s="160">
        <v>0</v>
      </c>
      <c r="V140" s="160">
        <f>ROUND(E140*U140,2)</f>
        <v>0</v>
      </c>
      <c r="W140" s="160"/>
      <c r="X140" s="160" t="s">
        <v>279</v>
      </c>
      <c r="Y140" s="160" t="s">
        <v>154</v>
      </c>
      <c r="Z140" s="150"/>
      <c r="AA140" s="150"/>
      <c r="AB140" s="150"/>
      <c r="AC140" s="150"/>
      <c r="AD140" s="150"/>
      <c r="AE140" s="150"/>
      <c r="AF140" s="150"/>
      <c r="AG140" s="150" t="s">
        <v>280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2" x14ac:dyDescent="0.2">
      <c r="A141" s="157"/>
      <c r="B141" s="158"/>
      <c r="C141" s="190" t="s">
        <v>728</v>
      </c>
      <c r="D141" s="161"/>
      <c r="E141" s="162">
        <v>190.35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159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3" x14ac:dyDescent="0.2">
      <c r="A142" s="157"/>
      <c r="B142" s="158"/>
      <c r="C142" s="191" t="s">
        <v>321</v>
      </c>
      <c r="D142" s="163"/>
      <c r="E142" s="164">
        <v>9.5175000000000001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159</v>
      </c>
      <c r="AH142" s="150">
        <v>4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73">
        <v>39</v>
      </c>
      <c r="B143" s="174" t="s">
        <v>375</v>
      </c>
      <c r="C143" s="189" t="s">
        <v>376</v>
      </c>
      <c r="D143" s="175" t="s">
        <v>150</v>
      </c>
      <c r="E143" s="176">
        <v>1.1339999999999999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0.13150000000000001</v>
      </c>
      <c r="O143" s="176">
        <f>ROUND(E143*N143,2)</f>
        <v>0.15</v>
      </c>
      <c r="P143" s="176">
        <v>0</v>
      </c>
      <c r="Q143" s="176">
        <f>ROUND(E143*P143,2)</f>
        <v>0</v>
      </c>
      <c r="R143" s="178" t="s">
        <v>278</v>
      </c>
      <c r="S143" s="178" t="s">
        <v>152</v>
      </c>
      <c r="T143" s="179" t="s">
        <v>152</v>
      </c>
      <c r="U143" s="160">
        <v>0</v>
      </c>
      <c r="V143" s="160">
        <f>ROUND(E143*U143,2)</f>
        <v>0</v>
      </c>
      <c r="W143" s="160"/>
      <c r="X143" s="160" t="s">
        <v>279</v>
      </c>
      <c r="Y143" s="160" t="s">
        <v>154</v>
      </c>
      <c r="Z143" s="150"/>
      <c r="AA143" s="150"/>
      <c r="AB143" s="150"/>
      <c r="AC143" s="150"/>
      <c r="AD143" s="150"/>
      <c r="AE143" s="150"/>
      <c r="AF143" s="150"/>
      <c r="AG143" s="150" t="s">
        <v>280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2" x14ac:dyDescent="0.2">
      <c r="A144" s="157"/>
      <c r="B144" s="158"/>
      <c r="C144" s="190" t="s">
        <v>729</v>
      </c>
      <c r="D144" s="161"/>
      <c r="E144" s="162">
        <v>1.08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159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 x14ac:dyDescent="0.2">
      <c r="A145" s="157"/>
      <c r="B145" s="158"/>
      <c r="C145" s="191" t="s">
        <v>321</v>
      </c>
      <c r="D145" s="163"/>
      <c r="E145" s="164">
        <v>5.3999999999999999E-2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159</v>
      </c>
      <c r="AH145" s="150">
        <v>4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3">
        <v>40</v>
      </c>
      <c r="B146" s="174" t="s">
        <v>384</v>
      </c>
      <c r="C146" s="189" t="s">
        <v>385</v>
      </c>
      <c r="D146" s="175" t="s">
        <v>150</v>
      </c>
      <c r="E146" s="176">
        <v>1.2495000000000001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0.13100000000000001</v>
      </c>
      <c r="O146" s="176">
        <f>ROUND(E146*N146,2)</f>
        <v>0.16</v>
      </c>
      <c r="P146" s="176">
        <v>0</v>
      </c>
      <c r="Q146" s="176">
        <f>ROUND(E146*P146,2)</f>
        <v>0</v>
      </c>
      <c r="R146" s="178" t="s">
        <v>278</v>
      </c>
      <c r="S146" s="178" t="s">
        <v>152</v>
      </c>
      <c r="T146" s="179" t="s">
        <v>152</v>
      </c>
      <c r="U146" s="160">
        <v>0</v>
      </c>
      <c r="V146" s="160">
        <f>ROUND(E146*U146,2)</f>
        <v>0</v>
      </c>
      <c r="W146" s="160"/>
      <c r="X146" s="160" t="s">
        <v>279</v>
      </c>
      <c r="Y146" s="160" t="s">
        <v>154</v>
      </c>
      <c r="Z146" s="150"/>
      <c r="AA146" s="150"/>
      <c r="AB146" s="150"/>
      <c r="AC146" s="150"/>
      <c r="AD146" s="150"/>
      <c r="AE146" s="150"/>
      <c r="AF146" s="150"/>
      <c r="AG146" s="150" t="s">
        <v>280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2" x14ac:dyDescent="0.2">
      <c r="A147" s="157"/>
      <c r="B147" s="158"/>
      <c r="C147" s="190" t="s">
        <v>730</v>
      </c>
      <c r="D147" s="161"/>
      <c r="E147" s="162">
        <v>1.19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159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91" t="s">
        <v>321</v>
      </c>
      <c r="D148" s="163"/>
      <c r="E148" s="164">
        <v>5.9499999999999997E-2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159</v>
      </c>
      <c r="AH148" s="150">
        <v>4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x14ac:dyDescent="0.2">
      <c r="A149" s="166" t="s">
        <v>146</v>
      </c>
      <c r="B149" s="167" t="s">
        <v>100</v>
      </c>
      <c r="C149" s="188" t="s">
        <v>101</v>
      </c>
      <c r="D149" s="168"/>
      <c r="E149" s="169"/>
      <c r="F149" s="170"/>
      <c r="G149" s="170">
        <f>SUMIF(AG150:AG152,"&lt;&gt;NOR",G150:G152)</f>
        <v>0</v>
      </c>
      <c r="H149" s="170"/>
      <c r="I149" s="170">
        <f>SUM(I150:I152)</f>
        <v>0</v>
      </c>
      <c r="J149" s="170"/>
      <c r="K149" s="170">
        <f>SUM(K150:K152)</f>
        <v>0</v>
      </c>
      <c r="L149" s="170"/>
      <c r="M149" s="170">
        <f>SUM(M150:M152)</f>
        <v>0</v>
      </c>
      <c r="N149" s="169"/>
      <c r="O149" s="169">
        <f>SUM(O150:O152)</f>
        <v>0.86</v>
      </c>
      <c r="P149" s="169"/>
      <c r="Q149" s="169">
        <f>SUM(Q150:Q152)</f>
        <v>0</v>
      </c>
      <c r="R149" s="170"/>
      <c r="S149" s="170"/>
      <c r="T149" s="171"/>
      <c r="U149" s="165"/>
      <c r="V149" s="165">
        <f>SUM(V150:V152)</f>
        <v>7.63</v>
      </c>
      <c r="W149" s="165"/>
      <c r="X149" s="165"/>
      <c r="Y149" s="165"/>
      <c r="AG149" t="s">
        <v>147</v>
      </c>
    </row>
    <row r="150" spans="1:60" outlineLevel="1" x14ac:dyDescent="0.2">
      <c r="A150" s="173">
        <v>41</v>
      </c>
      <c r="B150" s="174" t="s">
        <v>400</v>
      </c>
      <c r="C150" s="189" t="s">
        <v>401</v>
      </c>
      <c r="D150" s="175" t="s">
        <v>288</v>
      </c>
      <c r="E150" s="176">
        <v>2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6">
        <v>0.43093999999999999</v>
      </c>
      <c r="O150" s="176">
        <f>ROUND(E150*N150,2)</f>
        <v>0.86</v>
      </c>
      <c r="P150" s="176">
        <v>0</v>
      </c>
      <c r="Q150" s="176">
        <f>ROUND(E150*P150,2)</f>
        <v>0</v>
      </c>
      <c r="R150" s="178" t="s">
        <v>151</v>
      </c>
      <c r="S150" s="178" t="s">
        <v>152</v>
      </c>
      <c r="T150" s="179" t="s">
        <v>152</v>
      </c>
      <c r="U150" s="160">
        <v>3.8170000000000002</v>
      </c>
      <c r="V150" s="160">
        <f>ROUND(E150*U150,2)</f>
        <v>7.63</v>
      </c>
      <c r="W150" s="160"/>
      <c r="X150" s="160" t="s">
        <v>153</v>
      </c>
      <c r="Y150" s="160" t="s">
        <v>154</v>
      </c>
      <c r="Z150" s="150"/>
      <c r="AA150" s="150"/>
      <c r="AB150" s="150"/>
      <c r="AC150" s="150"/>
      <c r="AD150" s="150"/>
      <c r="AE150" s="150"/>
      <c r="AF150" s="150"/>
      <c r="AG150" s="150" t="s">
        <v>155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33.75" outlineLevel="2" x14ac:dyDescent="0.2">
      <c r="A151" s="157"/>
      <c r="B151" s="158"/>
      <c r="C151" s="251" t="s">
        <v>402</v>
      </c>
      <c r="D151" s="252"/>
      <c r="E151" s="252"/>
      <c r="F151" s="252"/>
      <c r="G151" s="252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157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80" t="str">
        <f>C151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51" s="150"/>
      <c r="BC151" s="150"/>
      <c r="BD151" s="150"/>
      <c r="BE151" s="150"/>
      <c r="BF151" s="150"/>
      <c r="BG151" s="150"/>
      <c r="BH151" s="150"/>
    </row>
    <row r="152" spans="1:60" outlineLevel="2" x14ac:dyDescent="0.2">
      <c r="A152" s="157"/>
      <c r="B152" s="158"/>
      <c r="C152" s="190" t="s">
        <v>731</v>
      </c>
      <c r="D152" s="161"/>
      <c r="E152" s="162">
        <v>2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159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x14ac:dyDescent="0.2">
      <c r="A153" s="166" t="s">
        <v>146</v>
      </c>
      <c r="B153" s="167" t="s">
        <v>102</v>
      </c>
      <c r="C153" s="188" t="s">
        <v>103</v>
      </c>
      <c r="D153" s="168"/>
      <c r="E153" s="169"/>
      <c r="F153" s="170"/>
      <c r="G153" s="170">
        <f>SUMIF(AG154:AG182,"&lt;&gt;NOR",G154:G182)</f>
        <v>0</v>
      </c>
      <c r="H153" s="170"/>
      <c r="I153" s="170">
        <f>SUM(I154:I182)</f>
        <v>0</v>
      </c>
      <c r="J153" s="170"/>
      <c r="K153" s="170">
        <f>SUM(K154:K182)</f>
        <v>0</v>
      </c>
      <c r="L153" s="170"/>
      <c r="M153" s="170">
        <f>SUM(M154:M182)</f>
        <v>0</v>
      </c>
      <c r="N153" s="169"/>
      <c r="O153" s="169">
        <f>SUM(O154:O182)</f>
        <v>93.699999999999974</v>
      </c>
      <c r="P153" s="169"/>
      <c r="Q153" s="169">
        <f>SUM(Q154:Q182)</f>
        <v>0</v>
      </c>
      <c r="R153" s="170"/>
      <c r="S153" s="170"/>
      <c r="T153" s="171"/>
      <c r="U153" s="165"/>
      <c r="V153" s="165">
        <f>SUM(V154:V182)</f>
        <v>92.09</v>
      </c>
      <c r="W153" s="165"/>
      <c r="X153" s="165"/>
      <c r="Y153" s="165"/>
      <c r="AG153" t="s">
        <v>147</v>
      </c>
    </row>
    <row r="154" spans="1:60" ht="22.5" outlineLevel="1" x14ac:dyDescent="0.2">
      <c r="A154" s="173">
        <v>42</v>
      </c>
      <c r="B154" s="174" t="s">
        <v>425</v>
      </c>
      <c r="C154" s="189" t="s">
        <v>426</v>
      </c>
      <c r="D154" s="175" t="s">
        <v>188</v>
      </c>
      <c r="E154" s="176">
        <v>260.08999999999997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0.188</v>
      </c>
      <c r="O154" s="176">
        <f>ROUND(E154*N154,2)</f>
        <v>48.9</v>
      </c>
      <c r="P154" s="176">
        <v>0</v>
      </c>
      <c r="Q154" s="176">
        <f>ROUND(E154*P154,2)</f>
        <v>0</v>
      </c>
      <c r="R154" s="178" t="s">
        <v>151</v>
      </c>
      <c r="S154" s="178" t="s">
        <v>152</v>
      </c>
      <c r="T154" s="179" t="s">
        <v>152</v>
      </c>
      <c r="U154" s="160">
        <v>0.27200000000000002</v>
      </c>
      <c r="V154" s="160">
        <f>ROUND(E154*U154,2)</f>
        <v>70.739999999999995</v>
      </c>
      <c r="W154" s="160"/>
      <c r="X154" s="160" t="s">
        <v>153</v>
      </c>
      <c r="Y154" s="160" t="s">
        <v>154</v>
      </c>
      <c r="Z154" s="150"/>
      <c r="AA154" s="150"/>
      <c r="AB154" s="150"/>
      <c r="AC154" s="150"/>
      <c r="AD154" s="150"/>
      <c r="AE154" s="150"/>
      <c r="AF154" s="150"/>
      <c r="AG154" s="150" t="s">
        <v>155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2" x14ac:dyDescent="0.2">
      <c r="A155" s="157"/>
      <c r="B155" s="158"/>
      <c r="C155" s="251" t="s">
        <v>427</v>
      </c>
      <c r="D155" s="252"/>
      <c r="E155" s="252"/>
      <c r="F155" s="252"/>
      <c r="G155" s="252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157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2" x14ac:dyDescent="0.2">
      <c r="A156" s="157"/>
      <c r="B156" s="158"/>
      <c r="C156" s="190" t="s">
        <v>190</v>
      </c>
      <c r="D156" s="161"/>
      <c r="E156" s="162"/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159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 x14ac:dyDescent="0.2">
      <c r="A157" s="157"/>
      <c r="B157" s="158"/>
      <c r="C157" s="190" t="s">
        <v>732</v>
      </c>
      <c r="D157" s="161"/>
      <c r="E157" s="162">
        <v>255.14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159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3" x14ac:dyDescent="0.2">
      <c r="A158" s="157"/>
      <c r="B158" s="158"/>
      <c r="C158" s="190" t="s">
        <v>733</v>
      </c>
      <c r="D158" s="161"/>
      <c r="E158" s="162">
        <v>4.95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159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 x14ac:dyDescent="0.2">
      <c r="A159" s="173">
        <v>43</v>
      </c>
      <c r="B159" s="174" t="s">
        <v>431</v>
      </c>
      <c r="C159" s="189" t="s">
        <v>432</v>
      </c>
      <c r="D159" s="175" t="s">
        <v>188</v>
      </c>
      <c r="E159" s="176">
        <v>4.95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0.28349999999999997</v>
      </c>
      <c r="O159" s="176">
        <f>ROUND(E159*N159,2)</f>
        <v>1.4</v>
      </c>
      <c r="P159" s="176">
        <v>0</v>
      </c>
      <c r="Q159" s="176">
        <f>ROUND(E159*P159,2)</f>
        <v>0</v>
      </c>
      <c r="R159" s="178" t="s">
        <v>151</v>
      </c>
      <c r="S159" s="178" t="s">
        <v>152</v>
      </c>
      <c r="T159" s="179" t="s">
        <v>152</v>
      </c>
      <c r="U159" s="160">
        <v>0.4</v>
      </c>
      <c r="V159" s="160">
        <f>ROUND(E159*U159,2)</f>
        <v>1.98</v>
      </c>
      <c r="W159" s="160"/>
      <c r="X159" s="160" t="s">
        <v>153</v>
      </c>
      <c r="Y159" s="160" t="s">
        <v>154</v>
      </c>
      <c r="Z159" s="150"/>
      <c r="AA159" s="150"/>
      <c r="AB159" s="150"/>
      <c r="AC159" s="150"/>
      <c r="AD159" s="150"/>
      <c r="AE159" s="150"/>
      <c r="AF159" s="150"/>
      <c r="AG159" s="150" t="s">
        <v>155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2" x14ac:dyDescent="0.2">
      <c r="A160" s="157"/>
      <c r="B160" s="158"/>
      <c r="C160" s="190" t="s">
        <v>734</v>
      </c>
      <c r="D160" s="161"/>
      <c r="E160" s="162">
        <v>4.95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159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3">
        <v>44</v>
      </c>
      <c r="B161" s="174" t="s">
        <v>434</v>
      </c>
      <c r="C161" s="189" t="s">
        <v>435</v>
      </c>
      <c r="D161" s="175" t="s">
        <v>205</v>
      </c>
      <c r="E161" s="176">
        <v>13.252000000000001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2.5249999999999999</v>
      </c>
      <c r="O161" s="176">
        <f>ROUND(E161*N161,2)</f>
        <v>33.46</v>
      </c>
      <c r="P161" s="176">
        <v>0</v>
      </c>
      <c r="Q161" s="176">
        <f>ROUND(E161*P161,2)</f>
        <v>0</v>
      </c>
      <c r="R161" s="178" t="s">
        <v>151</v>
      </c>
      <c r="S161" s="178" t="s">
        <v>152</v>
      </c>
      <c r="T161" s="179" t="s">
        <v>152</v>
      </c>
      <c r="U161" s="160">
        <v>1.4419999999999999</v>
      </c>
      <c r="V161" s="160">
        <f>ROUND(E161*U161,2)</f>
        <v>19.11</v>
      </c>
      <c r="W161" s="160"/>
      <c r="X161" s="160" t="s">
        <v>153</v>
      </c>
      <c r="Y161" s="160" t="s">
        <v>154</v>
      </c>
      <c r="Z161" s="150"/>
      <c r="AA161" s="150"/>
      <c r="AB161" s="150"/>
      <c r="AC161" s="150"/>
      <c r="AD161" s="150"/>
      <c r="AE161" s="150"/>
      <c r="AF161" s="150"/>
      <c r="AG161" s="150" t="s">
        <v>155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2" x14ac:dyDescent="0.2">
      <c r="A162" s="157"/>
      <c r="B162" s="158"/>
      <c r="C162" s="251" t="s">
        <v>436</v>
      </c>
      <c r="D162" s="252"/>
      <c r="E162" s="252"/>
      <c r="F162" s="252"/>
      <c r="G162" s="252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157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2" x14ac:dyDescent="0.2">
      <c r="A163" s="157"/>
      <c r="B163" s="158"/>
      <c r="C163" s="190" t="s">
        <v>735</v>
      </c>
      <c r="D163" s="161"/>
      <c r="E163" s="162">
        <v>13.0045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159</v>
      </c>
      <c r="AH163" s="150">
        <v>5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3" x14ac:dyDescent="0.2">
      <c r="A164" s="157"/>
      <c r="B164" s="158"/>
      <c r="C164" s="190" t="s">
        <v>736</v>
      </c>
      <c r="D164" s="161"/>
      <c r="E164" s="162">
        <v>0.2475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159</v>
      </c>
      <c r="AH164" s="150">
        <v>5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33.75" outlineLevel="1" x14ac:dyDescent="0.2">
      <c r="A165" s="173">
        <v>45</v>
      </c>
      <c r="B165" s="174" t="s">
        <v>439</v>
      </c>
      <c r="C165" s="189" t="s">
        <v>440</v>
      </c>
      <c r="D165" s="175" t="s">
        <v>188</v>
      </c>
      <c r="E165" s="176">
        <v>0.6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1.0000000000000001E-5</v>
      </c>
      <c r="O165" s="176">
        <f>ROUND(E165*N165,2)</f>
        <v>0</v>
      </c>
      <c r="P165" s="176">
        <v>0</v>
      </c>
      <c r="Q165" s="176">
        <f>ROUND(E165*P165,2)</f>
        <v>0</v>
      </c>
      <c r="R165" s="178" t="s">
        <v>151</v>
      </c>
      <c r="S165" s="178" t="s">
        <v>152</v>
      </c>
      <c r="T165" s="179" t="s">
        <v>152</v>
      </c>
      <c r="U165" s="160">
        <v>6.6000000000000003E-2</v>
      </c>
      <c r="V165" s="160">
        <f>ROUND(E165*U165,2)</f>
        <v>0.04</v>
      </c>
      <c r="W165" s="160"/>
      <c r="X165" s="160" t="s">
        <v>153</v>
      </c>
      <c r="Y165" s="160" t="s">
        <v>154</v>
      </c>
      <c r="Z165" s="150"/>
      <c r="AA165" s="150"/>
      <c r="AB165" s="150"/>
      <c r="AC165" s="150"/>
      <c r="AD165" s="150"/>
      <c r="AE165" s="150"/>
      <c r="AF165" s="150"/>
      <c r="AG165" s="150" t="s">
        <v>155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2" x14ac:dyDescent="0.2">
      <c r="A166" s="157"/>
      <c r="B166" s="158"/>
      <c r="C166" s="253" t="s">
        <v>441</v>
      </c>
      <c r="D166" s="254"/>
      <c r="E166" s="254"/>
      <c r="F166" s="254"/>
      <c r="G166" s="254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363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2" x14ac:dyDescent="0.2">
      <c r="A167" s="157"/>
      <c r="B167" s="158"/>
      <c r="C167" s="190" t="s">
        <v>737</v>
      </c>
      <c r="D167" s="161"/>
      <c r="E167" s="162">
        <v>0.6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159</v>
      </c>
      <c r="AH167" s="150">
        <v>5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73">
        <v>46</v>
      </c>
      <c r="B168" s="174" t="s">
        <v>443</v>
      </c>
      <c r="C168" s="189" t="s">
        <v>444</v>
      </c>
      <c r="D168" s="175" t="s">
        <v>188</v>
      </c>
      <c r="E168" s="176">
        <v>6.05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8" t="s">
        <v>151</v>
      </c>
      <c r="S168" s="178" t="s">
        <v>152</v>
      </c>
      <c r="T168" s="179" t="s">
        <v>152</v>
      </c>
      <c r="U168" s="160">
        <v>3.6999999999999998E-2</v>
      </c>
      <c r="V168" s="160">
        <f>ROUND(E168*U168,2)</f>
        <v>0.22</v>
      </c>
      <c r="W168" s="160"/>
      <c r="X168" s="160" t="s">
        <v>153</v>
      </c>
      <c r="Y168" s="160" t="s">
        <v>154</v>
      </c>
      <c r="Z168" s="150"/>
      <c r="AA168" s="150"/>
      <c r="AB168" s="150"/>
      <c r="AC168" s="150"/>
      <c r="AD168" s="150"/>
      <c r="AE168" s="150"/>
      <c r="AF168" s="150"/>
      <c r="AG168" s="150" t="s">
        <v>155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2" x14ac:dyDescent="0.2">
      <c r="A169" s="157"/>
      <c r="B169" s="158"/>
      <c r="C169" s="251" t="s">
        <v>445</v>
      </c>
      <c r="D169" s="252"/>
      <c r="E169" s="252"/>
      <c r="F169" s="252"/>
      <c r="G169" s="252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157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2" x14ac:dyDescent="0.2">
      <c r="A170" s="157"/>
      <c r="B170" s="158"/>
      <c r="C170" s="190" t="s">
        <v>171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159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3" x14ac:dyDescent="0.2">
      <c r="A171" s="157"/>
      <c r="B171" s="158"/>
      <c r="C171" s="190" t="s">
        <v>538</v>
      </c>
      <c r="D171" s="161"/>
      <c r="E171" s="162"/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159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3" x14ac:dyDescent="0.2">
      <c r="A172" s="157"/>
      <c r="B172" s="158"/>
      <c r="C172" s="190" t="s">
        <v>640</v>
      </c>
      <c r="D172" s="161"/>
      <c r="E172" s="162">
        <v>0.6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159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3" x14ac:dyDescent="0.2">
      <c r="A173" s="157"/>
      <c r="B173" s="158"/>
      <c r="C173" s="190" t="s">
        <v>738</v>
      </c>
      <c r="D173" s="161"/>
      <c r="E173" s="162">
        <v>5.45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159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2.5" outlineLevel="1" x14ac:dyDescent="0.2">
      <c r="A174" s="173">
        <v>47</v>
      </c>
      <c r="B174" s="174" t="s">
        <v>452</v>
      </c>
      <c r="C174" s="189" t="s">
        <v>453</v>
      </c>
      <c r="D174" s="175" t="s">
        <v>288</v>
      </c>
      <c r="E174" s="176">
        <v>267.89699999999999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6">
        <v>3.5999999999999997E-2</v>
      </c>
      <c r="O174" s="176">
        <f>ROUND(E174*N174,2)</f>
        <v>9.64</v>
      </c>
      <c r="P174" s="176">
        <v>0</v>
      </c>
      <c r="Q174" s="176">
        <f>ROUND(E174*P174,2)</f>
        <v>0</v>
      </c>
      <c r="R174" s="178" t="s">
        <v>278</v>
      </c>
      <c r="S174" s="178" t="s">
        <v>152</v>
      </c>
      <c r="T174" s="179" t="s">
        <v>152</v>
      </c>
      <c r="U174" s="160">
        <v>0</v>
      </c>
      <c r="V174" s="160">
        <f>ROUND(E174*U174,2)</f>
        <v>0</v>
      </c>
      <c r="W174" s="160"/>
      <c r="X174" s="160" t="s">
        <v>279</v>
      </c>
      <c r="Y174" s="160" t="s">
        <v>154</v>
      </c>
      <c r="Z174" s="150"/>
      <c r="AA174" s="150"/>
      <c r="AB174" s="150"/>
      <c r="AC174" s="150"/>
      <c r="AD174" s="150"/>
      <c r="AE174" s="150"/>
      <c r="AF174" s="150"/>
      <c r="AG174" s="150" t="s">
        <v>280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2" x14ac:dyDescent="0.2">
      <c r="A175" s="157"/>
      <c r="B175" s="158"/>
      <c r="C175" s="190" t="s">
        <v>190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159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">
      <c r="A176" s="157"/>
      <c r="B176" s="158"/>
      <c r="C176" s="190" t="s">
        <v>732</v>
      </c>
      <c r="D176" s="161"/>
      <c r="E176" s="162">
        <v>255.14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159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3" x14ac:dyDescent="0.2">
      <c r="A177" s="157"/>
      <c r="B177" s="158"/>
      <c r="C177" s="191" t="s">
        <v>321</v>
      </c>
      <c r="D177" s="163"/>
      <c r="E177" s="164">
        <v>12.757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159</v>
      </c>
      <c r="AH177" s="150">
        <v>4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73">
        <v>48</v>
      </c>
      <c r="B178" s="174" t="s">
        <v>454</v>
      </c>
      <c r="C178" s="189" t="s">
        <v>455</v>
      </c>
      <c r="D178" s="175" t="s">
        <v>288</v>
      </c>
      <c r="E178" s="176">
        <v>3.0975000000000001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21</v>
      </c>
      <c r="M178" s="178">
        <f>G178*(1+L178/100)</f>
        <v>0</v>
      </c>
      <c r="N178" s="176">
        <v>5.1999999999999998E-2</v>
      </c>
      <c r="O178" s="176">
        <f>ROUND(E178*N178,2)</f>
        <v>0.16</v>
      </c>
      <c r="P178" s="176">
        <v>0</v>
      </c>
      <c r="Q178" s="176">
        <f>ROUND(E178*P178,2)</f>
        <v>0</v>
      </c>
      <c r="R178" s="178" t="s">
        <v>278</v>
      </c>
      <c r="S178" s="178" t="s">
        <v>152</v>
      </c>
      <c r="T178" s="179" t="s">
        <v>152</v>
      </c>
      <c r="U178" s="160">
        <v>0</v>
      </c>
      <c r="V178" s="160">
        <f>ROUND(E178*U178,2)</f>
        <v>0</v>
      </c>
      <c r="W178" s="160"/>
      <c r="X178" s="160" t="s">
        <v>279</v>
      </c>
      <c r="Y178" s="160" t="s">
        <v>154</v>
      </c>
      <c r="Z178" s="150"/>
      <c r="AA178" s="150"/>
      <c r="AB178" s="150"/>
      <c r="AC178" s="150"/>
      <c r="AD178" s="150"/>
      <c r="AE178" s="150"/>
      <c r="AF178" s="150"/>
      <c r="AG178" s="150" t="s">
        <v>280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2" x14ac:dyDescent="0.2">
      <c r="A179" s="157"/>
      <c r="B179" s="158"/>
      <c r="C179" s="190" t="s">
        <v>739</v>
      </c>
      <c r="D179" s="161"/>
      <c r="E179" s="162">
        <v>2.95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159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 x14ac:dyDescent="0.2">
      <c r="A180" s="157"/>
      <c r="B180" s="158"/>
      <c r="C180" s="191" t="s">
        <v>321</v>
      </c>
      <c r="D180" s="163"/>
      <c r="E180" s="164">
        <v>0.14749999999999999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159</v>
      </c>
      <c r="AH180" s="150">
        <v>4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81">
        <v>49</v>
      </c>
      <c r="B181" s="182" t="s">
        <v>457</v>
      </c>
      <c r="C181" s="192" t="s">
        <v>458</v>
      </c>
      <c r="D181" s="183" t="s">
        <v>288</v>
      </c>
      <c r="E181" s="184">
        <v>1</v>
      </c>
      <c r="F181" s="185"/>
      <c r="G181" s="186">
        <f>ROUND(E181*F181,2)</f>
        <v>0</v>
      </c>
      <c r="H181" s="185"/>
      <c r="I181" s="186">
        <f>ROUND(E181*H181,2)</f>
        <v>0</v>
      </c>
      <c r="J181" s="185"/>
      <c r="K181" s="186">
        <f>ROUND(E181*J181,2)</f>
        <v>0</v>
      </c>
      <c r="L181" s="186">
        <v>21</v>
      </c>
      <c r="M181" s="186">
        <f>G181*(1+L181/100)</f>
        <v>0</v>
      </c>
      <c r="N181" s="184">
        <v>6.9000000000000006E-2</v>
      </c>
      <c r="O181" s="184">
        <f>ROUND(E181*N181,2)</f>
        <v>7.0000000000000007E-2</v>
      </c>
      <c r="P181" s="184">
        <v>0</v>
      </c>
      <c r="Q181" s="184">
        <f>ROUND(E181*P181,2)</f>
        <v>0</v>
      </c>
      <c r="R181" s="186" t="s">
        <v>278</v>
      </c>
      <c r="S181" s="186" t="s">
        <v>152</v>
      </c>
      <c r="T181" s="187" t="s">
        <v>152</v>
      </c>
      <c r="U181" s="160">
        <v>0</v>
      </c>
      <c r="V181" s="160">
        <f>ROUND(E181*U181,2)</f>
        <v>0</v>
      </c>
      <c r="W181" s="160"/>
      <c r="X181" s="160" t="s">
        <v>279</v>
      </c>
      <c r="Y181" s="160" t="s">
        <v>154</v>
      </c>
      <c r="Z181" s="150"/>
      <c r="AA181" s="150"/>
      <c r="AB181" s="150"/>
      <c r="AC181" s="150"/>
      <c r="AD181" s="150"/>
      <c r="AE181" s="150"/>
      <c r="AF181" s="150"/>
      <c r="AG181" s="150" t="s">
        <v>280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81">
        <v>50</v>
      </c>
      <c r="B182" s="182" t="s">
        <v>459</v>
      </c>
      <c r="C182" s="192" t="s">
        <v>460</v>
      </c>
      <c r="D182" s="183" t="s">
        <v>288</v>
      </c>
      <c r="E182" s="184">
        <v>1</v>
      </c>
      <c r="F182" s="185"/>
      <c r="G182" s="186">
        <f>ROUND(E182*F182,2)</f>
        <v>0</v>
      </c>
      <c r="H182" s="185"/>
      <c r="I182" s="186">
        <f>ROUND(E182*H182,2)</f>
        <v>0</v>
      </c>
      <c r="J182" s="185"/>
      <c r="K182" s="186">
        <f>ROUND(E182*J182,2)</f>
        <v>0</v>
      </c>
      <c r="L182" s="186">
        <v>21</v>
      </c>
      <c r="M182" s="186">
        <f>G182*(1+L182/100)</f>
        <v>0</v>
      </c>
      <c r="N182" s="184">
        <v>6.9000000000000006E-2</v>
      </c>
      <c r="O182" s="184">
        <f>ROUND(E182*N182,2)</f>
        <v>7.0000000000000007E-2</v>
      </c>
      <c r="P182" s="184">
        <v>0</v>
      </c>
      <c r="Q182" s="184">
        <f>ROUND(E182*P182,2)</f>
        <v>0</v>
      </c>
      <c r="R182" s="186" t="s">
        <v>278</v>
      </c>
      <c r="S182" s="186" t="s">
        <v>152</v>
      </c>
      <c r="T182" s="187" t="s">
        <v>152</v>
      </c>
      <c r="U182" s="160">
        <v>0</v>
      </c>
      <c r="V182" s="160">
        <f>ROUND(E182*U182,2)</f>
        <v>0</v>
      </c>
      <c r="W182" s="160"/>
      <c r="X182" s="160" t="s">
        <v>279</v>
      </c>
      <c r="Y182" s="160" t="s">
        <v>154</v>
      </c>
      <c r="Z182" s="150"/>
      <c r="AA182" s="150"/>
      <c r="AB182" s="150"/>
      <c r="AC182" s="150"/>
      <c r="AD182" s="150"/>
      <c r="AE182" s="150"/>
      <c r="AF182" s="150"/>
      <c r="AG182" s="150" t="s">
        <v>280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x14ac:dyDescent="0.2">
      <c r="A183" s="166" t="s">
        <v>146</v>
      </c>
      <c r="B183" s="167" t="s">
        <v>104</v>
      </c>
      <c r="C183" s="188" t="s">
        <v>105</v>
      </c>
      <c r="D183" s="168"/>
      <c r="E183" s="169"/>
      <c r="F183" s="170"/>
      <c r="G183" s="170">
        <f>SUMIF(AG184:AG186,"&lt;&gt;NOR",G184:G186)</f>
        <v>0</v>
      </c>
      <c r="H183" s="170"/>
      <c r="I183" s="170">
        <f>SUM(I184:I186)</f>
        <v>0</v>
      </c>
      <c r="J183" s="170"/>
      <c r="K183" s="170">
        <f>SUM(K184:K186)</f>
        <v>0</v>
      </c>
      <c r="L183" s="170"/>
      <c r="M183" s="170">
        <f>SUM(M184:M186)</f>
        <v>0</v>
      </c>
      <c r="N183" s="169"/>
      <c r="O183" s="169">
        <f>SUM(O184:O186)</f>
        <v>0</v>
      </c>
      <c r="P183" s="169"/>
      <c r="Q183" s="169">
        <f>SUM(Q184:Q186)</f>
        <v>0</v>
      </c>
      <c r="R183" s="170"/>
      <c r="S183" s="170"/>
      <c r="T183" s="171"/>
      <c r="U183" s="165"/>
      <c r="V183" s="165">
        <f>SUM(V184:V186)</f>
        <v>0.23</v>
      </c>
      <c r="W183" s="165"/>
      <c r="X183" s="165"/>
      <c r="Y183" s="165"/>
      <c r="AG183" t="s">
        <v>147</v>
      </c>
    </row>
    <row r="184" spans="1:60" ht="22.5" outlineLevel="1" x14ac:dyDescent="0.2">
      <c r="A184" s="173">
        <v>51</v>
      </c>
      <c r="B184" s="174" t="s">
        <v>476</v>
      </c>
      <c r="C184" s="189" t="s">
        <v>477</v>
      </c>
      <c r="D184" s="175" t="s">
        <v>150</v>
      </c>
      <c r="E184" s="176">
        <v>1.9650000000000001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8" t="s">
        <v>151</v>
      </c>
      <c r="S184" s="178" t="s">
        <v>152</v>
      </c>
      <c r="T184" s="179" t="s">
        <v>152</v>
      </c>
      <c r="U184" s="160">
        <v>0.115</v>
      </c>
      <c r="V184" s="160">
        <f>ROUND(E184*U184,2)</f>
        <v>0.23</v>
      </c>
      <c r="W184" s="160"/>
      <c r="X184" s="160" t="s">
        <v>153</v>
      </c>
      <c r="Y184" s="160" t="s">
        <v>154</v>
      </c>
      <c r="Z184" s="150"/>
      <c r="AA184" s="150"/>
      <c r="AB184" s="150"/>
      <c r="AC184" s="150"/>
      <c r="AD184" s="150"/>
      <c r="AE184" s="150"/>
      <c r="AF184" s="150"/>
      <c r="AG184" s="150" t="s">
        <v>155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2" x14ac:dyDescent="0.2">
      <c r="A185" s="157"/>
      <c r="B185" s="158"/>
      <c r="C185" s="251" t="s">
        <v>478</v>
      </c>
      <c r="D185" s="252"/>
      <c r="E185" s="252"/>
      <c r="F185" s="252"/>
      <c r="G185" s="252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157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80" t="str">
        <f>C185</f>
        <v>krajníků, desek nebo panelů od spojovacího materiálu s odklizením a uložením očištěných hmot a spojovacího materiálu na skládku na vzdálenost do 10 m</v>
      </c>
      <c r="BB185" s="150"/>
      <c r="BC185" s="150"/>
      <c r="BD185" s="150"/>
      <c r="BE185" s="150"/>
      <c r="BF185" s="150"/>
      <c r="BG185" s="150"/>
      <c r="BH185" s="150"/>
    </row>
    <row r="186" spans="1:60" outlineLevel="2" x14ac:dyDescent="0.2">
      <c r="A186" s="157"/>
      <c r="B186" s="158"/>
      <c r="C186" s="190" t="s">
        <v>690</v>
      </c>
      <c r="D186" s="161"/>
      <c r="E186" s="162">
        <v>1.9650000000000001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159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x14ac:dyDescent="0.2">
      <c r="A187" s="166" t="s">
        <v>146</v>
      </c>
      <c r="B187" s="167" t="s">
        <v>106</v>
      </c>
      <c r="C187" s="188" t="s">
        <v>107</v>
      </c>
      <c r="D187" s="168"/>
      <c r="E187" s="169"/>
      <c r="F187" s="170"/>
      <c r="G187" s="170">
        <f>SUMIF(AG188:AG189,"&lt;&gt;NOR",G188:G189)</f>
        <v>0</v>
      </c>
      <c r="H187" s="170"/>
      <c r="I187" s="170">
        <f>SUM(I188:I189)</f>
        <v>0</v>
      </c>
      <c r="J187" s="170"/>
      <c r="K187" s="170">
        <f>SUM(K188:K189)</f>
        <v>0</v>
      </c>
      <c r="L187" s="170"/>
      <c r="M187" s="170">
        <f>SUM(M188:M189)</f>
        <v>0</v>
      </c>
      <c r="N187" s="169"/>
      <c r="O187" s="169">
        <f>SUM(O188:O189)</f>
        <v>0</v>
      </c>
      <c r="P187" s="169"/>
      <c r="Q187" s="169">
        <f>SUM(Q188:Q189)</f>
        <v>0</v>
      </c>
      <c r="R187" s="170"/>
      <c r="S187" s="170"/>
      <c r="T187" s="171"/>
      <c r="U187" s="165"/>
      <c r="V187" s="165">
        <f>SUM(V188:V189)</f>
        <v>185.37</v>
      </c>
      <c r="W187" s="165"/>
      <c r="X187" s="165"/>
      <c r="Y187" s="165"/>
      <c r="AG187" t="s">
        <v>147</v>
      </c>
    </row>
    <row r="188" spans="1:60" outlineLevel="1" x14ac:dyDescent="0.2">
      <c r="A188" s="173">
        <v>52</v>
      </c>
      <c r="B188" s="174" t="s">
        <v>480</v>
      </c>
      <c r="C188" s="189" t="s">
        <v>481</v>
      </c>
      <c r="D188" s="175" t="s">
        <v>304</v>
      </c>
      <c r="E188" s="176">
        <v>475.31427000000002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0</v>
      </c>
      <c r="O188" s="176">
        <f>ROUND(E188*N188,2)</f>
        <v>0</v>
      </c>
      <c r="P188" s="176">
        <v>0</v>
      </c>
      <c r="Q188" s="176">
        <f>ROUND(E188*P188,2)</f>
        <v>0</v>
      </c>
      <c r="R188" s="178" t="s">
        <v>151</v>
      </c>
      <c r="S188" s="178" t="s">
        <v>152</v>
      </c>
      <c r="T188" s="179" t="s">
        <v>152</v>
      </c>
      <c r="U188" s="160">
        <v>0.39</v>
      </c>
      <c r="V188" s="160">
        <f>ROUND(E188*U188,2)</f>
        <v>185.37</v>
      </c>
      <c r="W188" s="160"/>
      <c r="X188" s="160" t="s">
        <v>482</v>
      </c>
      <c r="Y188" s="160" t="s">
        <v>154</v>
      </c>
      <c r="Z188" s="150"/>
      <c r="AA188" s="150"/>
      <c r="AB188" s="150"/>
      <c r="AC188" s="150"/>
      <c r="AD188" s="150"/>
      <c r="AE188" s="150"/>
      <c r="AF188" s="150"/>
      <c r="AG188" s="150" t="s">
        <v>483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2" x14ac:dyDescent="0.2">
      <c r="A189" s="157"/>
      <c r="B189" s="158"/>
      <c r="C189" s="251" t="s">
        <v>484</v>
      </c>
      <c r="D189" s="252"/>
      <c r="E189" s="252"/>
      <c r="F189" s="252"/>
      <c r="G189" s="252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157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x14ac:dyDescent="0.2">
      <c r="A190" s="166" t="s">
        <v>146</v>
      </c>
      <c r="B190" s="167" t="s">
        <v>114</v>
      </c>
      <c r="C190" s="188" t="s">
        <v>115</v>
      </c>
      <c r="D190" s="168"/>
      <c r="E190" s="169"/>
      <c r="F190" s="170"/>
      <c r="G190" s="170">
        <f>SUMIF(AG191:AG206,"&lt;&gt;NOR",G191:G206)</f>
        <v>0</v>
      </c>
      <c r="H190" s="170"/>
      <c r="I190" s="170">
        <f>SUM(I191:I206)</f>
        <v>0</v>
      </c>
      <c r="J190" s="170"/>
      <c r="K190" s="170">
        <f>SUM(K191:K206)</f>
        <v>0</v>
      </c>
      <c r="L190" s="170"/>
      <c r="M190" s="170">
        <f>SUM(M191:M206)</f>
        <v>0</v>
      </c>
      <c r="N190" s="169"/>
      <c r="O190" s="169">
        <f>SUM(O191:O206)</f>
        <v>0</v>
      </c>
      <c r="P190" s="169"/>
      <c r="Q190" s="169">
        <f>SUM(Q191:Q206)</f>
        <v>0</v>
      </c>
      <c r="R190" s="170"/>
      <c r="S190" s="170"/>
      <c r="T190" s="171"/>
      <c r="U190" s="165"/>
      <c r="V190" s="165">
        <f>SUM(V191:V206)</f>
        <v>67.06</v>
      </c>
      <c r="W190" s="165"/>
      <c r="X190" s="165"/>
      <c r="Y190" s="165"/>
      <c r="AG190" t="s">
        <v>147</v>
      </c>
    </row>
    <row r="191" spans="1:60" outlineLevel="1" x14ac:dyDescent="0.2">
      <c r="A191" s="173">
        <v>53</v>
      </c>
      <c r="B191" s="174" t="s">
        <v>488</v>
      </c>
      <c r="C191" s="189" t="s">
        <v>489</v>
      </c>
      <c r="D191" s="175" t="s">
        <v>304</v>
      </c>
      <c r="E191" s="176">
        <v>88.486000000000004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6">
        <v>0</v>
      </c>
      <c r="O191" s="176">
        <f>ROUND(E191*N191,2)</f>
        <v>0</v>
      </c>
      <c r="P191" s="176">
        <v>0</v>
      </c>
      <c r="Q191" s="176">
        <f>ROUND(E191*P191,2)</f>
        <v>0</v>
      </c>
      <c r="R191" s="178" t="s">
        <v>463</v>
      </c>
      <c r="S191" s="178" t="s">
        <v>152</v>
      </c>
      <c r="T191" s="179" t="s">
        <v>152</v>
      </c>
      <c r="U191" s="160">
        <v>0</v>
      </c>
      <c r="V191" s="160">
        <f>ROUND(E191*U191,2)</f>
        <v>0</v>
      </c>
      <c r="W191" s="160"/>
      <c r="X191" s="160" t="s">
        <v>153</v>
      </c>
      <c r="Y191" s="160" t="s">
        <v>154</v>
      </c>
      <c r="Z191" s="150"/>
      <c r="AA191" s="150"/>
      <c r="AB191" s="150"/>
      <c r="AC191" s="150"/>
      <c r="AD191" s="150"/>
      <c r="AE191" s="150"/>
      <c r="AF191" s="150"/>
      <c r="AG191" s="150" t="s">
        <v>155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2" x14ac:dyDescent="0.2">
      <c r="A192" s="157"/>
      <c r="B192" s="158"/>
      <c r="C192" s="190" t="s">
        <v>740</v>
      </c>
      <c r="D192" s="161"/>
      <c r="E192" s="162">
        <v>29.962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159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3" x14ac:dyDescent="0.2">
      <c r="A193" s="157"/>
      <c r="B193" s="158"/>
      <c r="C193" s="190" t="s">
        <v>741</v>
      </c>
      <c r="D193" s="161"/>
      <c r="E193" s="162">
        <v>1.3360000000000001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159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3" x14ac:dyDescent="0.2">
      <c r="A194" s="157"/>
      <c r="B194" s="158"/>
      <c r="C194" s="190" t="s">
        <v>742</v>
      </c>
      <c r="D194" s="161"/>
      <c r="E194" s="162">
        <v>1.1379999999999999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159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3" x14ac:dyDescent="0.2">
      <c r="A195" s="157"/>
      <c r="B195" s="158"/>
      <c r="C195" s="190" t="s">
        <v>743</v>
      </c>
      <c r="D195" s="161"/>
      <c r="E195" s="162">
        <v>56.05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159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2.5" outlineLevel="1" x14ac:dyDescent="0.2">
      <c r="A196" s="173">
        <v>54</v>
      </c>
      <c r="B196" s="174" t="s">
        <v>498</v>
      </c>
      <c r="C196" s="189" t="s">
        <v>499</v>
      </c>
      <c r="D196" s="175" t="s">
        <v>304</v>
      </c>
      <c r="E196" s="176">
        <v>0.32600000000000001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21</v>
      </c>
      <c r="M196" s="178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8" t="s">
        <v>463</v>
      </c>
      <c r="S196" s="178" t="s">
        <v>500</v>
      </c>
      <c r="T196" s="179" t="s">
        <v>500</v>
      </c>
      <c r="U196" s="160">
        <v>0</v>
      </c>
      <c r="V196" s="160">
        <f>ROUND(E196*U196,2)</f>
        <v>0</v>
      </c>
      <c r="W196" s="160"/>
      <c r="X196" s="160" t="s">
        <v>153</v>
      </c>
      <c r="Y196" s="160" t="s">
        <v>154</v>
      </c>
      <c r="Z196" s="150"/>
      <c r="AA196" s="150"/>
      <c r="AB196" s="150"/>
      <c r="AC196" s="150"/>
      <c r="AD196" s="150"/>
      <c r="AE196" s="150"/>
      <c r="AF196" s="150"/>
      <c r="AG196" s="150" t="s">
        <v>155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2" x14ac:dyDescent="0.2">
      <c r="A197" s="157"/>
      <c r="B197" s="158"/>
      <c r="C197" s="190" t="s">
        <v>744</v>
      </c>
      <c r="D197" s="161"/>
      <c r="E197" s="162">
        <v>0.32600000000000001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159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73">
        <v>55</v>
      </c>
      <c r="B198" s="174" t="s">
        <v>503</v>
      </c>
      <c r="C198" s="189" t="s">
        <v>504</v>
      </c>
      <c r="D198" s="175" t="s">
        <v>304</v>
      </c>
      <c r="E198" s="176">
        <v>23.882000000000001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0</v>
      </c>
      <c r="O198" s="176">
        <f>ROUND(E198*N198,2)</f>
        <v>0</v>
      </c>
      <c r="P198" s="176">
        <v>0</v>
      </c>
      <c r="Q198" s="176">
        <f>ROUND(E198*P198,2)</f>
        <v>0</v>
      </c>
      <c r="R198" s="178" t="s">
        <v>463</v>
      </c>
      <c r="S198" s="178" t="s">
        <v>152</v>
      </c>
      <c r="T198" s="179" t="s">
        <v>152</v>
      </c>
      <c r="U198" s="160">
        <v>0</v>
      </c>
      <c r="V198" s="160">
        <f>ROUND(E198*U198,2)</f>
        <v>0</v>
      </c>
      <c r="W198" s="160"/>
      <c r="X198" s="160" t="s">
        <v>153</v>
      </c>
      <c r="Y198" s="160" t="s">
        <v>154</v>
      </c>
      <c r="Z198" s="150"/>
      <c r="AA198" s="150"/>
      <c r="AB198" s="150"/>
      <c r="AC198" s="150"/>
      <c r="AD198" s="150"/>
      <c r="AE198" s="150"/>
      <c r="AF198" s="150"/>
      <c r="AG198" s="150" t="s">
        <v>155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2" x14ac:dyDescent="0.2">
      <c r="A199" s="157"/>
      <c r="B199" s="158"/>
      <c r="C199" s="190" t="s">
        <v>745</v>
      </c>
      <c r="D199" s="161"/>
      <c r="E199" s="162">
        <v>23.882000000000001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159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73">
        <v>56</v>
      </c>
      <c r="B200" s="174" t="s">
        <v>507</v>
      </c>
      <c r="C200" s="189" t="s">
        <v>508</v>
      </c>
      <c r="D200" s="175" t="s">
        <v>304</v>
      </c>
      <c r="E200" s="176">
        <v>112.70001999999999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6">
        <v>0</v>
      </c>
      <c r="O200" s="176">
        <f>ROUND(E200*N200,2)</f>
        <v>0</v>
      </c>
      <c r="P200" s="176">
        <v>0</v>
      </c>
      <c r="Q200" s="176">
        <f>ROUND(E200*P200,2)</f>
        <v>0</v>
      </c>
      <c r="R200" s="178" t="s">
        <v>151</v>
      </c>
      <c r="S200" s="178" t="s">
        <v>152</v>
      </c>
      <c r="T200" s="179" t="s">
        <v>152</v>
      </c>
      <c r="U200" s="160">
        <v>9.9000000000000005E-2</v>
      </c>
      <c r="V200" s="160">
        <f>ROUND(E200*U200,2)</f>
        <v>11.16</v>
      </c>
      <c r="W200" s="160"/>
      <c r="X200" s="160" t="s">
        <v>509</v>
      </c>
      <c r="Y200" s="160" t="s">
        <v>154</v>
      </c>
      <c r="Z200" s="150"/>
      <c r="AA200" s="150"/>
      <c r="AB200" s="150"/>
      <c r="AC200" s="150"/>
      <c r="AD200" s="150"/>
      <c r="AE200" s="150"/>
      <c r="AF200" s="150"/>
      <c r="AG200" s="150" t="s">
        <v>510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2" x14ac:dyDescent="0.2">
      <c r="A201" s="157"/>
      <c r="B201" s="158"/>
      <c r="C201" s="251" t="s">
        <v>511</v>
      </c>
      <c r="D201" s="252"/>
      <c r="E201" s="252"/>
      <c r="F201" s="252"/>
      <c r="G201" s="252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157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3">
        <v>57</v>
      </c>
      <c r="B202" s="174" t="s">
        <v>512</v>
      </c>
      <c r="C202" s="189" t="s">
        <v>513</v>
      </c>
      <c r="D202" s="175" t="s">
        <v>304</v>
      </c>
      <c r="E202" s="176">
        <v>112.70001999999999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6">
        <v>0</v>
      </c>
      <c r="O202" s="176">
        <f>ROUND(E202*N202,2)</f>
        <v>0</v>
      </c>
      <c r="P202" s="176">
        <v>0</v>
      </c>
      <c r="Q202" s="176">
        <f>ROUND(E202*P202,2)</f>
        <v>0</v>
      </c>
      <c r="R202" s="178" t="s">
        <v>463</v>
      </c>
      <c r="S202" s="178" t="s">
        <v>152</v>
      </c>
      <c r="T202" s="179" t="s">
        <v>152</v>
      </c>
      <c r="U202" s="160">
        <v>0.49</v>
      </c>
      <c r="V202" s="160">
        <f>ROUND(E202*U202,2)</f>
        <v>55.22</v>
      </c>
      <c r="W202" s="160"/>
      <c r="X202" s="160" t="s">
        <v>509</v>
      </c>
      <c r="Y202" s="160" t="s">
        <v>154</v>
      </c>
      <c r="Z202" s="150"/>
      <c r="AA202" s="150"/>
      <c r="AB202" s="150"/>
      <c r="AC202" s="150"/>
      <c r="AD202" s="150"/>
      <c r="AE202" s="150"/>
      <c r="AF202" s="150"/>
      <c r="AG202" s="150" t="s">
        <v>510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2" x14ac:dyDescent="0.2">
      <c r="A203" s="157"/>
      <c r="B203" s="158"/>
      <c r="C203" s="253" t="s">
        <v>514</v>
      </c>
      <c r="D203" s="254"/>
      <c r="E203" s="254"/>
      <c r="F203" s="254"/>
      <c r="G203" s="254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363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81">
        <v>58</v>
      </c>
      <c r="B204" s="182" t="s">
        <v>515</v>
      </c>
      <c r="C204" s="192" t="s">
        <v>516</v>
      </c>
      <c r="D204" s="183" t="s">
        <v>304</v>
      </c>
      <c r="E204" s="184">
        <v>2141.3003800000001</v>
      </c>
      <c r="F204" s="185"/>
      <c r="G204" s="186">
        <f>ROUND(E204*F204,2)</f>
        <v>0</v>
      </c>
      <c r="H204" s="185"/>
      <c r="I204" s="186">
        <f>ROUND(E204*H204,2)</f>
        <v>0</v>
      </c>
      <c r="J204" s="185"/>
      <c r="K204" s="186">
        <f>ROUND(E204*J204,2)</f>
        <v>0</v>
      </c>
      <c r="L204" s="186">
        <v>21</v>
      </c>
      <c r="M204" s="186">
        <f>G204*(1+L204/100)</f>
        <v>0</v>
      </c>
      <c r="N204" s="184">
        <v>0</v>
      </c>
      <c r="O204" s="184">
        <f>ROUND(E204*N204,2)</f>
        <v>0</v>
      </c>
      <c r="P204" s="184">
        <v>0</v>
      </c>
      <c r="Q204" s="184">
        <f>ROUND(E204*P204,2)</f>
        <v>0</v>
      </c>
      <c r="R204" s="186" t="s">
        <v>463</v>
      </c>
      <c r="S204" s="186" t="s">
        <v>152</v>
      </c>
      <c r="T204" s="187" t="s">
        <v>152</v>
      </c>
      <c r="U204" s="160">
        <v>0</v>
      </c>
      <c r="V204" s="160">
        <f>ROUND(E204*U204,2)</f>
        <v>0</v>
      </c>
      <c r="W204" s="160"/>
      <c r="X204" s="160" t="s">
        <v>509</v>
      </c>
      <c r="Y204" s="160" t="s">
        <v>154</v>
      </c>
      <c r="Z204" s="150"/>
      <c r="AA204" s="150"/>
      <c r="AB204" s="150"/>
      <c r="AC204" s="150"/>
      <c r="AD204" s="150"/>
      <c r="AE204" s="150"/>
      <c r="AF204" s="150"/>
      <c r="AG204" s="150" t="s">
        <v>510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73">
        <v>59</v>
      </c>
      <c r="B205" s="174" t="s">
        <v>517</v>
      </c>
      <c r="C205" s="189" t="s">
        <v>518</v>
      </c>
      <c r="D205" s="175" t="s">
        <v>304</v>
      </c>
      <c r="E205" s="176">
        <v>112.70001999999999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0</v>
      </c>
      <c r="O205" s="176">
        <f>ROUND(E205*N205,2)</f>
        <v>0</v>
      </c>
      <c r="P205" s="176">
        <v>0</v>
      </c>
      <c r="Q205" s="176">
        <f>ROUND(E205*P205,2)</f>
        <v>0</v>
      </c>
      <c r="R205" s="178" t="s">
        <v>519</v>
      </c>
      <c r="S205" s="178" t="s">
        <v>152</v>
      </c>
      <c r="T205" s="179" t="s">
        <v>152</v>
      </c>
      <c r="U205" s="160">
        <v>6.0000000000000001E-3</v>
      </c>
      <c r="V205" s="160">
        <f>ROUND(E205*U205,2)</f>
        <v>0.68</v>
      </c>
      <c r="W205" s="160"/>
      <c r="X205" s="160" t="s">
        <v>509</v>
      </c>
      <c r="Y205" s="160" t="s">
        <v>154</v>
      </c>
      <c r="Z205" s="150"/>
      <c r="AA205" s="150"/>
      <c r="AB205" s="150"/>
      <c r="AC205" s="150"/>
      <c r="AD205" s="150"/>
      <c r="AE205" s="150"/>
      <c r="AF205" s="150"/>
      <c r="AG205" s="150" t="s">
        <v>510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2" x14ac:dyDescent="0.2">
      <c r="A206" s="157"/>
      <c r="B206" s="158"/>
      <c r="C206" s="251" t="s">
        <v>520</v>
      </c>
      <c r="D206" s="252"/>
      <c r="E206" s="252"/>
      <c r="F206" s="252"/>
      <c r="G206" s="252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50"/>
      <c r="AA206" s="150"/>
      <c r="AB206" s="150"/>
      <c r="AC206" s="150"/>
      <c r="AD206" s="150"/>
      <c r="AE206" s="150"/>
      <c r="AF206" s="150"/>
      <c r="AG206" s="150" t="s">
        <v>157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x14ac:dyDescent="0.2">
      <c r="A207" s="3"/>
      <c r="B207" s="4"/>
      <c r="C207" s="19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v>15</v>
      </c>
      <c r="AF207">
        <v>21</v>
      </c>
      <c r="AG207" t="s">
        <v>132</v>
      </c>
    </row>
    <row r="208" spans="1:60" x14ac:dyDescent="0.2">
      <c r="A208" s="153"/>
      <c r="B208" s="154" t="s">
        <v>29</v>
      </c>
      <c r="C208" s="194"/>
      <c r="D208" s="155"/>
      <c r="E208" s="156"/>
      <c r="F208" s="156"/>
      <c r="G208" s="172">
        <f>G8+G106+G111+G149+G153+G183+G187+G190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E208">
        <f>SUMIF(L7:L206,AE207,G7:G206)</f>
        <v>0</v>
      </c>
      <c r="AF208">
        <f>SUMIF(L7:L206,AF207,G7:G206)</f>
        <v>0</v>
      </c>
      <c r="AG208" t="s">
        <v>521</v>
      </c>
    </row>
    <row r="209" spans="3:33" x14ac:dyDescent="0.2">
      <c r="C209" s="195"/>
      <c r="D209" s="10"/>
      <c r="AG209" t="s">
        <v>522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Qh8Kem7EFvvZQBVdu0xDta11co91JsUZSPkEI0HcENx9LhksxY34Wy11n6ebi9jn6VGa4hGjhIXSq7GsnuPBA==" saltValue="jmiNPH63BKsaRDjBtWoQmw==" spinCount="100000" sheet="1" formatRows="0"/>
  <mergeCells count="37">
    <mergeCell ref="C13:G13"/>
    <mergeCell ref="A1:G1"/>
    <mergeCell ref="C2:G2"/>
    <mergeCell ref="C3:G3"/>
    <mergeCell ref="C4:G4"/>
    <mergeCell ref="C10:G10"/>
    <mergeCell ref="C73:G73"/>
    <mergeCell ref="C14:G14"/>
    <mergeCell ref="C17:G17"/>
    <mergeCell ref="C35:G35"/>
    <mergeCell ref="C40:G40"/>
    <mergeCell ref="C44:G44"/>
    <mergeCell ref="C48:G48"/>
    <mergeCell ref="C51:G51"/>
    <mergeCell ref="C58:G58"/>
    <mergeCell ref="C61:G61"/>
    <mergeCell ref="C66:G66"/>
    <mergeCell ref="C70:G70"/>
    <mergeCell ref="C162:G162"/>
    <mergeCell ref="C80:G80"/>
    <mergeCell ref="C83:G83"/>
    <mergeCell ref="C89:G89"/>
    <mergeCell ref="C122:G122"/>
    <mergeCell ref="C125:G125"/>
    <mergeCell ref="C131:G131"/>
    <mergeCell ref="C134:G134"/>
    <mergeCell ref="C137:G137"/>
    <mergeCell ref="C138:G138"/>
    <mergeCell ref="C151:G151"/>
    <mergeCell ref="C155:G155"/>
    <mergeCell ref="C206:G206"/>
    <mergeCell ref="C166:G166"/>
    <mergeCell ref="C169:G169"/>
    <mergeCell ref="C185:G185"/>
    <mergeCell ref="C189:G189"/>
    <mergeCell ref="C201:G201"/>
    <mergeCell ref="C203:G20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E450-C8DA-4AE6-8C86-2A9F2910B0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49" t="s">
        <v>7</v>
      </c>
      <c r="B2" s="48" t="s">
        <v>44</v>
      </c>
      <c r="C2" s="258" t="s">
        <v>45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49" t="s">
        <v>8</v>
      </c>
      <c r="B3" s="48" t="s">
        <v>68</v>
      </c>
      <c r="C3" s="258" t="s">
        <v>69</v>
      </c>
      <c r="D3" s="259"/>
      <c r="E3" s="259"/>
      <c r="F3" s="259"/>
      <c r="G3" s="260"/>
      <c r="AC3" s="124" t="s">
        <v>121</v>
      </c>
      <c r="AG3" t="s">
        <v>122</v>
      </c>
    </row>
    <row r="4" spans="1:60" ht="24.95" customHeight="1" x14ac:dyDescent="0.2">
      <c r="A4" s="143" t="s">
        <v>9</v>
      </c>
      <c r="B4" s="144" t="s">
        <v>62</v>
      </c>
      <c r="C4" s="261" t="s">
        <v>63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6" t="s">
        <v>124</v>
      </c>
      <c r="B6" s="148" t="s">
        <v>125</v>
      </c>
      <c r="C6" s="148" t="s">
        <v>126</v>
      </c>
      <c r="D6" s="147" t="s">
        <v>127</v>
      </c>
      <c r="E6" s="146" t="s">
        <v>128</v>
      </c>
      <c r="F6" s="145" t="s">
        <v>129</v>
      </c>
      <c r="G6" s="146" t="s">
        <v>29</v>
      </c>
      <c r="H6" s="149" t="s">
        <v>30</v>
      </c>
      <c r="I6" s="149" t="s">
        <v>130</v>
      </c>
      <c r="J6" s="149" t="s">
        <v>31</v>
      </c>
      <c r="K6" s="149" t="s">
        <v>131</v>
      </c>
      <c r="L6" s="149" t="s">
        <v>132</v>
      </c>
      <c r="M6" s="149" t="s">
        <v>133</v>
      </c>
      <c r="N6" s="149" t="s">
        <v>134</v>
      </c>
      <c r="O6" s="149" t="s">
        <v>135</v>
      </c>
      <c r="P6" s="149" t="s">
        <v>136</v>
      </c>
      <c r="Q6" s="149" t="s">
        <v>137</v>
      </c>
      <c r="R6" s="149" t="s">
        <v>138</v>
      </c>
      <c r="S6" s="149" t="s">
        <v>139</v>
      </c>
      <c r="T6" s="149" t="s">
        <v>140</v>
      </c>
      <c r="U6" s="149" t="s">
        <v>141</v>
      </c>
      <c r="V6" s="149" t="s">
        <v>142</v>
      </c>
      <c r="W6" s="149" t="s">
        <v>143</v>
      </c>
      <c r="X6" s="149" t="s">
        <v>144</v>
      </c>
      <c r="Y6" s="149" t="s">
        <v>145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146</v>
      </c>
      <c r="B8" s="167" t="s">
        <v>62</v>
      </c>
      <c r="C8" s="188" t="s">
        <v>91</v>
      </c>
      <c r="D8" s="168"/>
      <c r="E8" s="169"/>
      <c r="F8" s="170"/>
      <c r="G8" s="170">
        <f>SUMIF(AG9:AG62,"&lt;&gt;NOR",G9:G62)</f>
        <v>0</v>
      </c>
      <c r="H8" s="170"/>
      <c r="I8" s="170">
        <f>SUM(I9:I62)</f>
        <v>0</v>
      </c>
      <c r="J8" s="170"/>
      <c r="K8" s="170">
        <f>SUM(K9:K62)</f>
        <v>0</v>
      </c>
      <c r="L8" s="170"/>
      <c r="M8" s="170">
        <f>SUM(M9:M62)</f>
        <v>0</v>
      </c>
      <c r="N8" s="169"/>
      <c r="O8" s="169">
        <f>SUM(O9:O62)</f>
        <v>0</v>
      </c>
      <c r="P8" s="169"/>
      <c r="Q8" s="169">
        <f>SUM(Q9:Q62)</f>
        <v>5.7500000000000009</v>
      </c>
      <c r="R8" s="170"/>
      <c r="S8" s="170"/>
      <c r="T8" s="171"/>
      <c r="U8" s="165"/>
      <c r="V8" s="165">
        <f>SUM(V9:V62)</f>
        <v>9.09</v>
      </c>
      <c r="W8" s="165"/>
      <c r="X8" s="165"/>
      <c r="Y8" s="165"/>
      <c r="AG8" t="s">
        <v>147</v>
      </c>
    </row>
    <row r="9" spans="1:60" ht="22.5" outlineLevel="1" x14ac:dyDescent="0.2">
      <c r="A9" s="173">
        <v>1</v>
      </c>
      <c r="B9" s="174" t="s">
        <v>148</v>
      </c>
      <c r="C9" s="189" t="s">
        <v>149</v>
      </c>
      <c r="D9" s="175" t="s">
        <v>150</v>
      </c>
      <c r="E9" s="176">
        <v>6.6505000000000001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0.13800000000000001</v>
      </c>
      <c r="Q9" s="176">
        <f>ROUND(E9*P9,2)</f>
        <v>0.92</v>
      </c>
      <c r="R9" s="178" t="s">
        <v>151</v>
      </c>
      <c r="S9" s="178" t="s">
        <v>152</v>
      </c>
      <c r="T9" s="179" t="s">
        <v>152</v>
      </c>
      <c r="U9" s="160">
        <v>0.16</v>
      </c>
      <c r="V9" s="160">
        <f>ROUND(E9*U9,2)</f>
        <v>1.06</v>
      </c>
      <c r="W9" s="160"/>
      <c r="X9" s="160" t="s">
        <v>153</v>
      </c>
      <c r="Y9" s="160" t="s">
        <v>154</v>
      </c>
      <c r="Z9" s="150"/>
      <c r="AA9" s="150"/>
      <c r="AB9" s="150"/>
      <c r="AC9" s="150"/>
      <c r="AD9" s="150"/>
      <c r="AE9" s="150"/>
      <c r="AF9" s="150"/>
      <c r="AG9" s="150" t="s">
        <v>155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1" t="s">
        <v>156</v>
      </c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157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0" t="s">
        <v>158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159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0" t="s">
        <v>746</v>
      </c>
      <c r="D12" s="161"/>
      <c r="E12" s="162">
        <v>0.75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159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190" t="s">
        <v>747</v>
      </c>
      <c r="D13" s="161"/>
      <c r="E13" s="162">
        <v>1.04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159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3" x14ac:dyDescent="0.2">
      <c r="A14" s="157"/>
      <c r="B14" s="158"/>
      <c r="C14" s="190" t="s">
        <v>748</v>
      </c>
      <c r="D14" s="161"/>
      <c r="E14" s="162">
        <v>1.29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159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90" t="s">
        <v>749</v>
      </c>
      <c r="D15" s="161"/>
      <c r="E15" s="162">
        <v>1.0105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159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190" t="s">
        <v>750</v>
      </c>
      <c r="D16" s="161"/>
      <c r="E16" s="162">
        <v>2.56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159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3">
        <v>2</v>
      </c>
      <c r="B17" s="174" t="s">
        <v>166</v>
      </c>
      <c r="C17" s="189" t="s">
        <v>167</v>
      </c>
      <c r="D17" s="175" t="s">
        <v>150</v>
      </c>
      <c r="E17" s="176">
        <v>5.9005000000000001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0.33</v>
      </c>
      <c r="Q17" s="176">
        <f>ROUND(E17*P17,2)</f>
        <v>1.95</v>
      </c>
      <c r="R17" s="178" t="s">
        <v>151</v>
      </c>
      <c r="S17" s="178" t="s">
        <v>152</v>
      </c>
      <c r="T17" s="179" t="s">
        <v>152</v>
      </c>
      <c r="U17" s="160">
        <v>0.52649999999999997</v>
      </c>
      <c r="V17" s="160">
        <f>ROUND(E17*U17,2)</f>
        <v>3.11</v>
      </c>
      <c r="W17" s="160"/>
      <c r="X17" s="160" t="s">
        <v>153</v>
      </c>
      <c r="Y17" s="160" t="s">
        <v>154</v>
      </c>
      <c r="Z17" s="150"/>
      <c r="AA17" s="150"/>
      <c r="AB17" s="150"/>
      <c r="AC17" s="150"/>
      <c r="AD17" s="150"/>
      <c r="AE17" s="150"/>
      <c r="AF17" s="150"/>
      <c r="AG17" s="150" t="s">
        <v>155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90" t="s">
        <v>751</v>
      </c>
      <c r="D18" s="161"/>
      <c r="E18" s="162">
        <v>5.9005000000000001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159</v>
      </c>
      <c r="AH18" s="150">
        <v>5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73">
        <v>3</v>
      </c>
      <c r="B19" s="174" t="s">
        <v>169</v>
      </c>
      <c r="C19" s="189" t="s">
        <v>170</v>
      </c>
      <c r="D19" s="175" t="s">
        <v>150</v>
      </c>
      <c r="E19" s="176">
        <v>3.8925000000000001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0.11</v>
      </c>
      <c r="Q19" s="176">
        <f>ROUND(E19*P19,2)</f>
        <v>0.43</v>
      </c>
      <c r="R19" s="178" t="s">
        <v>151</v>
      </c>
      <c r="S19" s="178" t="s">
        <v>152</v>
      </c>
      <c r="T19" s="179" t="s">
        <v>152</v>
      </c>
      <c r="U19" s="160">
        <v>0.2</v>
      </c>
      <c r="V19" s="160">
        <f>ROUND(E19*U19,2)</f>
        <v>0.78</v>
      </c>
      <c r="W19" s="160"/>
      <c r="X19" s="160" t="s">
        <v>153</v>
      </c>
      <c r="Y19" s="160" t="s">
        <v>154</v>
      </c>
      <c r="Z19" s="150"/>
      <c r="AA19" s="150"/>
      <c r="AB19" s="150"/>
      <c r="AC19" s="150"/>
      <c r="AD19" s="150"/>
      <c r="AE19" s="150"/>
      <c r="AF19" s="150"/>
      <c r="AG19" s="150" t="s">
        <v>155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190" t="s">
        <v>171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159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90" t="s">
        <v>172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159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90" t="s">
        <v>752</v>
      </c>
      <c r="D22" s="161"/>
      <c r="E22" s="162">
        <v>3.8925000000000001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159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3">
        <v>4</v>
      </c>
      <c r="B23" s="174" t="s">
        <v>177</v>
      </c>
      <c r="C23" s="189" t="s">
        <v>178</v>
      </c>
      <c r="D23" s="175" t="s">
        <v>150</v>
      </c>
      <c r="E23" s="176">
        <v>0.55200000000000005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0.36</v>
      </c>
      <c r="Q23" s="176">
        <f>ROUND(E23*P23,2)</f>
        <v>0.2</v>
      </c>
      <c r="R23" s="178" t="s">
        <v>151</v>
      </c>
      <c r="S23" s="178" t="s">
        <v>152</v>
      </c>
      <c r="T23" s="179" t="s">
        <v>152</v>
      </c>
      <c r="U23" s="160">
        <v>1.2270000000000001</v>
      </c>
      <c r="V23" s="160">
        <f>ROUND(E23*U23,2)</f>
        <v>0.68</v>
      </c>
      <c r="W23" s="160"/>
      <c r="X23" s="160" t="s">
        <v>153</v>
      </c>
      <c r="Y23" s="160" t="s">
        <v>154</v>
      </c>
      <c r="Z23" s="150"/>
      <c r="AA23" s="150"/>
      <c r="AB23" s="150"/>
      <c r="AC23" s="150"/>
      <c r="AD23" s="150"/>
      <c r="AE23" s="150"/>
      <c r="AF23" s="150"/>
      <c r="AG23" s="150" t="s">
        <v>155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190" t="s">
        <v>753</v>
      </c>
      <c r="D24" s="161"/>
      <c r="E24" s="162">
        <v>0.55200000000000005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159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3">
        <v>5</v>
      </c>
      <c r="B25" s="174" t="s">
        <v>180</v>
      </c>
      <c r="C25" s="189" t="s">
        <v>181</v>
      </c>
      <c r="D25" s="175" t="s">
        <v>150</v>
      </c>
      <c r="E25" s="176">
        <v>5.9005000000000001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0.30609999999999998</v>
      </c>
      <c r="Q25" s="176">
        <f>ROUND(E25*P25,2)</f>
        <v>1.81</v>
      </c>
      <c r="R25" s="178" t="s">
        <v>151</v>
      </c>
      <c r="S25" s="178" t="s">
        <v>152</v>
      </c>
      <c r="T25" s="179" t="s">
        <v>152</v>
      </c>
      <c r="U25" s="160">
        <v>0.48</v>
      </c>
      <c r="V25" s="160">
        <f>ROUND(E25*U25,2)</f>
        <v>2.83</v>
      </c>
      <c r="W25" s="160"/>
      <c r="X25" s="160" t="s">
        <v>153</v>
      </c>
      <c r="Y25" s="160" t="s">
        <v>154</v>
      </c>
      <c r="Z25" s="150"/>
      <c r="AA25" s="150"/>
      <c r="AB25" s="150"/>
      <c r="AC25" s="150"/>
      <c r="AD25" s="150"/>
      <c r="AE25" s="150"/>
      <c r="AF25" s="150"/>
      <c r="AG25" s="150" t="s">
        <v>155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190" t="s">
        <v>754</v>
      </c>
      <c r="D26" s="161"/>
      <c r="E26" s="162">
        <v>1.04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159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90" t="s">
        <v>750</v>
      </c>
      <c r="D27" s="161"/>
      <c r="E27" s="162">
        <v>2.56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90" t="s">
        <v>749</v>
      </c>
      <c r="D28" s="161"/>
      <c r="E28" s="162">
        <v>1.0105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159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0" t="s">
        <v>748</v>
      </c>
      <c r="D29" s="161"/>
      <c r="E29" s="162">
        <v>1.29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159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3">
        <v>6</v>
      </c>
      <c r="B30" s="174" t="s">
        <v>197</v>
      </c>
      <c r="C30" s="189" t="s">
        <v>198</v>
      </c>
      <c r="D30" s="175" t="s">
        <v>188</v>
      </c>
      <c r="E30" s="176">
        <v>3.52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0.125</v>
      </c>
      <c r="Q30" s="176">
        <f>ROUND(E30*P30,2)</f>
        <v>0.44</v>
      </c>
      <c r="R30" s="178" t="s">
        <v>151</v>
      </c>
      <c r="S30" s="178" t="s">
        <v>152</v>
      </c>
      <c r="T30" s="179" t="s">
        <v>152</v>
      </c>
      <c r="U30" s="160">
        <v>0.08</v>
      </c>
      <c r="V30" s="160">
        <f>ROUND(E30*U30,2)</f>
        <v>0.28000000000000003</v>
      </c>
      <c r="W30" s="160"/>
      <c r="X30" s="160" t="s">
        <v>153</v>
      </c>
      <c r="Y30" s="160" t="s">
        <v>154</v>
      </c>
      <c r="Z30" s="150"/>
      <c r="AA30" s="150"/>
      <c r="AB30" s="150"/>
      <c r="AC30" s="150"/>
      <c r="AD30" s="150"/>
      <c r="AE30" s="150"/>
      <c r="AF30" s="150"/>
      <c r="AG30" s="150" t="s">
        <v>155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1" t="s">
        <v>189</v>
      </c>
      <c r="D31" s="252"/>
      <c r="E31" s="252"/>
      <c r="F31" s="252"/>
      <c r="G31" s="252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157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80" t="str">
        <f>C31</f>
        <v>s vybouráním lože, s přemístěním hmot na skládku na vzdálenost do 3 m nebo naložením na dopravní prostředek</v>
      </c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190" t="s">
        <v>190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0" t="s">
        <v>755</v>
      </c>
      <c r="D33" s="161"/>
      <c r="E33" s="162">
        <v>1.72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159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90" t="s">
        <v>756</v>
      </c>
      <c r="D34" s="161"/>
      <c r="E34" s="162">
        <v>1.28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90" t="s">
        <v>757</v>
      </c>
      <c r="D35" s="161"/>
      <c r="E35" s="162">
        <v>0.52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159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3">
        <v>7</v>
      </c>
      <c r="B36" s="174" t="s">
        <v>209</v>
      </c>
      <c r="C36" s="189" t="s">
        <v>210</v>
      </c>
      <c r="D36" s="175" t="s">
        <v>205</v>
      </c>
      <c r="E36" s="176">
        <v>0.41496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 t="s">
        <v>206</v>
      </c>
      <c r="S36" s="178" t="s">
        <v>152</v>
      </c>
      <c r="T36" s="179" t="s">
        <v>152</v>
      </c>
      <c r="U36" s="160">
        <v>0.42199999999999999</v>
      </c>
      <c r="V36" s="160">
        <f>ROUND(E36*U36,2)</f>
        <v>0.18</v>
      </c>
      <c r="W36" s="160"/>
      <c r="X36" s="160" t="s">
        <v>153</v>
      </c>
      <c r="Y36" s="160" t="s">
        <v>154</v>
      </c>
      <c r="Z36" s="150"/>
      <c r="AA36" s="150"/>
      <c r="AB36" s="150"/>
      <c r="AC36" s="150"/>
      <c r="AD36" s="150"/>
      <c r="AE36" s="150"/>
      <c r="AF36" s="150"/>
      <c r="AG36" s="150" t="s">
        <v>155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251" t="s">
        <v>211</v>
      </c>
      <c r="D37" s="252"/>
      <c r="E37" s="252"/>
      <c r="F37" s="252"/>
      <c r="G37" s="252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157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80" t="str">
        <f>C37</f>
        <v>s přemístěním výkopku v příčných profilech na vzdálenost do 15 m nebo s naložením na dopravní prostředek.</v>
      </c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90" t="s">
        <v>158</v>
      </c>
      <c r="D38" s="161"/>
      <c r="E38" s="162"/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159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">
      <c r="A39" s="157"/>
      <c r="B39" s="158"/>
      <c r="C39" s="190" t="s">
        <v>215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159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90" t="s">
        <v>758</v>
      </c>
      <c r="D40" s="161"/>
      <c r="E40" s="162">
        <v>0.41496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159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3">
        <v>8</v>
      </c>
      <c r="B41" s="174" t="s">
        <v>220</v>
      </c>
      <c r="C41" s="189" t="s">
        <v>221</v>
      </c>
      <c r="D41" s="175" t="s">
        <v>205</v>
      </c>
      <c r="E41" s="176">
        <v>0.41496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 t="s">
        <v>206</v>
      </c>
      <c r="S41" s="178" t="s">
        <v>152</v>
      </c>
      <c r="T41" s="179" t="s">
        <v>152</v>
      </c>
      <c r="U41" s="160">
        <v>8.7999999999999995E-2</v>
      </c>
      <c r="V41" s="160">
        <f>ROUND(E41*U41,2)</f>
        <v>0.04</v>
      </c>
      <c r="W41" s="160"/>
      <c r="X41" s="160" t="s">
        <v>153</v>
      </c>
      <c r="Y41" s="160" t="s">
        <v>154</v>
      </c>
      <c r="Z41" s="150"/>
      <c r="AA41" s="150"/>
      <c r="AB41" s="150"/>
      <c r="AC41" s="150"/>
      <c r="AD41" s="150"/>
      <c r="AE41" s="150"/>
      <c r="AF41" s="150"/>
      <c r="AG41" s="150" t="s">
        <v>155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251" t="s">
        <v>211</v>
      </c>
      <c r="D42" s="252"/>
      <c r="E42" s="252"/>
      <c r="F42" s="252"/>
      <c r="G42" s="252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157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80" t="str">
        <f>C42</f>
        <v>s přemístěním výkopku v příčných profilech na vzdálenost do 15 m nebo s naložením na dopravní prostředek.</v>
      </c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190" t="s">
        <v>759</v>
      </c>
      <c r="D43" s="161"/>
      <c r="E43" s="162">
        <v>0.41496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159</v>
      </c>
      <c r="AH43" s="150">
        <v>5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73">
        <v>9</v>
      </c>
      <c r="B44" s="174" t="s">
        <v>228</v>
      </c>
      <c r="C44" s="189" t="s">
        <v>229</v>
      </c>
      <c r="D44" s="175" t="s">
        <v>205</v>
      </c>
      <c r="E44" s="176">
        <v>0.41496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 t="s">
        <v>206</v>
      </c>
      <c r="S44" s="178" t="s">
        <v>152</v>
      </c>
      <c r="T44" s="179" t="s">
        <v>152</v>
      </c>
      <c r="U44" s="160">
        <v>1.0999999999999999E-2</v>
      </c>
      <c r="V44" s="160">
        <f>ROUND(E44*U44,2)</f>
        <v>0</v>
      </c>
      <c r="W44" s="160"/>
      <c r="X44" s="160" t="s">
        <v>153</v>
      </c>
      <c r="Y44" s="160" t="s">
        <v>154</v>
      </c>
      <c r="Z44" s="150"/>
      <c r="AA44" s="150"/>
      <c r="AB44" s="150"/>
      <c r="AC44" s="150"/>
      <c r="AD44" s="150"/>
      <c r="AE44" s="150"/>
      <c r="AF44" s="150"/>
      <c r="AG44" s="150" t="s">
        <v>155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 x14ac:dyDescent="0.2">
      <c r="A45" s="157"/>
      <c r="B45" s="158"/>
      <c r="C45" s="251" t="s">
        <v>230</v>
      </c>
      <c r="D45" s="252"/>
      <c r="E45" s="252"/>
      <c r="F45" s="252"/>
      <c r="G45" s="252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157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190" t="s">
        <v>759</v>
      </c>
      <c r="D46" s="161"/>
      <c r="E46" s="162">
        <v>0.41496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159</v>
      </c>
      <c r="AH46" s="150">
        <v>5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73">
        <v>10</v>
      </c>
      <c r="B47" s="174" t="s">
        <v>232</v>
      </c>
      <c r="C47" s="189" t="s">
        <v>233</v>
      </c>
      <c r="D47" s="175" t="s">
        <v>205</v>
      </c>
      <c r="E47" s="176">
        <v>4.1496000000000004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 t="s">
        <v>206</v>
      </c>
      <c r="S47" s="178" t="s">
        <v>152</v>
      </c>
      <c r="T47" s="179" t="s">
        <v>152</v>
      </c>
      <c r="U47" s="160">
        <v>0</v>
      </c>
      <c r="V47" s="160">
        <f>ROUND(E47*U47,2)</f>
        <v>0</v>
      </c>
      <c r="W47" s="160"/>
      <c r="X47" s="160" t="s">
        <v>153</v>
      </c>
      <c r="Y47" s="160" t="s">
        <v>154</v>
      </c>
      <c r="Z47" s="150"/>
      <c r="AA47" s="150"/>
      <c r="AB47" s="150"/>
      <c r="AC47" s="150"/>
      <c r="AD47" s="150"/>
      <c r="AE47" s="150"/>
      <c r="AF47" s="150"/>
      <c r="AG47" s="150" t="s">
        <v>155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251" t="s">
        <v>230</v>
      </c>
      <c r="D48" s="252"/>
      <c r="E48" s="252"/>
      <c r="F48" s="252"/>
      <c r="G48" s="252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157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190" t="s">
        <v>760</v>
      </c>
      <c r="D49" s="161"/>
      <c r="E49" s="162">
        <v>4.1496000000000004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159</v>
      </c>
      <c r="AH49" s="150">
        <v>5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73">
        <v>11</v>
      </c>
      <c r="B50" s="174" t="s">
        <v>240</v>
      </c>
      <c r="C50" s="189" t="s">
        <v>241</v>
      </c>
      <c r="D50" s="175" t="s">
        <v>205</v>
      </c>
      <c r="E50" s="176">
        <v>0.41496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 t="s">
        <v>206</v>
      </c>
      <c r="S50" s="178" t="s">
        <v>152</v>
      </c>
      <c r="T50" s="179" t="s">
        <v>152</v>
      </c>
      <c r="U50" s="160">
        <v>8.9999999999999993E-3</v>
      </c>
      <c r="V50" s="160">
        <f>ROUND(E50*U50,2)</f>
        <v>0</v>
      </c>
      <c r="W50" s="160"/>
      <c r="X50" s="160" t="s">
        <v>153</v>
      </c>
      <c r="Y50" s="160" t="s">
        <v>154</v>
      </c>
      <c r="Z50" s="150"/>
      <c r="AA50" s="150"/>
      <c r="AB50" s="150"/>
      <c r="AC50" s="150"/>
      <c r="AD50" s="150"/>
      <c r="AE50" s="150"/>
      <c r="AF50" s="150"/>
      <c r="AG50" s="150" t="s">
        <v>155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90" t="s">
        <v>761</v>
      </c>
      <c r="D51" s="161"/>
      <c r="E51" s="162">
        <v>0.41496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159</v>
      </c>
      <c r="AH51" s="150">
        <v>5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3">
        <v>12</v>
      </c>
      <c r="B52" s="174" t="s">
        <v>248</v>
      </c>
      <c r="C52" s="189" t="s">
        <v>249</v>
      </c>
      <c r="D52" s="175" t="s">
        <v>150</v>
      </c>
      <c r="E52" s="176">
        <v>7.2024999999999997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 t="s">
        <v>206</v>
      </c>
      <c r="S52" s="178" t="s">
        <v>152</v>
      </c>
      <c r="T52" s="179" t="s">
        <v>152</v>
      </c>
      <c r="U52" s="160">
        <v>1.7999999999999999E-2</v>
      </c>
      <c r="V52" s="160">
        <f>ROUND(E52*U52,2)</f>
        <v>0.13</v>
      </c>
      <c r="W52" s="160"/>
      <c r="X52" s="160" t="s">
        <v>153</v>
      </c>
      <c r="Y52" s="160" t="s">
        <v>154</v>
      </c>
      <c r="Z52" s="150"/>
      <c r="AA52" s="150"/>
      <c r="AB52" s="150"/>
      <c r="AC52" s="150"/>
      <c r="AD52" s="150"/>
      <c r="AE52" s="150"/>
      <c r="AF52" s="150"/>
      <c r="AG52" s="150" t="s">
        <v>155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">
      <c r="A53" s="157"/>
      <c r="B53" s="158"/>
      <c r="C53" s="251" t="s">
        <v>250</v>
      </c>
      <c r="D53" s="252"/>
      <c r="E53" s="252"/>
      <c r="F53" s="252"/>
      <c r="G53" s="252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157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190" t="s">
        <v>158</v>
      </c>
      <c r="D54" s="161"/>
      <c r="E54" s="162"/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159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90" t="s">
        <v>746</v>
      </c>
      <c r="D55" s="161"/>
      <c r="E55" s="162">
        <v>0.75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159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190" t="s">
        <v>747</v>
      </c>
      <c r="D56" s="161"/>
      <c r="E56" s="162">
        <v>1.04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159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190" t="s">
        <v>748</v>
      </c>
      <c r="D57" s="161"/>
      <c r="E57" s="162">
        <v>1.29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159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90" t="s">
        <v>749</v>
      </c>
      <c r="D58" s="161"/>
      <c r="E58" s="162">
        <v>1.0105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159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90" t="s">
        <v>750</v>
      </c>
      <c r="D59" s="161"/>
      <c r="E59" s="162">
        <v>2.56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159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90" t="s">
        <v>753</v>
      </c>
      <c r="D60" s="161"/>
      <c r="E60" s="162">
        <v>0.55200000000000005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159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13</v>
      </c>
      <c r="B61" s="174" t="s">
        <v>272</v>
      </c>
      <c r="C61" s="189" t="s">
        <v>273</v>
      </c>
      <c r="D61" s="175" t="s">
        <v>205</v>
      </c>
      <c r="E61" s="176">
        <v>0.41496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 t="s">
        <v>206</v>
      </c>
      <c r="S61" s="178" t="s">
        <v>152</v>
      </c>
      <c r="T61" s="179" t="s">
        <v>152</v>
      </c>
      <c r="U61" s="160">
        <v>0</v>
      </c>
      <c r="V61" s="160">
        <f>ROUND(E61*U61,2)</f>
        <v>0</v>
      </c>
      <c r="W61" s="160"/>
      <c r="X61" s="160" t="s">
        <v>153</v>
      </c>
      <c r="Y61" s="160" t="s">
        <v>154</v>
      </c>
      <c r="Z61" s="150"/>
      <c r="AA61" s="150"/>
      <c r="AB61" s="150"/>
      <c r="AC61" s="150"/>
      <c r="AD61" s="150"/>
      <c r="AE61" s="150"/>
      <c r="AF61" s="150"/>
      <c r="AG61" s="150" t="s">
        <v>155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2" x14ac:dyDescent="0.2">
      <c r="A62" s="157"/>
      <c r="B62" s="158"/>
      <c r="C62" s="190" t="s">
        <v>762</v>
      </c>
      <c r="D62" s="161"/>
      <c r="E62" s="162">
        <v>0.41496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159</v>
      </c>
      <c r="AH62" s="150">
        <v>5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6" t="s">
        <v>146</v>
      </c>
      <c r="B63" s="167" t="s">
        <v>64</v>
      </c>
      <c r="C63" s="188" t="s">
        <v>92</v>
      </c>
      <c r="D63" s="168"/>
      <c r="E63" s="169"/>
      <c r="F63" s="170"/>
      <c r="G63" s="170">
        <f>SUMIF(AG64:AG67,"&lt;&gt;NOR",G64:G67)</f>
        <v>0</v>
      </c>
      <c r="H63" s="170"/>
      <c r="I63" s="170">
        <f>SUM(I64:I67)</f>
        <v>0</v>
      </c>
      <c r="J63" s="170"/>
      <c r="K63" s="170">
        <f>SUM(K64:K67)</f>
        <v>0</v>
      </c>
      <c r="L63" s="170"/>
      <c r="M63" s="170">
        <f>SUM(M64:M67)</f>
        <v>0</v>
      </c>
      <c r="N63" s="169"/>
      <c r="O63" s="169">
        <f>SUM(O64:O67)</f>
        <v>0</v>
      </c>
      <c r="P63" s="169"/>
      <c r="Q63" s="169">
        <f>SUM(Q64:Q67)</f>
        <v>0</v>
      </c>
      <c r="R63" s="170"/>
      <c r="S63" s="170"/>
      <c r="T63" s="171"/>
      <c r="U63" s="165"/>
      <c r="V63" s="165">
        <f>SUM(V64:V67)</f>
        <v>0.13</v>
      </c>
      <c r="W63" s="165"/>
      <c r="X63" s="165"/>
      <c r="Y63" s="165"/>
      <c r="AG63" t="s">
        <v>147</v>
      </c>
    </row>
    <row r="64" spans="1:60" outlineLevel="1" x14ac:dyDescent="0.2">
      <c r="A64" s="173">
        <v>14</v>
      </c>
      <c r="B64" s="174" t="s">
        <v>292</v>
      </c>
      <c r="C64" s="189" t="s">
        <v>293</v>
      </c>
      <c r="D64" s="175" t="s">
        <v>150</v>
      </c>
      <c r="E64" s="176">
        <v>1.3832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5.0000000000000001E-4</v>
      </c>
      <c r="O64" s="176">
        <f>ROUND(E64*N64,2)</f>
        <v>0</v>
      </c>
      <c r="P64" s="176">
        <v>0</v>
      </c>
      <c r="Q64" s="176">
        <f>ROUND(E64*P64,2)</f>
        <v>0</v>
      </c>
      <c r="R64" s="178" t="s">
        <v>294</v>
      </c>
      <c r="S64" s="178" t="s">
        <v>152</v>
      </c>
      <c r="T64" s="179" t="s">
        <v>152</v>
      </c>
      <c r="U64" s="160">
        <v>9.4E-2</v>
      </c>
      <c r="V64" s="160">
        <f>ROUND(E64*U64,2)</f>
        <v>0.13</v>
      </c>
      <c r="W64" s="160"/>
      <c r="X64" s="160" t="s">
        <v>153</v>
      </c>
      <c r="Y64" s="160" t="s">
        <v>154</v>
      </c>
      <c r="Z64" s="150"/>
      <c r="AA64" s="150"/>
      <c r="AB64" s="150"/>
      <c r="AC64" s="150"/>
      <c r="AD64" s="150"/>
      <c r="AE64" s="150"/>
      <c r="AF64" s="150"/>
      <c r="AG64" s="150" t="s">
        <v>155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2" x14ac:dyDescent="0.2">
      <c r="A65" s="157"/>
      <c r="B65" s="158"/>
      <c r="C65" s="190" t="s">
        <v>158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159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90" t="s">
        <v>215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159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90" t="s">
        <v>763</v>
      </c>
      <c r="D67" s="161"/>
      <c r="E67" s="162">
        <v>1.3832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159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66" t="s">
        <v>146</v>
      </c>
      <c r="B68" s="167" t="s">
        <v>96</v>
      </c>
      <c r="C68" s="188" t="s">
        <v>97</v>
      </c>
      <c r="D68" s="168"/>
      <c r="E68" s="169"/>
      <c r="F68" s="170"/>
      <c r="G68" s="170">
        <f>SUMIF(AG69:AG110,"&lt;&gt;NOR",G69:G110)</f>
        <v>0</v>
      </c>
      <c r="H68" s="170"/>
      <c r="I68" s="170">
        <f>SUM(I69:I110)</f>
        <v>0</v>
      </c>
      <c r="J68" s="170"/>
      <c r="K68" s="170">
        <f>SUM(K69:K110)</f>
        <v>0</v>
      </c>
      <c r="L68" s="170"/>
      <c r="M68" s="170">
        <f>SUM(M69:M110)</f>
        <v>0</v>
      </c>
      <c r="N68" s="169"/>
      <c r="O68" s="169">
        <f>SUM(O69:O110)</f>
        <v>6.6300000000000017</v>
      </c>
      <c r="P68" s="169"/>
      <c r="Q68" s="169">
        <f>SUM(Q69:Q110)</f>
        <v>0</v>
      </c>
      <c r="R68" s="170"/>
      <c r="S68" s="170"/>
      <c r="T68" s="171"/>
      <c r="U68" s="165"/>
      <c r="V68" s="165">
        <f>SUM(V69:V110)</f>
        <v>5.9599999999999991</v>
      </c>
      <c r="W68" s="165"/>
      <c r="X68" s="165"/>
      <c r="Y68" s="165"/>
      <c r="AG68" t="s">
        <v>147</v>
      </c>
    </row>
    <row r="69" spans="1:60" ht="22.5" outlineLevel="1" x14ac:dyDescent="0.2">
      <c r="A69" s="173">
        <v>15</v>
      </c>
      <c r="B69" s="174" t="s">
        <v>324</v>
      </c>
      <c r="C69" s="189" t="s">
        <v>325</v>
      </c>
      <c r="D69" s="175" t="s">
        <v>150</v>
      </c>
      <c r="E69" s="176">
        <v>9.0100999999999996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0.378</v>
      </c>
      <c r="O69" s="176">
        <f>ROUND(E69*N69,2)</f>
        <v>3.41</v>
      </c>
      <c r="P69" s="176">
        <v>0</v>
      </c>
      <c r="Q69" s="176">
        <f>ROUND(E69*P69,2)</f>
        <v>0</v>
      </c>
      <c r="R69" s="178" t="s">
        <v>151</v>
      </c>
      <c r="S69" s="178" t="s">
        <v>152</v>
      </c>
      <c r="T69" s="179" t="s">
        <v>152</v>
      </c>
      <c r="U69" s="160">
        <v>2.5999999999999999E-2</v>
      </c>
      <c r="V69" s="160">
        <f>ROUND(E69*U69,2)</f>
        <v>0.23</v>
      </c>
      <c r="W69" s="160"/>
      <c r="X69" s="160" t="s">
        <v>153</v>
      </c>
      <c r="Y69" s="160" t="s">
        <v>154</v>
      </c>
      <c r="Z69" s="150"/>
      <c r="AA69" s="150"/>
      <c r="AB69" s="150"/>
      <c r="AC69" s="150"/>
      <c r="AD69" s="150"/>
      <c r="AE69" s="150"/>
      <c r="AF69" s="150"/>
      <c r="AG69" s="150" t="s">
        <v>155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190" t="s">
        <v>158</v>
      </c>
      <c r="D70" s="161"/>
      <c r="E70" s="162"/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159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90" t="s">
        <v>764</v>
      </c>
      <c r="D71" s="161"/>
      <c r="E71" s="162">
        <v>1.3832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159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190" t="s">
        <v>765</v>
      </c>
      <c r="D72" s="161"/>
      <c r="E72" s="162">
        <v>2.7664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159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90" t="s">
        <v>766</v>
      </c>
      <c r="D73" s="161"/>
      <c r="E73" s="162"/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159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190" t="s">
        <v>748</v>
      </c>
      <c r="D74" s="161"/>
      <c r="E74" s="162">
        <v>1.29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159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190" t="s">
        <v>749</v>
      </c>
      <c r="D75" s="161"/>
      <c r="E75" s="162">
        <v>1.0105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159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190" t="s">
        <v>750</v>
      </c>
      <c r="D76" s="161"/>
      <c r="E76" s="162">
        <v>2.56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159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3">
        <v>16</v>
      </c>
      <c r="B77" s="174" t="s">
        <v>335</v>
      </c>
      <c r="C77" s="189" t="s">
        <v>336</v>
      </c>
      <c r="D77" s="175" t="s">
        <v>150</v>
      </c>
      <c r="E77" s="176">
        <v>5.9005000000000001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0.30651</v>
      </c>
      <c r="O77" s="176">
        <f>ROUND(E77*N77,2)</f>
        <v>1.81</v>
      </c>
      <c r="P77" s="176">
        <v>0</v>
      </c>
      <c r="Q77" s="176">
        <f>ROUND(E77*P77,2)</f>
        <v>0</v>
      </c>
      <c r="R77" s="178" t="s">
        <v>151</v>
      </c>
      <c r="S77" s="178" t="s">
        <v>152</v>
      </c>
      <c r="T77" s="179" t="s">
        <v>152</v>
      </c>
      <c r="U77" s="160">
        <v>2.5000000000000001E-2</v>
      </c>
      <c r="V77" s="160">
        <f>ROUND(E77*U77,2)</f>
        <v>0.15</v>
      </c>
      <c r="W77" s="160"/>
      <c r="X77" s="160" t="s">
        <v>153</v>
      </c>
      <c r="Y77" s="160" t="s">
        <v>154</v>
      </c>
      <c r="Z77" s="150"/>
      <c r="AA77" s="150"/>
      <c r="AB77" s="150"/>
      <c r="AC77" s="150"/>
      <c r="AD77" s="150"/>
      <c r="AE77" s="150"/>
      <c r="AF77" s="150"/>
      <c r="AG77" s="150" t="s">
        <v>155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251" t="s">
        <v>337</v>
      </c>
      <c r="D78" s="252"/>
      <c r="E78" s="252"/>
      <c r="F78" s="252"/>
      <c r="G78" s="252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157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 x14ac:dyDescent="0.2">
      <c r="A79" s="157"/>
      <c r="B79" s="158"/>
      <c r="C79" s="190" t="s">
        <v>158</v>
      </c>
      <c r="D79" s="161"/>
      <c r="E79" s="162"/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159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90" t="s">
        <v>767</v>
      </c>
      <c r="D80" s="161"/>
      <c r="E80" s="162">
        <v>1.04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159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90" t="s">
        <v>766</v>
      </c>
      <c r="D81" s="161"/>
      <c r="E81" s="162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159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90" t="s">
        <v>748</v>
      </c>
      <c r="D82" s="161"/>
      <c r="E82" s="162">
        <v>1.29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159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90" t="s">
        <v>749</v>
      </c>
      <c r="D83" s="161"/>
      <c r="E83" s="162">
        <v>1.0105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159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90" t="s">
        <v>750</v>
      </c>
      <c r="D84" s="161"/>
      <c r="E84" s="162">
        <v>2.56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159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1" x14ac:dyDescent="0.2">
      <c r="A85" s="173">
        <v>17</v>
      </c>
      <c r="B85" s="174" t="s">
        <v>339</v>
      </c>
      <c r="C85" s="189" t="s">
        <v>340</v>
      </c>
      <c r="D85" s="175" t="s">
        <v>150</v>
      </c>
      <c r="E85" s="176">
        <v>3.8925000000000001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5.0000000000000001E-4</v>
      </c>
      <c r="O85" s="176">
        <f>ROUND(E85*N85,2)</f>
        <v>0</v>
      </c>
      <c r="P85" s="176">
        <v>0</v>
      </c>
      <c r="Q85" s="176">
        <f>ROUND(E85*P85,2)</f>
        <v>0</v>
      </c>
      <c r="R85" s="178" t="s">
        <v>151</v>
      </c>
      <c r="S85" s="178" t="s">
        <v>152</v>
      </c>
      <c r="T85" s="179" t="s">
        <v>152</v>
      </c>
      <c r="U85" s="160">
        <v>2E-3</v>
      </c>
      <c r="V85" s="160">
        <f>ROUND(E85*U85,2)</f>
        <v>0.01</v>
      </c>
      <c r="W85" s="160"/>
      <c r="X85" s="160" t="s">
        <v>153</v>
      </c>
      <c r="Y85" s="160" t="s">
        <v>154</v>
      </c>
      <c r="Z85" s="150"/>
      <c r="AA85" s="150"/>
      <c r="AB85" s="150"/>
      <c r="AC85" s="150"/>
      <c r="AD85" s="150"/>
      <c r="AE85" s="150"/>
      <c r="AF85" s="150"/>
      <c r="AG85" s="150" t="s">
        <v>155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">
      <c r="A86" s="157"/>
      <c r="B86" s="158"/>
      <c r="C86" s="251" t="s">
        <v>341</v>
      </c>
      <c r="D86" s="252"/>
      <c r="E86" s="252"/>
      <c r="F86" s="252"/>
      <c r="G86" s="252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157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190" t="s">
        <v>342</v>
      </c>
      <c r="D87" s="161"/>
      <c r="E87" s="162">
        <v>3.8925000000000001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159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173">
        <v>18</v>
      </c>
      <c r="B88" s="174" t="s">
        <v>344</v>
      </c>
      <c r="C88" s="189" t="s">
        <v>345</v>
      </c>
      <c r="D88" s="175" t="s">
        <v>150</v>
      </c>
      <c r="E88" s="176">
        <v>3.8925000000000001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0.12715000000000001</v>
      </c>
      <c r="O88" s="176">
        <f>ROUND(E88*N88,2)</f>
        <v>0.49</v>
      </c>
      <c r="P88" s="176">
        <v>0</v>
      </c>
      <c r="Q88" s="176">
        <f>ROUND(E88*P88,2)</f>
        <v>0</v>
      </c>
      <c r="R88" s="178" t="s">
        <v>151</v>
      </c>
      <c r="S88" s="178" t="s">
        <v>152</v>
      </c>
      <c r="T88" s="179" t="s">
        <v>152</v>
      </c>
      <c r="U88" s="160">
        <v>7.1999999999999995E-2</v>
      </c>
      <c r="V88" s="160">
        <f>ROUND(E88*U88,2)</f>
        <v>0.28000000000000003</v>
      </c>
      <c r="W88" s="160"/>
      <c r="X88" s="160" t="s">
        <v>153</v>
      </c>
      <c r="Y88" s="160" t="s">
        <v>154</v>
      </c>
      <c r="Z88" s="150"/>
      <c r="AA88" s="150"/>
      <c r="AB88" s="150"/>
      <c r="AC88" s="150"/>
      <c r="AD88" s="150"/>
      <c r="AE88" s="150"/>
      <c r="AF88" s="150"/>
      <c r="AG88" s="150" t="s">
        <v>155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190" t="s">
        <v>334</v>
      </c>
      <c r="D89" s="161"/>
      <c r="E89" s="162">
        <v>3.8925000000000001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159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3">
        <v>19</v>
      </c>
      <c r="B90" s="174" t="s">
        <v>347</v>
      </c>
      <c r="C90" s="189" t="s">
        <v>348</v>
      </c>
      <c r="D90" s="175" t="s">
        <v>150</v>
      </c>
      <c r="E90" s="176">
        <v>0.55200000000000005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0.35865000000000002</v>
      </c>
      <c r="O90" s="176">
        <f>ROUND(E90*N90,2)</f>
        <v>0.2</v>
      </c>
      <c r="P90" s="176">
        <v>0</v>
      </c>
      <c r="Q90" s="176">
        <f>ROUND(E90*P90,2)</f>
        <v>0</v>
      </c>
      <c r="R90" s="178" t="s">
        <v>151</v>
      </c>
      <c r="S90" s="178" t="s">
        <v>152</v>
      </c>
      <c r="T90" s="179" t="s">
        <v>152</v>
      </c>
      <c r="U90" s="160">
        <v>8.1000000000000003E-2</v>
      </c>
      <c r="V90" s="160">
        <f>ROUND(E90*U90,2)</f>
        <v>0.04</v>
      </c>
      <c r="W90" s="160"/>
      <c r="X90" s="160" t="s">
        <v>153</v>
      </c>
      <c r="Y90" s="160" t="s">
        <v>154</v>
      </c>
      <c r="Z90" s="150"/>
      <c r="AA90" s="150"/>
      <c r="AB90" s="150"/>
      <c r="AC90" s="150"/>
      <c r="AD90" s="150"/>
      <c r="AE90" s="150"/>
      <c r="AF90" s="150"/>
      <c r="AG90" s="150" t="s">
        <v>155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190" t="s">
        <v>768</v>
      </c>
      <c r="D91" s="161"/>
      <c r="E91" s="162">
        <v>0.55200000000000005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159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3">
        <v>20</v>
      </c>
      <c r="B92" s="174" t="s">
        <v>354</v>
      </c>
      <c r="C92" s="189" t="s">
        <v>355</v>
      </c>
      <c r="D92" s="175" t="s">
        <v>150</v>
      </c>
      <c r="E92" s="176">
        <v>5.9005000000000001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7.3899999999999993E-2</v>
      </c>
      <c r="O92" s="176">
        <f>ROUND(E92*N92,2)</f>
        <v>0.44</v>
      </c>
      <c r="P92" s="176">
        <v>0</v>
      </c>
      <c r="Q92" s="176">
        <f>ROUND(E92*P92,2)</f>
        <v>0</v>
      </c>
      <c r="R92" s="178" t="s">
        <v>151</v>
      </c>
      <c r="S92" s="178" t="s">
        <v>152</v>
      </c>
      <c r="T92" s="179" t="s">
        <v>152</v>
      </c>
      <c r="U92" s="160">
        <v>0.47799999999999998</v>
      </c>
      <c r="V92" s="160">
        <f>ROUND(E92*U92,2)</f>
        <v>2.82</v>
      </c>
      <c r="W92" s="160"/>
      <c r="X92" s="160" t="s">
        <v>153</v>
      </c>
      <c r="Y92" s="160" t="s">
        <v>154</v>
      </c>
      <c r="Z92" s="150"/>
      <c r="AA92" s="150"/>
      <c r="AB92" s="150"/>
      <c r="AC92" s="150"/>
      <c r="AD92" s="150"/>
      <c r="AE92" s="150"/>
      <c r="AF92" s="150"/>
      <c r="AG92" s="150" t="s">
        <v>155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2" x14ac:dyDescent="0.2">
      <c r="A93" s="157"/>
      <c r="B93" s="158"/>
      <c r="C93" s="251" t="s">
        <v>352</v>
      </c>
      <c r="D93" s="252"/>
      <c r="E93" s="252"/>
      <c r="F93" s="252"/>
      <c r="G93" s="252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157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80" t="str">
        <f>C93</f>
        <v>s provedením lože z kameniva drceného, s vyplněním spár, s dvojitým hutněním a se smetením přebytečného materiálu na krajnici. S dodáním hmot pro lože a výplň spár.</v>
      </c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190" t="s">
        <v>158</v>
      </c>
      <c r="D94" s="161"/>
      <c r="E94" s="162"/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159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">
      <c r="A95" s="157"/>
      <c r="B95" s="158"/>
      <c r="C95" s="190" t="s">
        <v>769</v>
      </c>
      <c r="D95" s="161"/>
      <c r="E95" s="162">
        <v>1.04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159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3" x14ac:dyDescent="0.2">
      <c r="A96" s="157"/>
      <c r="B96" s="158"/>
      <c r="C96" s="190" t="s">
        <v>766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159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190" t="s">
        <v>748</v>
      </c>
      <c r="D97" s="161"/>
      <c r="E97" s="162">
        <v>1.29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159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90" t="s">
        <v>749</v>
      </c>
      <c r="D98" s="161"/>
      <c r="E98" s="162">
        <v>1.0105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159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90" t="s">
        <v>750</v>
      </c>
      <c r="D99" s="161"/>
      <c r="E99" s="162">
        <v>2.56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159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73">
        <v>21</v>
      </c>
      <c r="B100" s="174" t="s">
        <v>357</v>
      </c>
      <c r="C100" s="189" t="s">
        <v>358</v>
      </c>
      <c r="D100" s="175" t="s">
        <v>150</v>
      </c>
      <c r="E100" s="176">
        <v>0.75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7.1999999999999995E-2</v>
      </c>
      <c r="O100" s="176">
        <f>ROUND(E100*N100,2)</f>
        <v>0.05</v>
      </c>
      <c r="P100" s="176">
        <v>0</v>
      </c>
      <c r="Q100" s="176">
        <f>ROUND(E100*P100,2)</f>
        <v>0</v>
      </c>
      <c r="R100" s="178" t="s">
        <v>151</v>
      </c>
      <c r="S100" s="178" t="s">
        <v>152</v>
      </c>
      <c r="T100" s="179" t="s">
        <v>152</v>
      </c>
      <c r="U100" s="160">
        <v>0.375</v>
      </c>
      <c r="V100" s="160">
        <f>ROUND(E100*U100,2)</f>
        <v>0.28000000000000003</v>
      </c>
      <c r="W100" s="160"/>
      <c r="X100" s="160" t="s">
        <v>153</v>
      </c>
      <c r="Y100" s="160" t="s">
        <v>154</v>
      </c>
      <c r="Z100" s="150"/>
      <c r="AA100" s="150"/>
      <c r="AB100" s="150"/>
      <c r="AC100" s="150"/>
      <c r="AD100" s="150"/>
      <c r="AE100" s="150"/>
      <c r="AF100" s="150"/>
      <c r="AG100" s="150" t="s">
        <v>155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2" x14ac:dyDescent="0.2">
      <c r="A101" s="157"/>
      <c r="B101" s="158"/>
      <c r="C101" s="251" t="s">
        <v>359</v>
      </c>
      <c r="D101" s="252"/>
      <c r="E101" s="252"/>
      <c r="F101" s="252"/>
      <c r="G101" s="252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157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80" t="str">
        <f>C101</f>
        <v>komunikací pro pěší do velikosti dlaždic 0,25 m2 s provedením lože do tl. 30 mm, s vyplněním spár a se smetením přebytečného materiálu na vzdálenost do 3 m</v>
      </c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190" t="s">
        <v>746</v>
      </c>
      <c r="D102" s="161"/>
      <c r="E102" s="162">
        <v>0.75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159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3">
        <v>22</v>
      </c>
      <c r="B103" s="174" t="s">
        <v>368</v>
      </c>
      <c r="C103" s="189" t="s">
        <v>369</v>
      </c>
      <c r="D103" s="175" t="s">
        <v>188</v>
      </c>
      <c r="E103" s="176">
        <v>16.670000000000002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2.2399999999999998E-3</v>
      </c>
      <c r="O103" s="176">
        <f>ROUND(E103*N103,2)</f>
        <v>0.04</v>
      </c>
      <c r="P103" s="176">
        <v>0</v>
      </c>
      <c r="Q103" s="176">
        <f>ROUND(E103*P103,2)</f>
        <v>0</v>
      </c>
      <c r="R103" s="178" t="s">
        <v>151</v>
      </c>
      <c r="S103" s="178" t="s">
        <v>152</v>
      </c>
      <c r="T103" s="179" t="s">
        <v>152</v>
      </c>
      <c r="U103" s="160">
        <v>0.129</v>
      </c>
      <c r="V103" s="160">
        <f>ROUND(E103*U103,2)</f>
        <v>2.15</v>
      </c>
      <c r="W103" s="160"/>
      <c r="X103" s="160" t="s">
        <v>153</v>
      </c>
      <c r="Y103" s="160" t="s">
        <v>154</v>
      </c>
      <c r="Z103" s="150"/>
      <c r="AA103" s="150"/>
      <c r="AB103" s="150"/>
      <c r="AC103" s="150"/>
      <c r="AD103" s="150"/>
      <c r="AE103" s="150"/>
      <c r="AF103" s="150"/>
      <c r="AG103" s="150" t="s">
        <v>155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 x14ac:dyDescent="0.2">
      <c r="A104" s="157"/>
      <c r="B104" s="158"/>
      <c r="C104" s="251" t="s">
        <v>370</v>
      </c>
      <c r="D104" s="252"/>
      <c r="E104" s="252"/>
      <c r="F104" s="252"/>
      <c r="G104" s="252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157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2" x14ac:dyDescent="0.2">
      <c r="A105" s="157"/>
      <c r="B105" s="158"/>
      <c r="C105" s="255" t="s">
        <v>371</v>
      </c>
      <c r="D105" s="256"/>
      <c r="E105" s="256"/>
      <c r="F105" s="256"/>
      <c r="G105" s="256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363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80" t="str">
        <f>C105</f>
        <v>Včetně odstranění zvětralé asfaltové zálivky, vyčištění spár, zalití spár asfaltovou zálivkou, nátěru asfaltovým lakem a posyp drtí.</v>
      </c>
      <c r="BB105" s="150"/>
      <c r="BC105" s="150"/>
      <c r="BD105" s="150"/>
      <c r="BE105" s="150"/>
      <c r="BF105" s="150"/>
      <c r="BG105" s="150"/>
      <c r="BH105" s="150"/>
    </row>
    <row r="106" spans="1:60" outlineLevel="2" x14ac:dyDescent="0.2">
      <c r="A106" s="157"/>
      <c r="B106" s="158"/>
      <c r="C106" s="190" t="s">
        <v>770</v>
      </c>
      <c r="D106" s="161"/>
      <c r="E106" s="162">
        <v>1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159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3" x14ac:dyDescent="0.2">
      <c r="A107" s="157"/>
      <c r="B107" s="158"/>
      <c r="C107" s="190" t="s">
        <v>771</v>
      </c>
      <c r="D107" s="161"/>
      <c r="E107" s="162">
        <v>15.67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159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3">
        <v>23</v>
      </c>
      <c r="B108" s="174" t="s">
        <v>381</v>
      </c>
      <c r="C108" s="189" t="s">
        <v>382</v>
      </c>
      <c r="D108" s="175" t="s">
        <v>150</v>
      </c>
      <c r="E108" s="176">
        <v>1.0920000000000001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0.17244999999999999</v>
      </c>
      <c r="O108" s="176">
        <f>ROUND(E108*N108,2)</f>
        <v>0.19</v>
      </c>
      <c r="P108" s="176">
        <v>0</v>
      </c>
      <c r="Q108" s="176">
        <f>ROUND(E108*P108,2)</f>
        <v>0</v>
      </c>
      <c r="R108" s="178" t="s">
        <v>278</v>
      </c>
      <c r="S108" s="178" t="s">
        <v>152</v>
      </c>
      <c r="T108" s="179" t="s">
        <v>152</v>
      </c>
      <c r="U108" s="160">
        <v>0</v>
      </c>
      <c r="V108" s="160">
        <f>ROUND(E108*U108,2)</f>
        <v>0</v>
      </c>
      <c r="W108" s="160"/>
      <c r="X108" s="160" t="s">
        <v>279</v>
      </c>
      <c r="Y108" s="160" t="s">
        <v>154</v>
      </c>
      <c r="Z108" s="150"/>
      <c r="AA108" s="150"/>
      <c r="AB108" s="150"/>
      <c r="AC108" s="150"/>
      <c r="AD108" s="150"/>
      <c r="AE108" s="150"/>
      <c r="AF108" s="150"/>
      <c r="AG108" s="150" t="s">
        <v>280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2" x14ac:dyDescent="0.2">
      <c r="A109" s="157"/>
      <c r="B109" s="158"/>
      <c r="C109" s="190" t="s">
        <v>769</v>
      </c>
      <c r="D109" s="161"/>
      <c r="E109" s="162">
        <v>1.04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159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3" x14ac:dyDescent="0.2">
      <c r="A110" s="157"/>
      <c r="B110" s="158"/>
      <c r="C110" s="191" t="s">
        <v>321</v>
      </c>
      <c r="D110" s="163"/>
      <c r="E110" s="164">
        <v>5.1999999999999998E-2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159</v>
      </c>
      <c r="AH110" s="150">
        <v>4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66" t="s">
        <v>146</v>
      </c>
      <c r="B111" s="167" t="s">
        <v>102</v>
      </c>
      <c r="C111" s="188" t="s">
        <v>103</v>
      </c>
      <c r="D111" s="168"/>
      <c r="E111" s="169"/>
      <c r="F111" s="170"/>
      <c r="G111" s="170">
        <f>SUMIF(AG112:AG137,"&lt;&gt;NOR",G112:G137)</f>
        <v>0</v>
      </c>
      <c r="H111" s="170"/>
      <c r="I111" s="170">
        <f>SUM(I112:I137)</f>
        <v>0</v>
      </c>
      <c r="J111" s="170"/>
      <c r="K111" s="170">
        <f>SUM(K112:K137)</f>
        <v>0</v>
      </c>
      <c r="L111" s="170"/>
      <c r="M111" s="170">
        <f>SUM(M112:M137)</f>
        <v>0</v>
      </c>
      <c r="N111" s="169"/>
      <c r="O111" s="169">
        <f>SUM(O112:O137)</f>
        <v>3.88</v>
      </c>
      <c r="P111" s="169"/>
      <c r="Q111" s="169">
        <f>SUM(Q112:Q137)</f>
        <v>0</v>
      </c>
      <c r="R111" s="170"/>
      <c r="S111" s="170"/>
      <c r="T111" s="171"/>
      <c r="U111" s="165"/>
      <c r="V111" s="165">
        <f>SUM(V112:V137)</f>
        <v>4.5500000000000007</v>
      </c>
      <c r="W111" s="165"/>
      <c r="X111" s="165"/>
      <c r="Y111" s="165"/>
      <c r="AG111" t="s">
        <v>147</v>
      </c>
    </row>
    <row r="112" spans="1:60" ht="22.5" outlineLevel="1" x14ac:dyDescent="0.2">
      <c r="A112" s="173">
        <v>24</v>
      </c>
      <c r="B112" s="174" t="s">
        <v>425</v>
      </c>
      <c r="C112" s="189" t="s">
        <v>426</v>
      </c>
      <c r="D112" s="175" t="s">
        <v>188</v>
      </c>
      <c r="E112" s="176">
        <v>11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0.188</v>
      </c>
      <c r="O112" s="176">
        <f>ROUND(E112*N112,2)</f>
        <v>2.0699999999999998</v>
      </c>
      <c r="P112" s="176">
        <v>0</v>
      </c>
      <c r="Q112" s="176">
        <f>ROUND(E112*P112,2)</f>
        <v>0</v>
      </c>
      <c r="R112" s="178" t="s">
        <v>151</v>
      </c>
      <c r="S112" s="178" t="s">
        <v>152</v>
      </c>
      <c r="T112" s="179" t="s">
        <v>152</v>
      </c>
      <c r="U112" s="160">
        <v>0.27200000000000002</v>
      </c>
      <c r="V112" s="160">
        <f>ROUND(E112*U112,2)</f>
        <v>2.99</v>
      </c>
      <c r="W112" s="160"/>
      <c r="X112" s="160" t="s">
        <v>153</v>
      </c>
      <c r="Y112" s="160" t="s">
        <v>154</v>
      </c>
      <c r="Z112" s="150"/>
      <c r="AA112" s="150"/>
      <c r="AB112" s="150"/>
      <c r="AC112" s="150"/>
      <c r="AD112" s="150"/>
      <c r="AE112" s="150"/>
      <c r="AF112" s="150"/>
      <c r="AG112" s="150" t="s">
        <v>155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 x14ac:dyDescent="0.2">
      <c r="A113" s="157"/>
      <c r="B113" s="158"/>
      <c r="C113" s="251" t="s">
        <v>427</v>
      </c>
      <c r="D113" s="252"/>
      <c r="E113" s="252"/>
      <c r="F113" s="252"/>
      <c r="G113" s="252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157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2" x14ac:dyDescent="0.2">
      <c r="A114" s="157"/>
      <c r="B114" s="158"/>
      <c r="C114" s="190" t="s">
        <v>190</v>
      </c>
      <c r="D114" s="161"/>
      <c r="E114" s="162"/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159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 x14ac:dyDescent="0.2">
      <c r="A115" s="157"/>
      <c r="B115" s="158"/>
      <c r="C115" s="190" t="s">
        <v>772</v>
      </c>
      <c r="D115" s="161"/>
      <c r="E115" s="162">
        <v>8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159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">
      <c r="A116" s="157"/>
      <c r="B116" s="158"/>
      <c r="C116" s="190" t="s">
        <v>773</v>
      </c>
      <c r="D116" s="161"/>
      <c r="E116" s="162">
        <v>0.86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159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">
      <c r="A117" s="157"/>
      <c r="B117" s="158"/>
      <c r="C117" s="190" t="s">
        <v>773</v>
      </c>
      <c r="D117" s="161"/>
      <c r="E117" s="162">
        <v>0.86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159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">
      <c r="A118" s="157"/>
      <c r="B118" s="158"/>
      <c r="C118" s="190" t="s">
        <v>756</v>
      </c>
      <c r="D118" s="161"/>
      <c r="E118" s="162">
        <v>1.28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159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3">
        <v>25</v>
      </c>
      <c r="B119" s="174" t="s">
        <v>434</v>
      </c>
      <c r="C119" s="189" t="s">
        <v>435</v>
      </c>
      <c r="D119" s="175" t="s">
        <v>205</v>
      </c>
      <c r="E119" s="176">
        <v>0.55000000000000004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2.5249999999999999</v>
      </c>
      <c r="O119" s="176">
        <f>ROUND(E119*N119,2)</f>
        <v>1.39</v>
      </c>
      <c r="P119" s="176">
        <v>0</v>
      </c>
      <c r="Q119" s="176">
        <f>ROUND(E119*P119,2)</f>
        <v>0</v>
      </c>
      <c r="R119" s="178" t="s">
        <v>151</v>
      </c>
      <c r="S119" s="178" t="s">
        <v>152</v>
      </c>
      <c r="T119" s="179" t="s">
        <v>152</v>
      </c>
      <c r="U119" s="160">
        <v>1.4419999999999999</v>
      </c>
      <c r="V119" s="160">
        <f>ROUND(E119*U119,2)</f>
        <v>0.79</v>
      </c>
      <c r="W119" s="160"/>
      <c r="X119" s="160" t="s">
        <v>153</v>
      </c>
      <c r="Y119" s="160" t="s">
        <v>154</v>
      </c>
      <c r="Z119" s="150"/>
      <c r="AA119" s="150"/>
      <c r="AB119" s="150"/>
      <c r="AC119" s="150"/>
      <c r="AD119" s="150"/>
      <c r="AE119" s="150"/>
      <c r="AF119" s="150"/>
      <c r="AG119" s="150" t="s">
        <v>155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2" x14ac:dyDescent="0.2">
      <c r="A120" s="157"/>
      <c r="B120" s="158"/>
      <c r="C120" s="251" t="s">
        <v>436</v>
      </c>
      <c r="D120" s="252"/>
      <c r="E120" s="252"/>
      <c r="F120" s="252"/>
      <c r="G120" s="252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157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2" x14ac:dyDescent="0.2">
      <c r="A121" s="157"/>
      <c r="B121" s="158"/>
      <c r="C121" s="190" t="s">
        <v>774</v>
      </c>
      <c r="D121" s="161"/>
      <c r="E121" s="162">
        <v>0.55000000000000004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159</v>
      </c>
      <c r="AH121" s="150">
        <v>5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3">
        <v>26</v>
      </c>
      <c r="B122" s="174" t="s">
        <v>443</v>
      </c>
      <c r="C122" s="189" t="s">
        <v>444</v>
      </c>
      <c r="D122" s="175" t="s">
        <v>188</v>
      </c>
      <c r="E122" s="176">
        <v>16.670000000000002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8" t="s">
        <v>151</v>
      </c>
      <c r="S122" s="178" t="s">
        <v>152</v>
      </c>
      <c r="T122" s="179" t="s">
        <v>152</v>
      </c>
      <c r="U122" s="160">
        <v>3.6999999999999998E-2</v>
      </c>
      <c r="V122" s="160">
        <f>ROUND(E122*U122,2)</f>
        <v>0.62</v>
      </c>
      <c r="W122" s="160"/>
      <c r="X122" s="160" t="s">
        <v>153</v>
      </c>
      <c r="Y122" s="160" t="s">
        <v>154</v>
      </c>
      <c r="Z122" s="150"/>
      <c r="AA122" s="150"/>
      <c r="AB122" s="150"/>
      <c r="AC122" s="150"/>
      <c r="AD122" s="150"/>
      <c r="AE122" s="150"/>
      <c r="AF122" s="150"/>
      <c r="AG122" s="150" t="s">
        <v>155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">
      <c r="A123" s="157"/>
      <c r="B123" s="158"/>
      <c r="C123" s="251" t="s">
        <v>445</v>
      </c>
      <c r="D123" s="252"/>
      <c r="E123" s="252"/>
      <c r="F123" s="252"/>
      <c r="G123" s="252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157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2" x14ac:dyDescent="0.2">
      <c r="A124" s="157"/>
      <c r="B124" s="158"/>
      <c r="C124" s="190" t="s">
        <v>171</v>
      </c>
      <c r="D124" s="161"/>
      <c r="E124" s="162"/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159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">
      <c r="A125" s="157"/>
      <c r="B125" s="158"/>
      <c r="C125" s="190" t="s">
        <v>446</v>
      </c>
      <c r="D125" s="161"/>
      <c r="E125" s="162"/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159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90" t="s">
        <v>775</v>
      </c>
      <c r="D126" s="161"/>
      <c r="E126" s="162">
        <v>1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159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190" t="s">
        <v>776</v>
      </c>
      <c r="D127" s="161"/>
      <c r="E127" s="162">
        <v>15.67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159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3">
        <v>27</v>
      </c>
      <c r="B128" s="174" t="s">
        <v>777</v>
      </c>
      <c r="C128" s="189" t="s">
        <v>778</v>
      </c>
      <c r="D128" s="175" t="s">
        <v>188</v>
      </c>
      <c r="E128" s="176">
        <v>1.38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8" t="s">
        <v>151</v>
      </c>
      <c r="S128" s="178" t="s">
        <v>152</v>
      </c>
      <c r="T128" s="179" t="s">
        <v>152</v>
      </c>
      <c r="U128" s="160">
        <v>0.11</v>
      </c>
      <c r="V128" s="160">
        <f>ROUND(E128*U128,2)</f>
        <v>0.15</v>
      </c>
      <c r="W128" s="160"/>
      <c r="X128" s="160" t="s">
        <v>153</v>
      </c>
      <c r="Y128" s="160" t="s">
        <v>154</v>
      </c>
      <c r="Z128" s="150"/>
      <c r="AA128" s="150"/>
      <c r="AB128" s="150"/>
      <c r="AC128" s="150"/>
      <c r="AD128" s="150"/>
      <c r="AE128" s="150"/>
      <c r="AF128" s="150"/>
      <c r="AG128" s="150" t="s">
        <v>155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">
      <c r="A129" s="157"/>
      <c r="B129" s="158"/>
      <c r="C129" s="251" t="s">
        <v>445</v>
      </c>
      <c r="D129" s="252"/>
      <c r="E129" s="252"/>
      <c r="F129" s="252"/>
      <c r="G129" s="252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157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2" x14ac:dyDescent="0.2">
      <c r="A130" s="157"/>
      <c r="B130" s="158"/>
      <c r="C130" s="190" t="s">
        <v>779</v>
      </c>
      <c r="D130" s="161"/>
      <c r="E130" s="162">
        <v>1.38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50"/>
      <c r="AA130" s="150"/>
      <c r="AB130" s="150"/>
      <c r="AC130" s="150"/>
      <c r="AD130" s="150"/>
      <c r="AE130" s="150"/>
      <c r="AF130" s="150"/>
      <c r="AG130" s="150" t="s">
        <v>159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2.5" outlineLevel="1" x14ac:dyDescent="0.2">
      <c r="A131" s="173">
        <v>28</v>
      </c>
      <c r="B131" s="174" t="s">
        <v>452</v>
      </c>
      <c r="C131" s="189" t="s">
        <v>453</v>
      </c>
      <c r="D131" s="175" t="s">
        <v>288</v>
      </c>
      <c r="E131" s="176">
        <v>11.55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3.5999999999999997E-2</v>
      </c>
      <c r="O131" s="176">
        <f>ROUND(E131*N131,2)</f>
        <v>0.42</v>
      </c>
      <c r="P131" s="176">
        <v>0</v>
      </c>
      <c r="Q131" s="176">
        <f>ROUND(E131*P131,2)</f>
        <v>0</v>
      </c>
      <c r="R131" s="178" t="s">
        <v>278</v>
      </c>
      <c r="S131" s="178" t="s">
        <v>152</v>
      </c>
      <c r="T131" s="179" t="s">
        <v>152</v>
      </c>
      <c r="U131" s="160">
        <v>0</v>
      </c>
      <c r="V131" s="160">
        <f>ROUND(E131*U131,2)</f>
        <v>0</v>
      </c>
      <c r="W131" s="160"/>
      <c r="X131" s="160" t="s">
        <v>279</v>
      </c>
      <c r="Y131" s="160" t="s">
        <v>154</v>
      </c>
      <c r="Z131" s="150"/>
      <c r="AA131" s="150"/>
      <c r="AB131" s="150"/>
      <c r="AC131" s="150"/>
      <c r="AD131" s="150"/>
      <c r="AE131" s="150"/>
      <c r="AF131" s="150"/>
      <c r="AG131" s="150" t="s">
        <v>280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2" x14ac:dyDescent="0.2">
      <c r="A132" s="157"/>
      <c r="B132" s="158"/>
      <c r="C132" s="190" t="s">
        <v>190</v>
      </c>
      <c r="D132" s="161"/>
      <c r="E132" s="162"/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159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3" x14ac:dyDescent="0.2">
      <c r="A133" s="157"/>
      <c r="B133" s="158"/>
      <c r="C133" s="190" t="s">
        <v>772</v>
      </c>
      <c r="D133" s="161"/>
      <c r="E133" s="162">
        <v>8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159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 x14ac:dyDescent="0.2">
      <c r="A134" s="157"/>
      <c r="B134" s="158"/>
      <c r="C134" s="190" t="s">
        <v>773</v>
      </c>
      <c r="D134" s="161"/>
      <c r="E134" s="162">
        <v>0.86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159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 x14ac:dyDescent="0.2">
      <c r="A135" s="157"/>
      <c r="B135" s="158"/>
      <c r="C135" s="190" t="s">
        <v>773</v>
      </c>
      <c r="D135" s="161"/>
      <c r="E135" s="162">
        <v>0.86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159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 x14ac:dyDescent="0.2">
      <c r="A136" s="157"/>
      <c r="B136" s="158"/>
      <c r="C136" s="190" t="s">
        <v>756</v>
      </c>
      <c r="D136" s="161"/>
      <c r="E136" s="162">
        <v>1.28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159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3" x14ac:dyDescent="0.2">
      <c r="A137" s="157"/>
      <c r="B137" s="158"/>
      <c r="C137" s="191" t="s">
        <v>321</v>
      </c>
      <c r="D137" s="163"/>
      <c r="E137" s="164">
        <v>0.55000000000000004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159</v>
      </c>
      <c r="AH137" s="150">
        <v>4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x14ac:dyDescent="0.2">
      <c r="A138" s="166" t="s">
        <v>146</v>
      </c>
      <c r="B138" s="167" t="s">
        <v>104</v>
      </c>
      <c r="C138" s="188" t="s">
        <v>105</v>
      </c>
      <c r="D138" s="168"/>
      <c r="E138" s="169"/>
      <c r="F138" s="170"/>
      <c r="G138" s="170">
        <f>SUMIF(AG139:AG141,"&lt;&gt;NOR",G139:G141)</f>
        <v>0</v>
      </c>
      <c r="H138" s="170"/>
      <c r="I138" s="170">
        <f>SUM(I139:I141)</f>
        <v>0</v>
      </c>
      <c r="J138" s="170"/>
      <c r="K138" s="170">
        <f>SUM(K139:K141)</f>
        <v>0</v>
      </c>
      <c r="L138" s="170"/>
      <c r="M138" s="170">
        <f>SUM(M139:M141)</f>
        <v>0</v>
      </c>
      <c r="N138" s="169"/>
      <c r="O138" s="169">
        <f>SUM(O139:O141)</f>
        <v>0</v>
      </c>
      <c r="P138" s="169"/>
      <c r="Q138" s="169">
        <f>SUM(Q139:Q141)</f>
        <v>0</v>
      </c>
      <c r="R138" s="170"/>
      <c r="S138" s="170"/>
      <c r="T138" s="171"/>
      <c r="U138" s="165"/>
      <c r="V138" s="165">
        <f>SUM(V139:V141)</f>
        <v>0.09</v>
      </c>
      <c r="W138" s="165"/>
      <c r="X138" s="165"/>
      <c r="Y138" s="165"/>
      <c r="AG138" t="s">
        <v>147</v>
      </c>
    </row>
    <row r="139" spans="1:60" ht="22.5" outlineLevel="1" x14ac:dyDescent="0.2">
      <c r="A139" s="173">
        <v>29</v>
      </c>
      <c r="B139" s="174" t="s">
        <v>476</v>
      </c>
      <c r="C139" s="189" t="s">
        <v>477</v>
      </c>
      <c r="D139" s="175" t="s">
        <v>150</v>
      </c>
      <c r="E139" s="176">
        <v>0.75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 t="s">
        <v>151</v>
      </c>
      <c r="S139" s="178" t="s">
        <v>152</v>
      </c>
      <c r="T139" s="179" t="s">
        <v>152</v>
      </c>
      <c r="U139" s="160">
        <v>0.115</v>
      </c>
      <c r="V139" s="160">
        <f>ROUND(E139*U139,2)</f>
        <v>0.09</v>
      </c>
      <c r="W139" s="160"/>
      <c r="X139" s="160" t="s">
        <v>153</v>
      </c>
      <c r="Y139" s="160" t="s">
        <v>154</v>
      </c>
      <c r="Z139" s="150"/>
      <c r="AA139" s="150"/>
      <c r="AB139" s="150"/>
      <c r="AC139" s="150"/>
      <c r="AD139" s="150"/>
      <c r="AE139" s="150"/>
      <c r="AF139" s="150"/>
      <c r="AG139" s="150" t="s">
        <v>155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22.5" outlineLevel="2" x14ac:dyDescent="0.2">
      <c r="A140" s="157"/>
      <c r="B140" s="158"/>
      <c r="C140" s="251" t="s">
        <v>478</v>
      </c>
      <c r="D140" s="252"/>
      <c r="E140" s="252"/>
      <c r="F140" s="252"/>
      <c r="G140" s="252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157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80" t="str">
        <f>C140</f>
        <v>krajníků, desek nebo panelů od spojovacího materiálu s odklizením a uložením očištěných hmot a spojovacího materiálu na skládku na vzdálenost do 10 m</v>
      </c>
      <c r="BB140" s="150"/>
      <c r="BC140" s="150"/>
      <c r="BD140" s="150"/>
      <c r="BE140" s="150"/>
      <c r="BF140" s="150"/>
      <c r="BG140" s="150"/>
      <c r="BH140" s="150"/>
    </row>
    <row r="141" spans="1:60" outlineLevel="2" x14ac:dyDescent="0.2">
      <c r="A141" s="157"/>
      <c r="B141" s="158"/>
      <c r="C141" s="190" t="s">
        <v>780</v>
      </c>
      <c r="D141" s="161"/>
      <c r="E141" s="162">
        <v>0.75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159</v>
      </c>
      <c r="AH141" s="150">
        <v>5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x14ac:dyDescent="0.2">
      <c r="A142" s="166" t="s">
        <v>146</v>
      </c>
      <c r="B142" s="167" t="s">
        <v>106</v>
      </c>
      <c r="C142" s="188" t="s">
        <v>107</v>
      </c>
      <c r="D142" s="168"/>
      <c r="E142" s="169"/>
      <c r="F142" s="170"/>
      <c r="G142" s="170">
        <f>SUMIF(AG143:AG144,"&lt;&gt;NOR",G143:G144)</f>
        <v>0</v>
      </c>
      <c r="H142" s="170"/>
      <c r="I142" s="170">
        <f>SUM(I143:I144)</f>
        <v>0</v>
      </c>
      <c r="J142" s="170"/>
      <c r="K142" s="170">
        <f>SUM(K143:K144)</f>
        <v>0</v>
      </c>
      <c r="L142" s="170"/>
      <c r="M142" s="170">
        <f>SUM(M143:M144)</f>
        <v>0</v>
      </c>
      <c r="N142" s="169"/>
      <c r="O142" s="169">
        <f>SUM(O143:O144)</f>
        <v>0</v>
      </c>
      <c r="P142" s="169"/>
      <c r="Q142" s="169">
        <f>SUM(Q143:Q144)</f>
        <v>0</v>
      </c>
      <c r="R142" s="170"/>
      <c r="S142" s="170"/>
      <c r="T142" s="171"/>
      <c r="U142" s="165"/>
      <c r="V142" s="165">
        <f>SUM(V143:V144)</f>
        <v>4.09</v>
      </c>
      <c r="W142" s="165"/>
      <c r="X142" s="165"/>
      <c r="Y142" s="165"/>
      <c r="AG142" t="s">
        <v>147</v>
      </c>
    </row>
    <row r="143" spans="1:60" outlineLevel="1" x14ac:dyDescent="0.2">
      <c r="A143" s="173">
        <v>30</v>
      </c>
      <c r="B143" s="174" t="s">
        <v>480</v>
      </c>
      <c r="C143" s="189" t="s">
        <v>481</v>
      </c>
      <c r="D143" s="175" t="s">
        <v>304</v>
      </c>
      <c r="E143" s="176">
        <v>10.49818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8" t="s">
        <v>151</v>
      </c>
      <c r="S143" s="178" t="s">
        <v>152</v>
      </c>
      <c r="T143" s="179" t="s">
        <v>152</v>
      </c>
      <c r="U143" s="160">
        <v>0.39</v>
      </c>
      <c r="V143" s="160">
        <f>ROUND(E143*U143,2)</f>
        <v>4.09</v>
      </c>
      <c r="W143" s="160"/>
      <c r="X143" s="160" t="s">
        <v>482</v>
      </c>
      <c r="Y143" s="160" t="s">
        <v>154</v>
      </c>
      <c r="Z143" s="150"/>
      <c r="AA143" s="150"/>
      <c r="AB143" s="150"/>
      <c r="AC143" s="150"/>
      <c r="AD143" s="150"/>
      <c r="AE143" s="150"/>
      <c r="AF143" s="150"/>
      <c r="AG143" s="150" t="s">
        <v>483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2" x14ac:dyDescent="0.2">
      <c r="A144" s="157"/>
      <c r="B144" s="158"/>
      <c r="C144" s="251" t="s">
        <v>484</v>
      </c>
      <c r="D144" s="252"/>
      <c r="E144" s="252"/>
      <c r="F144" s="252"/>
      <c r="G144" s="252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157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x14ac:dyDescent="0.2">
      <c r="A145" s="166" t="s">
        <v>146</v>
      </c>
      <c r="B145" s="167" t="s">
        <v>114</v>
      </c>
      <c r="C145" s="188" t="s">
        <v>115</v>
      </c>
      <c r="D145" s="168"/>
      <c r="E145" s="169"/>
      <c r="F145" s="170"/>
      <c r="G145" s="170">
        <f>SUMIF(AG146:AG161,"&lt;&gt;NOR",G146:G161)</f>
        <v>0</v>
      </c>
      <c r="H145" s="170"/>
      <c r="I145" s="170">
        <f>SUM(I146:I161)</f>
        <v>0</v>
      </c>
      <c r="J145" s="170"/>
      <c r="K145" s="170">
        <f>SUM(K146:K161)</f>
        <v>0</v>
      </c>
      <c r="L145" s="170"/>
      <c r="M145" s="170">
        <f>SUM(M146:M161)</f>
        <v>0</v>
      </c>
      <c r="N145" s="169"/>
      <c r="O145" s="169">
        <f>SUM(O146:O161)</f>
        <v>0</v>
      </c>
      <c r="P145" s="169"/>
      <c r="Q145" s="169">
        <f>SUM(Q146:Q161)</f>
        <v>0</v>
      </c>
      <c r="R145" s="170"/>
      <c r="S145" s="170"/>
      <c r="T145" s="171"/>
      <c r="U145" s="165"/>
      <c r="V145" s="165">
        <f>SUM(V146:V161)</f>
        <v>3.4099999999999997</v>
      </c>
      <c r="W145" s="165"/>
      <c r="X145" s="165"/>
      <c r="Y145" s="165"/>
      <c r="AG145" t="s">
        <v>147</v>
      </c>
    </row>
    <row r="146" spans="1:60" outlineLevel="1" x14ac:dyDescent="0.2">
      <c r="A146" s="173">
        <v>31</v>
      </c>
      <c r="B146" s="174" t="s">
        <v>488</v>
      </c>
      <c r="C146" s="189" t="s">
        <v>677</v>
      </c>
      <c r="D146" s="175" t="s">
        <v>304</v>
      </c>
      <c r="E146" s="176">
        <v>3.3650000000000002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8" t="s">
        <v>463</v>
      </c>
      <c r="S146" s="178" t="s">
        <v>152</v>
      </c>
      <c r="T146" s="179" t="s">
        <v>152</v>
      </c>
      <c r="U146" s="160">
        <v>0</v>
      </c>
      <c r="V146" s="160">
        <f>ROUND(E146*U146,2)</f>
        <v>0</v>
      </c>
      <c r="W146" s="160"/>
      <c r="X146" s="160" t="s">
        <v>153</v>
      </c>
      <c r="Y146" s="160" t="s">
        <v>154</v>
      </c>
      <c r="Z146" s="150"/>
      <c r="AA146" s="150"/>
      <c r="AB146" s="150"/>
      <c r="AC146" s="150"/>
      <c r="AD146" s="150"/>
      <c r="AE146" s="150"/>
      <c r="AF146" s="150"/>
      <c r="AG146" s="150" t="s">
        <v>155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2" x14ac:dyDescent="0.2">
      <c r="A147" s="157"/>
      <c r="B147" s="158"/>
      <c r="C147" s="190" t="s">
        <v>781</v>
      </c>
      <c r="D147" s="161"/>
      <c r="E147" s="162">
        <v>0.91700000000000004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159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90" t="s">
        <v>782</v>
      </c>
      <c r="D148" s="161"/>
      <c r="E148" s="162">
        <v>0.19800000000000001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159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3" x14ac:dyDescent="0.2">
      <c r="A149" s="157"/>
      <c r="B149" s="158"/>
      <c r="C149" s="190" t="s">
        <v>783</v>
      </c>
      <c r="D149" s="161"/>
      <c r="E149" s="162">
        <v>1.81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159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3" x14ac:dyDescent="0.2">
      <c r="A150" s="157"/>
      <c r="B150" s="158"/>
      <c r="C150" s="190" t="s">
        <v>784</v>
      </c>
      <c r="D150" s="161"/>
      <c r="E150" s="162">
        <v>0.44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159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 x14ac:dyDescent="0.2">
      <c r="A151" s="173">
        <v>32</v>
      </c>
      <c r="B151" s="174" t="s">
        <v>498</v>
      </c>
      <c r="C151" s="189" t="s">
        <v>499</v>
      </c>
      <c r="D151" s="175" t="s">
        <v>304</v>
      </c>
      <c r="E151" s="176">
        <v>0.43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8" t="s">
        <v>463</v>
      </c>
      <c r="S151" s="178" t="s">
        <v>500</v>
      </c>
      <c r="T151" s="179" t="s">
        <v>500</v>
      </c>
      <c r="U151" s="160">
        <v>0</v>
      </c>
      <c r="V151" s="160">
        <f>ROUND(E151*U151,2)</f>
        <v>0</v>
      </c>
      <c r="W151" s="160"/>
      <c r="X151" s="160" t="s">
        <v>153</v>
      </c>
      <c r="Y151" s="160" t="s">
        <v>154</v>
      </c>
      <c r="Z151" s="150"/>
      <c r="AA151" s="150"/>
      <c r="AB151" s="150"/>
      <c r="AC151" s="150"/>
      <c r="AD151" s="150"/>
      <c r="AE151" s="150"/>
      <c r="AF151" s="150"/>
      <c r="AG151" s="150" t="s">
        <v>155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2" x14ac:dyDescent="0.2">
      <c r="A152" s="157"/>
      <c r="B152" s="158"/>
      <c r="C152" s="190" t="s">
        <v>785</v>
      </c>
      <c r="D152" s="161"/>
      <c r="E152" s="162">
        <v>0.43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159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3">
        <v>33</v>
      </c>
      <c r="B153" s="174" t="s">
        <v>503</v>
      </c>
      <c r="C153" s="189" t="s">
        <v>685</v>
      </c>
      <c r="D153" s="175" t="s">
        <v>304</v>
      </c>
      <c r="E153" s="176">
        <v>1.94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8" t="s">
        <v>463</v>
      </c>
      <c r="S153" s="178" t="s">
        <v>152</v>
      </c>
      <c r="T153" s="179" t="s">
        <v>152</v>
      </c>
      <c r="U153" s="160">
        <v>0</v>
      </c>
      <c r="V153" s="160">
        <f>ROUND(E153*U153,2)</f>
        <v>0</v>
      </c>
      <c r="W153" s="160"/>
      <c r="X153" s="160" t="s">
        <v>153</v>
      </c>
      <c r="Y153" s="160" t="s">
        <v>154</v>
      </c>
      <c r="Z153" s="150"/>
      <c r="AA153" s="150"/>
      <c r="AB153" s="150"/>
      <c r="AC153" s="150"/>
      <c r="AD153" s="150"/>
      <c r="AE153" s="150"/>
      <c r="AF153" s="150"/>
      <c r="AG153" s="150" t="s">
        <v>155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2" x14ac:dyDescent="0.2">
      <c r="A154" s="157"/>
      <c r="B154" s="158"/>
      <c r="C154" s="190" t="s">
        <v>786</v>
      </c>
      <c r="D154" s="161"/>
      <c r="E154" s="162">
        <v>1.94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159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3">
        <v>34</v>
      </c>
      <c r="B155" s="174" t="s">
        <v>507</v>
      </c>
      <c r="C155" s="189" t="s">
        <v>508</v>
      </c>
      <c r="D155" s="175" t="s">
        <v>304</v>
      </c>
      <c r="E155" s="176">
        <v>5.7379699999999998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8" t="s">
        <v>151</v>
      </c>
      <c r="S155" s="178" t="s">
        <v>152</v>
      </c>
      <c r="T155" s="179" t="s">
        <v>152</v>
      </c>
      <c r="U155" s="160">
        <v>9.9000000000000005E-2</v>
      </c>
      <c r="V155" s="160">
        <f>ROUND(E155*U155,2)</f>
        <v>0.56999999999999995</v>
      </c>
      <c r="W155" s="160"/>
      <c r="X155" s="160" t="s">
        <v>509</v>
      </c>
      <c r="Y155" s="160" t="s">
        <v>154</v>
      </c>
      <c r="Z155" s="150"/>
      <c r="AA155" s="150"/>
      <c r="AB155" s="150"/>
      <c r="AC155" s="150"/>
      <c r="AD155" s="150"/>
      <c r="AE155" s="150"/>
      <c r="AF155" s="150"/>
      <c r="AG155" s="150" t="s">
        <v>510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2" x14ac:dyDescent="0.2">
      <c r="A156" s="157"/>
      <c r="B156" s="158"/>
      <c r="C156" s="251" t="s">
        <v>511</v>
      </c>
      <c r="D156" s="252"/>
      <c r="E156" s="252"/>
      <c r="F156" s="252"/>
      <c r="G156" s="252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157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3">
        <v>35</v>
      </c>
      <c r="B157" s="174" t="s">
        <v>512</v>
      </c>
      <c r="C157" s="189" t="s">
        <v>513</v>
      </c>
      <c r="D157" s="175" t="s">
        <v>304</v>
      </c>
      <c r="E157" s="176">
        <v>5.7379699999999998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8" t="s">
        <v>463</v>
      </c>
      <c r="S157" s="178" t="s">
        <v>152</v>
      </c>
      <c r="T157" s="179" t="s">
        <v>152</v>
      </c>
      <c r="U157" s="160">
        <v>0.49</v>
      </c>
      <c r="V157" s="160">
        <f>ROUND(E157*U157,2)</f>
        <v>2.81</v>
      </c>
      <c r="W157" s="160"/>
      <c r="X157" s="160" t="s">
        <v>509</v>
      </c>
      <c r="Y157" s="160" t="s">
        <v>154</v>
      </c>
      <c r="Z157" s="150"/>
      <c r="AA157" s="150"/>
      <c r="AB157" s="150"/>
      <c r="AC157" s="150"/>
      <c r="AD157" s="150"/>
      <c r="AE157" s="150"/>
      <c r="AF157" s="150"/>
      <c r="AG157" s="150" t="s">
        <v>510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2" x14ac:dyDescent="0.2">
      <c r="A158" s="157"/>
      <c r="B158" s="158"/>
      <c r="C158" s="253" t="s">
        <v>514</v>
      </c>
      <c r="D158" s="254"/>
      <c r="E158" s="254"/>
      <c r="F158" s="254"/>
      <c r="G158" s="254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363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81">
        <v>36</v>
      </c>
      <c r="B159" s="182" t="s">
        <v>515</v>
      </c>
      <c r="C159" s="192" t="s">
        <v>516</v>
      </c>
      <c r="D159" s="183" t="s">
        <v>304</v>
      </c>
      <c r="E159" s="184">
        <v>109.02146999999999</v>
      </c>
      <c r="F159" s="185"/>
      <c r="G159" s="186">
        <f>ROUND(E159*F159,2)</f>
        <v>0</v>
      </c>
      <c r="H159" s="185"/>
      <c r="I159" s="186">
        <f>ROUND(E159*H159,2)</f>
        <v>0</v>
      </c>
      <c r="J159" s="185"/>
      <c r="K159" s="186">
        <f>ROUND(E159*J159,2)</f>
        <v>0</v>
      </c>
      <c r="L159" s="186">
        <v>21</v>
      </c>
      <c r="M159" s="186">
        <f>G159*(1+L159/100)</f>
        <v>0</v>
      </c>
      <c r="N159" s="184">
        <v>0</v>
      </c>
      <c r="O159" s="184">
        <f>ROUND(E159*N159,2)</f>
        <v>0</v>
      </c>
      <c r="P159" s="184">
        <v>0</v>
      </c>
      <c r="Q159" s="184">
        <f>ROUND(E159*P159,2)</f>
        <v>0</v>
      </c>
      <c r="R159" s="186" t="s">
        <v>463</v>
      </c>
      <c r="S159" s="186" t="s">
        <v>152</v>
      </c>
      <c r="T159" s="187" t="s">
        <v>152</v>
      </c>
      <c r="U159" s="160">
        <v>0</v>
      </c>
      <c r="V159" s="160">
        <f>ROUND(E159*U159,2)</f>
        <v>0</v>
      </c>
      <c r="W159" s="160"/>
      <c r="X159" s="160" t="s">
        <v>509</v>
      </c>
      <c r="Y159" s="160" t="s">
        <v>154</v>
      </c>
      <c r="Z159" s="150"/>
      <c r="AA159" s="150"/>
      <c r="AB159" s="150"/>
      <c r="AC159" s="150"/>
      <c r="AD159" s="150"/>
      <c r="AE159" s="150"/>
      <c r="AF159" s="150"/>
      <c r="AG159" s="150" t="s">
        <v>510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73">
        <v>37</v>
      </c>
      <c r="B160" s="174" t="s">
        <v>517</v>
      </c>
      <c r="C160" s="189" t="s">
        <v>518</v>
      </c>
      <c r="D160" s="175" t="s">
        <v>304</v>
      </c>
      <c r="E160" s="176">
        <v>5.7379699999999998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8" t="s">
        <v>519</v>
      </c>
      <c r="S160" s="178" t="s">
        <v>152</v>
      </c>
      <c r="T160" s="179" t="s">
        <v>152</v>
      </c>
      <c r="U160" s="160">
        <v>6.0000000000000001E-3</v>
      </c>
      <c r="V160" s="160">
        <f>ROUND(E160*U160,2)</f>
        <v>0.03</v>
      </c>
      <c r="W160" s="160"/>
      <c r="X160" s="160" t="s">
        <v>509</v>
      </c>
      <c r="Y160" s="160" t="s">
        <v>154</v>
      </c>
      <c r="Z160" s="150"/>
      <c r="AA160" s="150"/>
      <c r="AB160" s="150"/>
      <c r="AC160" s="150"/>
      <c r="AD160" s="150"/>
      <c r="AE160" s="150"/>
      <c r="AF160" s="150"/>
      <c r="AG160" s="150" t="s">
        <v>510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2" x14ac:dyDescent="0.2">
      <c r="A161" s="157"/>
      <c r="B161" s="158"/>
      <c r="C161" s="251" t="s">
        <v>520</v>
      </c>
      <c r="D161" s="252"/>
      <c r="E161" s="252"/>
      <c r="F161" s="252"/>
      <c r="G161" s="252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157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x14ac:dyDescent="0.2">
      <c r="A162" s="3"/>
      <c r="B162" s="4"/>
      <c r="C162" s="19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E162">
        <v>15</v>
      </c>
      <c r="AF162">
        <v>21</v>
      </c>
      <c r="AG162" t="s">
        <v>132</v>
      </c>
    </row>
    <row r="163" spans="1:60" x14ac:dyDescent="0.2">
      <c r="A163" s="153"/>
      <c r="B163" s="154" t="s">
        <v>29</v>
      </c>
      <c r="C163" s="194"/>
      <c r="D163" s="155"/>
      <c r="E163" s="156"/>
      <c r="F163" s="156"/>
      <c r="G163" s="172">
        <f>G8+G63+G68+G111+G138+G142+G145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f>SUMIF(L7:L161,AE162,G7:G161)</f>
        <v>0</v>
      </c>
      <c r="AF163">
        <f>SUMIF(L7:L161,AF162,G7:G161)</f>
        <v>0</v>
      </c>
      <c r="AG163" t="s">
        <v>521</v>
      </c>
    </row>
    <row r="164" spans="1:60" x14ac:dyDescent="0.2">
      <c r="C164" s="195"/>
      <c r="D164" s="10"/>
      <c r="AG164" t="s">
        <v>522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xHd0jn7y79icG6WApysRnjry9V3Y2wt7sAzlkynD5PDe89KCEvaA6w4WM7V7WjxYYzfIZFX5Xa4o74c0jsxYw==" saltValue="3p0lvochU54l0hKBViIzXQ==" spinCount="100000" sheet="1" formatRows="0"/>
  <mergeCells count="26">
    <mergeCell ref="C31:G31"/>
    <mergeCell ref="A1:G1"/>
    <mergeCell ref="C2:G2"/>
    <mergeCell ref="C3:G3"/>
    <mergeCell ref="C4:G4"/>
    <mergeCell ref="C10:G10"/>
    <mergeCell ref="C113:G113"/>
    <mergeCell ref="C37:G37"/>
    <mergeCell ref="C42:G42"/>
    <mergeCell ref="C45:G45"/>
    <mergeCell ref="C48:G48"/>
    <mergeCell ref="C53:G53"/>
    <mergeCell ref="C78:G78"/>
    <mergeCell ref="C86:G86"/>
    <mergeCell ref="C93:G93"/>
    <mergeCell ref="C101:G101"/>
    <mergeCell ref="C104:G104"/>
    <mergeCell ref="C105:G105"/>
    <mergeCell ref="C158:G158"/>
    <mergeCell ref="C161:G161"/>
    <mergeCell ref="C120:G120"/>
    <mergeCell ref="C123:G123"/>
    <mergeCell ref="C129:G129"/>
    <mergeCell ref="C140:G140"/>
    <mergeCell ref="C144:G144"/>
    <mergeCell ref="C156:G1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F5C1-647F-4BB0-8D00-1D74ACFB8D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49" t="s">
        <v>7</v>
      </c>
      <c r="B2" s="48" t="s">
        <v>44</v>
      </c>
      <c r="C2" s="258" t="s">
        <v>45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49" t="s">
        <v>8</v>
      </c>
      <c r="B3" s="48" t="s">
        <v>68</v>
      </c>
      <c r="C3" s="258" t="s">
        <v>69</v>
      </c>
      <c r="D3" s="259"/>
      <c r="E3" s="259"/>
      <c r="F3" s="259"/>
      <c r="G3" s="260"/>
      <c r="AC3" s="124" t="s">
        <v>121</v>
      </c>
      <c r="AG3" t="s">
        <v>122</v>
      </c>
    </row>
    <row r="4" spans="1:60" ht="24.95" customHeight="1" x14ac:dyDescent="0.2">
      <c r="A4" s="143" t="s">
        <v>9</v>
      </c>
      <c r="B4" s="144" t="s">
        <v>64</v>
      </c>
      <c r="C4" s="261" t="s">
        <v>65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6" t="s">
        <v>124</v>
      </c>
      <c r="B6" s="148" t="s">
        <v>125</v>
      </c>
      <c r="C6" s="148" t="s">
        <v>126</v>
      </c>
      <c r="D6" s="147" t="s">
        <v>127</v>
      </c>
      <c r="E6" s="146" t="s">
        <v>128</v>
      </c>
      <c r="F6" s="145" t="s">
        <v>129</v>
      </c>
      <c r="G6" s="146" t="s">
        <v>29</v>
      </c>
      <c r="H6" s="149" t="s">
        <v>30</v>
      </c>
      <c r="I6" s="149" t="s">
        <v>130</v>
      </c>
      <c r="J6" s="149" t="s">
        <v>31</v>
      </c>
      <c r="K6" s="149" t="s">
        <v>131</v>
      </c>
      <c r="L6" s="149" t="s">
        <v>132</v>
      </c>
      <c r="M6" s="149" t="s">
        <v>133</v>
      </c>
      <c r="N6" s="149" t="s">
        <v>134</v>
      </c>
      <c r="O6" s="149" t="s">
        <v>135</v>
      </c>
      <c r="P6" s="149" t="s">
        <v>136</v>
      </c>
      <c r="Q6" s="149" t="s">
        <v>137</v>
      </c>
      <c r="R6" s="149" t="s">
        <v>138</v>
      </c>
      <c r="S6" s="149" t="s">
        <v>139</v>
      </c>
      <c r="T6" s="149" t="s">
        <v>140</v>
      </c>
      <c r="U6" s="149" t="s">
        <v>141</v>
      </c>
      <c r="V6" s="149" t="s">
        <v>142</v>
      </c>
      <c r="W6" s="149" t="s">
        <v>143</v>
      </c>
      <c r="X6" s="149" t="s">
        <v>144</v>
      </c>
      <c r="Y6" s="149" t="s">
        <v>145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146</v>
      </c>
      <c r="B8" s="167" t="s">
        <v>62</v>
      </c>
      <c r="C8" s="188" t="s">
        <v>91</v>
      </c>
      <c r="D8" s="168"/>
      <c r="E8" s="169"/>
      <c r="F8" s="170"/>
      <c r="G8" s="170">
        <f>SUMIF(AG9:AG25,"&lt;&gt;NOR",G9:G25)</f>
        <v>0</v>
      </c>
      <c r="H8" s="170"/>
      <c r="I8" s="170">
        <f>SUM(I9:I25)</f>
        <v>0</v>
      </c>
      <c r="J8" s="170"/>
      <c r="K8" s="170">
        <f>SUM(K9:K25)</f>
        <v>0</v>
      </c>
      <c r="L8" s="170"/>
      <c r="M8" s="170">
        <f>SUM(M9:M25)</f>
        <v>0</v>
      </c>
      <c r="N8" s="169"/>
      <c r="O8" s="169">
        <f>SUM(O9:O25)</f>
        <v>0</v>
      </c>
      <c r="P8" s="169"/>
      <c r="Q8" s="169">
        <f>SUM(Q9:Q25)</f>
        <v>4.9799999999999995</v>
      </c>
      <c r="R8" s="170"/>
      <c r="S8" s="170"/>
      <c r="T8" s="171"/>
      <c r="U8" s="165"/>
      <c r="V8" s="165">
        <f>SUM(V9:V25)</f>
        <v>6.95</v>
      </c>
      <c r="W8" s="165"/>
      <c r="X8" s="165"/>
      <c r="Y8" s="165"/>
      <c r="AG8" t="s">
        <v>147</v>
      </c>
    </row>
    <row r="9" spans="1:60" ht="22.5" outlineLevel="1" x14ac:dyDescent="0.2">
      <c r="A9" s="173">
        <v>1</v>
      </c>
      <c r="B9" s="174" t="s">
        <v>534</v>
      </c>
      <c r="C9" s="189" t="s">
        <v>535</v>
      </c>
      <c r="D9" s="175" t="s">
        <v>150</v>
      </c>
      <c r="E9" s="176">
        <v>2.77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0.41699999999999998</v>
      </c>
      <c r="Q9" s="176">
        <f>ROUND(E9*P9,2)</f>
        <v>1.1599999999999999</v>
      </c>
      <c r="R9" s="178" t="s">
        <v>151</v>
      </c>
      <c r="S9" s="178" t="s">
        <v>152</v>
      </c>
      <c r="T9" s="179" t="s">
        <v>152</v>
      </c>
      <c r="U9" s="160">
        <v>0.13</v>
      </c>
      <c r="V9" s="160">
        <f>ROUND(E9*U9,2)</f>
        <v>0.36</v>
      </c>
      <c r="W9" s="160"/>
      <c r="X9" s="160" t="s">
        <v>153</v>
      </c>
      <c r="Y9" s="160" t="s">
        <v>154</v>
      </c>
      <c r="Z9" s="150"/>
      <c r="AA9" s="150"/>
      <c r="AB9" s="150"/>
      <c r="AC9" s="150"/>
      <c r="AD9" s="150"/>
      <c r="AE9" s="150"/>
      <c r="AF9" s="150"/>
      <c r="AG9" s="150" t="s">
        <v>155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1" t="s">
        <v>156</v>
      </c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157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0" t="s">
        <v>158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159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0" t="s">
        <v>787</v>
      </c>
      <c r="D12" s="161"/>
      <c r="E12" s="162">
        <v>2.77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159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3">
        <v>2</v>
      </c>
      <c r="B13" s="174" t="s">
        <v>166</v>
      </c>
      <c r="C13" s="189" t="s">
        <v>167</v>
      </c>
      <c r="D13" s="175" t="s">
        <v>150</v>
      </c>
      <c r="E13" s="176">
        <v>2.77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0.33</v>
      </c>
      <c r="Q13" s="176">
        <f>ROUND(E13*P13,2)</f>
        <v>0.91</v>
      </c>
      <c r="R13" s="178" t="s">
        <v>151</v>
      </c>
      <c r="S13" s="178" t="s">
        <v>152</v>
      </c>
      <c r="T13" s="179" t="s">
        <v>152</v>
      </c>
      <c r="U13" s="160">
        <v>0.52649999999999997</v>
      </c>
      <c r="V13" s="160">
        <f>ROUND(E13*U13,2)</f>
        <v>1.46</v>
      </c>
      <c r="W13" s="160"/>
      <c r="X13" s="160" t="s">
        <v>153</v>
      </c>
      <c r="Y13" s="160" t="s">
        <v>154</v>
      </c>
      <c r="Z13" s="150"/>
      <c r="AA13" s="150"/>
      <c r="AB13" s="150"/>
      <c r="AC13" s="150"/>
      <c r="AD13" s="150"/>
      <c r="AE13" s="150"/>
      <c r="AF13" s="150"/>
      <c r="AG13" s="150" t="s">
        <v>155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90" t="s">
        <v>788</v>
      </c>
      <c r="D14" s="161"/>
      <c r="E14" s="162">
        <v>2.77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159</v>
      </c>
      <c r="AH14" s="150">
        <v>5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169</v>
      </c>
      <c r="C15" s="189" t="s">
        <v>170</v>
      </c>
      <c r="D15" s="175" t="s">
        <v>150</v>
      </c>
      <c r="E15" s="176">
        <v>18.739999999999998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0.11</v>
      </c>
      <c r="Q15" s="176">
        <f>ROUND(E15*P15,2)</f>
        <v>2.06</v>
      </c>
      <c r="R15" s="178" t="s">
        <v>151</v>
      </c>
      <c r="S15" s="178" t="s">
        <v>152</v>
      </c>
      <c r="T15" s="179" t="s">
        <v>152</v>
      </c>
      <c r="U15" s="160">
        <v>0.2</v>
      </c>
      <c r="V15" s="160">
        <f>ROUND(E15*U15,2)</f>
        <v>3.75</v>
      </c>
      <c r="W15" s="160"/>
      <c r="X15" s="160" t="s">
        <v>153</v>
      </c>
      <c r="Y15" s="160" t="s">
        <v>154</v>
      </c>
      <c r="Z15" s="150"/>
      <c r="AA15" s="150"/>
      <c r="AB15" s="150"/>
      <c r="AC15" s="150"/>
      <c r="AD15" s="150"/>
      <c r="AE15" s="150"/>
      <c r="AF15" s="150"/>
      <c r="AG15" s="150" t="s">
        <v>155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190" t="s">
        <v>171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159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 x14ac:dyDescent="0.2">
      <c r="A17" s="157"/>
      <c r="B17" s="158"/>
      <c r="C17" s="190" t="s">
        <v>538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159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57"/>
      <c r="B18" s="158"/>
      <c r="C18" s="190" t="s">
        <v>789</v>
      </c>
      <c r="D18" s="161"/>
      <c r="E18" s="162">
        <v>1.2749999999999999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159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90" t="s">
        <v>790</v>
      </c>
      <c r="D19" s="161"/>
      <c r="E19" s="162">
        <v>17.465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3">
        <v>4</v>
      </c>
      <c r="B20" s="174" t="s">
        <v>248</v>
      </c>
      <c r="C20" s="189" t="s">
        <v>249</v>
      </c>
      <c r="D20" s="175" t="s">
        <v>150</v>
      </c>
      <c r="E20" s="176">
        <v>2.77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 t="s">
        <v>206</v>
      </c>
      <c r="S20" s="178" t="s">
        <v>152</v>
      </c>
      <c r="T20" s="179" t="s">
        <v>152</v>
      </c>
      <c r="U20" s="160">
        <v>1.7999999999999999E-2</v>
      </c>
      <c r="V20" s="160">
        <f>ROUND(E20*U20,2)</f>
        <v>0.05</v>
      </c>
      <c r="W20" s="160"/>
      <c r="X20" s="160" t="s">
        <v>153</v>
      </c>
      <c r="Y20" s="160" t="s">
        <v>154</v>
      </c>
      <c r="Z20" s="150"/>
      <c r="AA20" s="150"/>
      <c r="AB20" s="150"/>
      <c r="AC20" s="150"/>
      <c r="AD20" s="150"/>
      <c r="AE20" s="150"/>
      <c r="AF20" s="150"/>
      <c r="AG20" s="150" t="s">
        <v>155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251" t="s">
        <v>250</v>
      </c>
      <c r="D21" s="252"/>
      <c r="E21" s="252"/>
      <c r="F21" s="252"/>
      <c r="G21" s="252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157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90" t="s">
        <v>158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159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90" t="s">
        <v>579</v>
      </c>
      <c r="D23" s="161"/>
      <c r="E23" s="162">
        <v>2.77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3">
        <v>5</v>
      </c>
      <c r="B24" s="174" t="s">
        <v>586</v>
      </c>
      <c r="C24" s="189" t="s">
        <v>587</v>
      </c>
      <c r="D24" s="175" t="s">
        <v>150</v>
      </c>
      <c r="E24" s="176">
        <v>2.77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0.30609999999999998</v>
      </c>
      <c r="Q24" s="176">
        <f>ROUND(E24*P24,2)</f>
        <v>0.85</v>
      </c>
      <c r="R24" s="178"/>
      <c r="S24" s="178" t="s">
        <v>315</v>
      </c>
      <c r="T24" s="179" t="s">
        <v>152</v>
      </c>
      <c r="U24" s="160">
        <v>0.48</v>
      </c>
      <c r="V24" s="160">
        <f>ROUND(E24*U24,2)</f>
        <v>1.33</v>
      </c>
      <c r="W24" s="160"/>
      <c r="X24" s="160" t="s">
        <v>153</v>
      </c>
      <c r="Y24" s="160" t="s">
        <v>154</v>
      </c>
      <c r="Z24" s="150"/>
      <c r="AA24" s="150"/>
      <c r="AB24" s="150"/>
      <c r="AC24" s="150"/>
      <c r="AD24" s="150"/>
      <c r="AE24" s="150"/>
      <c r="AF24" s="150"/>
      <c r="AG24" s="150" t="s">
        <v>155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190" t="s">
        <v>791</v>
      </c>
      <c r="D25" s="161"/>
      <c r="E25" s="162">
        <v>2.77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159</v>
      </c>
      <c r="AH25" s="150">
        <v>5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6" t="s">
        <v>146</v>
      </c>
      <c r="B26" s="167" t="s">
        <v>96</v>
      </c>
      <c r="C26" s="188" t="s">
        <v>97</v>
      </c>
      <c r="D26" s="168"/>
      <c r="E26" s="169"/>
      <c r="F26" s="170"/>
      <c r="G26" s="170">
        <f>SUMIF(AG27:AG47,"&lt;&gt;NOR",G27:G47)</f>
        <v>0</v>
      </c>
      <c r="H26" s="170"/>
      <c r="I26" s="170">
        <f>SUM(I27:I47)</f>
        <v>0</v>
      </c>
      <c r="J26" s="170"/>
      <c r="K26" s="170">
        <f>SUM(K27:K47)</f>
        <v>0</v>
      </c>
      <c r="L26" s="170"/>
      <c r="M26" s="170">
        <f>SUM(M27:M47)</f>
        <v>0</v>
      </c>
      <c r="N26" s="169"/>
      <c r="O26" s="169">
        <f>SUM(O27:O47)</f>
        <v>4.76</v>
      </c>
      <c r="P26" s="169"/>
      <c r="Q26" s="169">
        <f>SUM(Q27:Q47)</f>
        <v>0</v>
      </c>
      <c r="R26" s="170"/>
      <c r="S26" s="170"/>
      <c r="T26" s="171"/>
      <c r="U26" s="165"/>
      <c r="V26" s="165">
        <f>SUM(V27:V47)</f>
        <v>14.4</v>
      </c>
      <c r="W26" s="165"/>
      <c r="X26" s="165"/>
      <c r="Y26" s="165"/>
      <c r="AG26" t="s">
        <v>147</v>
      </c>
    </row>
    <row r="27" spans="1:60" ht="22.5" outlineLevel="1" x14ac:dyDescent="0.2">
      <c r="A27" s="173">
        <v>6</v>
      </c>
      <c r="B27" s="174" t="s">
        <v>324</v>
      </c>
      <c r="C27" s="189" t="s">
        <v>325</v>
      </c>
      <c r="D27" s="175" t="s">
        <v>150</v>
      </c>
      <c r="E27" s="176">
        <v>2.77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0.378</v>
      </c>
      <c r="O27" s="176">
        <f>ROUND(E27*N27,2)</f>
        <v>1.05</v>
      </c>
      <c r="P27" s="176">
        <v>0</v>
      </c>
      <c r="Q27" s="176">
        <f>ROUND(E27*P27,2)</f>
        <v>0</v>
      </c>
      <c r="R27" s="178" t="s">
        <v>151</v>
      </c>
      <c r="S27" s="178" t="s">
        <v>152</v>
      </c>
      <c r="T27" s="179" t="s">
        <v>152</v>
      </c>
      <c r="U27" s="160">
        <v>2.5999999999999999E-2</v>
      </c>
      <c r="V27" s="160">
        <f>ROUND(E27*U27,2)</f>
        <v>7.0000000000000007E-2</v>
      </c>
      <c r="W27" s="160"/>
      <c r="X27" s="160" t="s">
        <v>153</v>
      </c>
      <c r="Y27" s="160" t="s">
        <v>154</v>
      </c>
      <c r="Z27" s="150"/>
      <c r="AA27" s="150"/>
      <c r="AB27" s="150"/>
      <c r="AC27" s="150"/>
      <c r="AD27" s="150"/>
      <c r="AE27" s="150"/>
      <c r="AF27" s="150"/>
      <c r="AG27" s="150" t="s">
        <v>155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190" t="s">
        <v>158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159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0" t="s">
        <v>607</v>
      </c>
      <c r="D29" s="161"/>
      <c r="E29" s="162">
        <v>2.77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159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3">
        <v>7</v>
      </c>
      <c r="B30" s="174" t="s">
        <v>335</v>
      </c>
      <c r="C30" s="189" t="s">
        <v>336</v>
      </c>
      <c r="D30" s="175" t="s">
        <v>150</v>
      </c>
      <c r="E30" s="176">
        <v>2.77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0.30651</v>
      </c>
      <c r="O30" s="176">
        <f>ROUND(E30*N30,2)</f>
        <v>0.85</v>
      </c>
      <c r="P30" s="176">
        <v>0</v>
      </c>
      <c r="Q30" s="176">
        <f>ROUND(E30*P30,2)</f>
        <v>0</v>
      </c>
      <c r="R30" s="178" t="s">
        <v>151</v>
      </c>
      <c r="S30" s="178" t="s">
        <v>152</v>
      </c>
      <c r="T30" s="179" t="s">
        <v>152</v>
      </c>
      <c r="U30" s="160">
        <v>2.5000000000000001E-2</v>
      </c>
      <c r="V30" s="160">
        <f>ROUND(E30*U30,2)</f>
        <v>7.0000000000000007E-2</v>
      </c>
      <c r="W30" s="160"/>
      <c r="X30" s="160" t="s">
        <v>153</v>
      </c>
      <c r="Y30" s="160" t="s">
        <v>154</v>
      </c>
      <c r="Z30" s="150"/>
      <c r="AA30" s="150"/>
      <c r="AB30" s="150"/>
      <c r="AC30" s="150"/>
      <c r="AD30" s="150"/>
      <c r="AE30" s="150"/>
      <c r="AF30" s="150"/>
      <c r="AG30" s="150" t="s">
        <v>155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1" t="s">
        <v>337</v>
      </c>
      <c r="D31" s="252"/>
      <c r="E31" s="252"/>
      <c r="F31" s="252"/>
      <c r="G31" s="252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157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190" t="s">
        <v>158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0" t="s">
        <v>607</v>
      </c>
      <c r="D33" s="161"/>
      <c r="E33" s="162">
        <v>2.77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159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73">
        <v>8</v>
      </c>
      <c r="B34" s="174" t="s">
        <v>339</v>
      </c>
      <c r="C34" s="189" t="s">
        <v>340</v>
      </c>
      <c r="D34" s="175" t="s">
        <v>150</v>
      </c>
      <c r="E34" s="176">
        <v>18.739999999999998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5.0000000000000001E-4</v>
      </c>
      <c r="O34" s="176">
        <f>ROUND(E34*N34,2)</f>
        <v>0.01</v>
      </c>
      <c r="P34" s="176">
        <v>0</v>
      </c>
      <c r="Q34" s="176">
        <f>ROUND(E34*P34,2)</f>
        <v>0</v>
      </c>
      <c r="R34" s="178" t="s">
        <v>151</v>
      </c>
      <c r="S34" s="178" t="s">
        <v>152</v>
      </c>
      <c r="T34" s="179" t="s">
        <v>152</v>
      </c>
      <c r="U34" s="160">
        <v>2E-3</v>
      </c>
      <c r="V34" s="160">
        <f>ROUND(E34*U34,2)</f>
        <v>0.04</v>
      </c>
      <c r="W34" s="160"/>
      <c r="X34" s="160" t="s">
        <v>153</v>
      </c>
      <c r="Y34" s="160" t="s">
        <v>154</v>
      </c>
      <c r="Z34" s="150"/>
      <c r="AA34" s="150"/>
      <c r="AB34" s="150"/>
      <c r="AC34" s="150"/>
      <c r="AD34" s="150"/>
      <c r="AE34" s="150"/>
      <c r="AF34" s="150"/>
      <c r="AG34" s="150" t="s">
        <v>155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251" t="s">
        <v>341</v>
      </c>
      <c r="D35" s="252"/>
      <c r="E35" s="252"/>
      <c r="F35" s="252"/>
      <c r="G35" s="252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157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190" t="s">
        <v>611</v>
      </c>
      <c r="D36" s="161"/>
      <c r="E36" s="162">
        <v>1.2749999999999999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159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3" x14ac:dyDescent="0.2">
      <c r="A37" s="157"/>
      <c r="B37" s="158"/>
      <c r="C37" s="190" t="s">
        <v>613</v>
      </c>
      <c r="D37" s="161"/>
      <c r="E37" s="162">
        <v>17.465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159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73">
        <v>9</v>
      </c>
      <c r="B38" s="174" t="s">
        <v>344</v>
      </c>
      <c r="C38" s="189" t="s">
        <v>345</v>
      </c>
      <c r="D38" s="175" t="s">
        <v>150</v>
      </c>
      <c r="E38" s="176">
        <v>18.739999999999998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0.12715000000000001</v>
      </c>
      <c r="O38" s="176">
        <f>ROUND(E38*N38,2)</f>
        <v>2.38</v>
      </c>
      <c r="P38" s="176">
        <v>0</v>
      </c>
      <c r="Q38" s="176">
        <f>ROUND(E38*P38,2)</f>
        <v>0</v>
      </c>
      <c r="R38" s="178" t="s">
        <v>151</v>
      </c>
      <c r="S38" s="178" t="s">
        <v>152</v>
      </c>
      <c r="T38" s="179" t="s">
        <v>152</v>
      </c>
      <c r="U38" s="160">
        <v>7.1999999999999995E-2</v>
      </c>
      <c r="V38" s="160">
        <f>ROUND(E38*U38,2)</f>
        <v>1.35</v>
      </c>
      <c r="W38" s="160"/>
      <c r="X38" s="160" t="s">
        <v>153</v>
      </c>
      <c r="Y38" s="160" t="s">
        <v>154</v>
      </c>
      <c r="Z38" s="150"/>
      <c r="AA38" s="150"/>
      <c r="AB38" s="150"/>
      <c r="AC38" s="150"/>
      <c r="AD38" s="150"/>
      <c r="AE38" s="150"/>
      <c r="AF38" s="150"/>
      <c r="AG38" s="150" t="s">
        <v>155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2" x14ac:dyDescent="0.2">
      <c r="A39" s="157"/>
      <c r="B39" s="158"/>
      <c r="C39" s="190" t="s">
        <v>792</v>
      </c>
      <c r="D39" s="161"/>
      <c r="E39" s="162">
        <v>18.739999999999998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159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3">
        <v>10</v>
      </c>
      <c r="B40" s="174" t="s">
        <v>616</v>
      </c>
      <c r="C40" s="189" t="s">
        <v>617</v>
      </c>
      <c r="D40" s="175" t="s">
        <v>150</v>
      </c>
      <c r="E40" s="176">
        <v>2.77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0.11</v>
      </c>
      <c r="O40" s="176">
        <f>ROUND(E40*N40,2)</f>
        <v>0.3</v>
      </c>
      <c r="P40" s="176">
        <v>0</v>
      </c>
      <c r="Q40" s="176">
        <f>ROUND(E40*P40,2)</f>
        <v>0</v>
      </c>
      <c r="R40" s="178" t="s">
        <v>151</v>
      </c>
      <c r="S40" s="178" t="s">
        <v>152</v>
      </c>
      <c r="T40" s="179" t="s">
        <v>152</v>
      </c>
      <c r="U40" s="160">
        <v>1.135</v>
      </c>
      <c r="V40" s="160">
        <f>ROUND(E40*U40,2)</f>
        <v>3.14</v>
      </c>
      <c r="W40" s="160"/>
      <c r="X40" s="160" t="s">
        <v>153</v>
      </c>
      <c r="Y40" s="160" t="s">
        <v>154</v>
      </c>
      <c r="Z40" s="150"/>
      <c r="AA40" s="150"/>
      <c r="AB40" s="150"/>
      <c r="AC40" s="150"/>
      <c r="AD40" s="150"/>
      <c r="AE40" s="150"/>
      <c r="AF40" s="150"/>
      <c r="AG40" s="150" t="s">
        <v>155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251" t="s">
        <v>618</v>
      </c>
      <c r="D41" s="252"/>
      <c r="E41" s="252"/>
      <c r="F41" s="252"/>
      <c r="G41" s="252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157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80" t="str">
        <f>C41</f>
        <v>s provedením lože do 50 mm, s vyplněním spár, s dvojím beraněním a se smetením přebytečného materiálu na krajnici</v>
      </c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190" t="s">
        <v>619</v>
      </c>
      <c r="D42" s="161"/>
      <c r="E42" s="162">
        <v>2.77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159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3">
        <v>11</v>
      </c>
      <c r="B43" s="174" t="s">
        <v>368</v>
      </c>
      <c r="C43" s="189" t="s">
        <v>369</v>
      </c>
      <c r="D43" s="175" t="s">
        <v>188</v>
      </c>
      <c r="E43" s="176">
        <v>75.459999999999994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2.2399999999999998E-3</v>
      </c>
      <c r="O43" s="176">
        <f>ROUND(E43*N43,2)</f>
        <v>0.17</v>
      </c>
      <c r="P43" s="176">
        <v>0</v>
      </c>
      <c r="Q43" s="176">
        <f>ROUND(E43*P43,2)</f>
        <v>0</v>
      </c>
      <c r="R43" s="178" t="s">
        <v>151</v>
      </c>
      <c r="S43" s="178" t="s">
        <v>152</v>
      </c>
      <c r="T43" s="179" t="s">
        <v>152</v>
      </c>
      <c r="U43" s="160">
        <v>0.129</v>
      </c>
      <c r="V43" s="160">
        <f>ROUND(E43*U43,2)</f>
        <v>9.73</v>
      </c>
      <c r="W43" s="160"/>
      <c r="X43" s="160" t="s">
        <v>153</v>
      </c>
      <c r="Y43" s="160" t="s">
        <v>154</v>
      </c>
      <c r="Z43" s="150"/>
      <c r="AA43" s="150"/>
      <c r="AB43" s="150"/>
      <c r="AC43" s="150"/>
      <c r="AD43" s="150"/>
      <c r="AE43" s="150"/>
      <c r="AF43" s="150"/>
      <c r="AG43" s="150" t="s">
        <v>155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1" t="s">
        <v>370</v>
      </c>
      <c r="D44" s="252"/>
      <c r="E44" s="252"/>
      <c r="F44" s="252"/>
      <c r="G44" s="252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157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 x14ac:dyDescent="0.2">
      <c r="A45" s="157"/>
      <c r="B45" s="158"/>
      <c r="C45" s="255" t="s">
        <v>371</v>
      </c>
      <c r="D45" s="256"/>
      <c r="E45" s="256"/>
      <c r="F45" s="256"/>
      <c r="G45" s="256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363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80" t="str">
        <f>C45</f>
        <v>Včetně odstranění zvětralé asfaltové zálivky, vyčištění spár, zalití spár asfaltovou zálivkou, nátěru asfaltovým lakem a posyp drtí.</v>
      </c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190" t="s">
        <v>793</v>
      </c>
      <c r="D46" s="161"/>
      <c r="E46" s="162">
        <v>5.6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159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90" t="s">
        <v>636</v>
      </c>
      <c r="D47" s="161"/>
      <c r="E47" s="162">
        <v>69.86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159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">
      <c r="A48" s="166" t="s">
        <v>146</v>
      </c>
      <c r="B48" s="167" t="s">
        <v>102</v>
      </c>
      <c r="C48" s="188" t="s">
        <v>103</v>
      </c>
      <c r="D48" s="168"/>
      <c r="E48" s="169"/>
      <c r="F48" s="170"/>
      <c r="G48" s="170">
        <f>SUMIF(AG49:AG66,"&lt;&gt;NOR",G49:G66)</f>
        <v>0</v>
      </c>
      <c r="H48" s="170"/>
      <c r="I48" s="170">
        <f>SUM(I49:I66)</f>
        <v>0</v>
      </c>
      <c r="J48" s="170"/>
      <c r="K48" s="170">
        <f>SUM(K49:K66)</f>
        <v>0</v>
      </c>
      <c r="L48" s="170"/>
      <c r="M48" s="170">
        <f>SUM(M49:M66)</f>
        <v>0</v>
      </c>
      <c r="N48" s="169"/>
      <c r="O48" s="169">
        <f>SUM(O49:O66)</f>
        <v>0.36</v>
      </c>
      <c r="P48" s="169"/>
      <c r="Q48" s="169">
        <f>SUM(Q49:Q66)</f>
        <v>0</v>
      </c>
      <c r="R48" s="170"/>
      <c r="S48" s="170"/>
      <c r="T48" s="171"/>
      <c r="U48" s="165"/>
      <c r="V48" s="165">
        <f>SUM(V49:V66)</f>
        <v>3.13</v>
      </c>
      <c r="W48" s="165"/>
      <c r="X48" s="165"/>
      <c r="Y48" s="165"/>
      <c r="AG48" t="s">
        <v>147</v>
      </c>
    </row>
    <row r="49" spans="1:60" ht="22.5" outlineLevel="1" x14ac:dyDescent="0.2">
      <c r="A49" s="173">
        <v>12</v>
      </c>
      <c r="B49" s="174" t="s">
        <v>425</v>
      </c>
      <c r="C49" s="189" t="s">
        <v>426</v>
      </c>
      <c r="D49" s="175" t="s">
        <v>188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0.188</v>
      </c>
      <c r="O49" s="176">
        <f>ROUND(E49*N49,2)</f>
        <v>0.19</v>
      </c>
      <c r="P49" s="176">
        <v>0</v>
      </c>
      <c r="Q49" s="176">
        <f>ROUND(E49*P49,2)</f>
        <v>0</v>
      </c>
      <c r="R49" s="178" t="s">
        <v>151</v>
      </c>
      <c r="S49" s="178" t="s">
        <v>152</v>
      </c>
      <c r="T49" s="179" t="s">
        <v>152</v>
      </c>
      <c r="U49" s="160">
        <v>0.27200000000000002</v>
      </c>
      <c r="V49" s="160">
        <f>ROUND(E49*U49,2)</f>
        <v>0.27</v>
      </c>
      <c r="W49" s="160"/>
      <c r="X49" s="160" t="s">
        <v>153</v>
      </c>
      <c r="Y49" s="160" t="s">
        <v>154</v>
      </c>
      <c r="Z49" s="150"/>
      <c r="AA49" s="150"/>
      <c r="AB49" s="150"/>
      <c r="AC49" s="150"/>
      <c r="AD49" s="150"/>
      <c r="AE49" s="150"/>
      <c r="AF49" s="150"/>
      <c r="AG49" s="150" t="s">
        <v>155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51" t="s">
        <v>427</v>
      </c>
      <c r="D50" s="252"/>
      <c r="E50" s="252"/>
      <c r="F50" s="252"/>
      <c r="G50" s="252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157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90" t="s">
        <v>190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159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90" t="s">
        <v>634</v>
      </c>
      <c r="D52" s="161"/>
      <c r="E52" s="162">
        <v>1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159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3">
        <v>13</v>
      </c>
      <c r="B53" s="174" t="s">
        <v>434</v>
      </c>
      <c r="C53" s="189" t="s">
        <v>435</v>
      </c>
      <c r="D53" s="175" t="s">
        <v>205</v>
      </c>
      <c r="E53" s="176">
        <v>0.05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2.5249999999999999</v>
      </c>
      <c r="O53" s="176">
        <f>ROUND(E53*N53,2)</f>
        <v>0.13</v>
      </c>
      <c r="P53" s="176">
        <v>0</v>
      </c>
      <c r="Q53" s="176">
        <f>ROUND(E53*P53,2)</f>
        <v>0</v>
      </c>
      <c r="R53" s="178" t="s">
        <v>151</v>
      </c>
      <c r="S53" s="178" t="s">
        <v>152</v>
      </c>
      <c r="T53" s="179" t="s">
        <v>152</v>
      </c>
      <c r="U53" s="160">
        <v>1.4419999999999999</v>
      </c>
      <c r="V53" s="160">
        <f>ROUND(E53*U53,2)</f>
        <v>7.0000000000000007E-2</v>
      </c>
      <c r="W53" s="160"/>
      <c r="X53" s="160" t="s">
        <v>153</v>
      </c>
      <c r="Y53" s="160" t="s">
        <v>154</v>
      </c>
      <c r="Z53" s="150"/>
      <c r="AA53" s="150"/>
      <c r="AB53" s="150"/>
      <c r="AC53" s="150"/>
      <c r="AD53" s="150"/>
      <c r="AE53" s="150"/>
      <c r="AF53" s="150"/>
      <c r="AG53" s="150" t="s">
        <v>155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51" t="s">
        <v>436</v>
      </c>
      <c r="D54" s="252"/>
      <c r="E54" s="252"/>
      <c r="F54" s="252"/>
      <c r="G54" s="252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157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190" t="s">
        <v>794</v>
      </c>
      <c r="D55" s="161"/>
      <c r="E55" s="162">
        <v>0.05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159</v>
      </c>
      <c r="AH55" s="150">
        <v>5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3">
        <v>14</v>
      </c>
      <c r="B56" s="174" t="s">
        <v>443</v>
      </c>
      <c r="C56" s="189" t="s">
        <v>444</v>
      </c>
      <c r="D56" s="175" t="s">
        <v>188</v>
      </c>
      <c r="E56" s="176">
        <v>75.459999999999994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 t="s">
        <v>151</v>
      </c>
      <c r="S56" s="178" t="s">
        <v>152</v>
      </c>
      <c r="T56" s="179" t="s">
        <v>152</v>
      </c>
      <c r="U56" s="160">
        <v>3.6999999999999998E-2</v>
      </c>
      <c r="V56" s="160">
        <f>ROUND(E56*U56,2)</f>
        <v>2.79</v>
      </c>
      <c r="W56" s="160"/>
      <c r="X56" s="160" t="s">
        <v>153</v>
      </c>
      <c r="Y56" s="160" t="s">
        <v>154</v>
      </c>
      <c r="Z56" s="150"/>
      <c r="AA56" s="150"/>
      <c r="AB56" s="150"/>
      <c r="AC56" s="150"/>
      <c r="AD56" s="150"/>
      <c r="AE56" s="150"/>
      <c r="AF56" s="150"/>
      <c r="AG56" s="150" t="s">
        <v>155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251" t="s">
        <v>445</v>
      </c>
      <c r="D57" s="252"/>
      <c r="E57" s="252"/>
      <c r="F57" s="252"/>
      <c r="G57" s="252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157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190" t="s">
        <v>171</v>
      </c>
      <c r="D58" s="161"/>
      <c r="E58" s="162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159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90" t="s">
        <v>538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159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90" t="s">
        <v>795</v>
      </c>
      <c r="D60" s="161"/>
      <c r="E60" s="162">
        <v>5.6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159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90" t="s">
        <v>542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159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190" t="s">
        <v>796</v>
      </c>
      <c r="D62" s="161"/>
      <c r="E62" s="162">
        <v>69.86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159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73">
        <v>15</v>
      </c>
      <c r="B63" s="174" t="s">
        <v>452</v>
      </c>
      <c r="C63" s="189" t="s">
        <v>453</v>
      </c>
      <c r="D63" s="175" t="s">
        <v>288</v>
      </c>
      <c r="E63" s="176">
        <v>1.05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3.5999999999999997E-2</v>
      </c>
      <c r="O63" s="176">
        <f>ROUND(E63*N63,2)</f>
        <v>0.04</v>
      </c>
      <c r="P63" s="176">
        <v>0</v>
      </c>
      <c r="Q63" s="176">
        <f>ROUND(E63*P63,2)</f>
        <v>0</v>
      </c>
      <c r="R63" s="178" t="s">
        <v>278</v>
      </c>
      <c r="S63" s="178" t="s">
        <v>152</v>
      </c>
      <c r="T63" s="179" t="s">
        <v>152</v>
      </c>
      <c r="U63" s="160">
        <v>0</v>
      </c>
      <c r="V63" s="160">
        <f>ROUND(E63*U63,2)</f>
        <v>0</v>
      </c>
      <c r="W63" s="160"/>
      <c r="X63" s="160" t="s">
        <v>279</v>
      </c>
      <c r="Y63" s="160" t="s">
        <v>154</v>
      </c>
      <c r="Z63" s="150"/>
      <c r="AA63" s="150"/>
      <c r="AB63" s="150"/>
      <c r="AC63" s="150"/>
      <c r="AD63" s="150"/>
      <c r="AE63" s="150"/>
      <c r="AF63" s="150"/>
      <c r="AG63" s="150" t="s">
        <v>280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190" t="s">
        <v>190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159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190" t="s">
        <v>634</v>
      </c>
      <c r="D65" s="161"/>
      <c r="E65" s="162">
        <v>1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159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91" t="s">
        <v>321</v>
      </c>
      <c r="D66" s="163"/>
      <c r="E66" s="164">
        <v>0.05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159</v>
      </c>
      <c r="AH66" s="150">
        <v>4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x14ac:dyDescent="0.2">
      <c r="A67" s="166" t="s">
        <v>146</v>
      </c>
      <c r="B67" s="167" t="s">
        <v>104</v>
      </c>
      <c r="C67" s="188" t="s">
        <v>105</v>
      </c>
      <c r="D67" s="168"/>
      <c r="E67" s="169"/>
      <c r="F67" s="170"/>
      <c r="G67" s="170">
        <f>SUMIF(AG68:AG70,"&lt;&gt;NOR",G68:G70)</f>
        <v>0</v>
      </c>
      <c r="H67" s="170"/>
      <c r="I67" s="170">
        <f>SUM(I68:I70)</f>
        <v>0</v>
      </c>
      <c r="J67" s="170"/>
      <c r="K67" s="170">
        <f>SUM(K68:K70)</f>
        <v>0</v>
      </c>
      <c r="L67" s="170"/>
      <c r="M67" s="170">
        <f>SUM(M68:M70)</f>
        <v>0</v>
      </c>
      <c r="N67" s="169"/>
      <c r="O67" s="169">
        <f>SUM(O68:O70)</f>
        <v>0</v>
      </c>
      <c r="P67" s="169"/>
      <c r="Q67" s="169">
        <f>SUM(Q68:Q70)</f>
        <v>0</v>
      </c>
      <c r="R67" s="170"/>
      <c r="S67" s="170"/>
      <c r="T67" s="171"/>
      <c r="U67" s="165"/>
      <c r="V67" s="165">
        <f>SUM(V68:V70)</f>
        <v>0.28000000000000003</v>
      </c>
      <c r="W67" s="165"/>
      <c r="X67" s="165"/>
      <c r="Y67" s="165"/>
      <c r="AG67" t="s">
        <v>147</v>
      </c>
    </row>
    <row r="68" spans="1:60" ht="22.5" outlineLevel="1" x14ac:dyDescent="0.2">
      <c r="A68" s="173">
        <v>16</v>
      </c>
      <c r="B68" s="174" t="s">
        <v>649</v>
      </c>
      <c r="C68" s="189" t="s">
        <v>650</v>
      </c>
      <c r="D68" s="175" t="s">
        <v>150</v>
      </c>
      <c r="E68" s="176">
        <v>2.77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 t="s">
        <v>151</v>
      </c>
      <c r="S68" s="178" t="s">
        <v>152</v>
      </c>
      <c r="T68" s="179" t="s">
        <v>152</v>
      </c>
      <c r="U68" s="160">
        <v>0.1</v>
      </c>
      <c r="V68" s="160">
        <f>ROUND(E68*U68,2)</f>
        <v>0.28000000000000003</v>
      </c>
      <c r="W68" s="160"/>
      <c r="X68" s="160" t="s">
        <v>153</v>
      </c>
      <c r="Y68" s="160" t="s">
        <v>154</v>
      </c>
      <c r="Z68" s="150"/>
      <c r="AA68" s="150"/>
      <c r="AB68" s="150"/>
      <c r="AC68" s="150"/>
      <c r="AD68" s="150"/>
      <c r="AE68" s="150"/>
      <c r="AF68" s="150"/>
      <c r="AG68" s="150" t="s">
        <v>155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2" x14ac:dyDescent="0.2">
      <c r="A69" s="157"/>
      <c r="B69" s="158"/>
      <c r="C69" s="251" t="s">
        <v>651</v>
      </c>
      <c r="D69" s="252"/>
      <c r="E69" s="252"/>
      <c r="F69" s="252"/>
      <c r="G69" s="252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157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80" t="str">
        <f>C69</f>
        <v>od spojovacího materiálu, s uložením očištěných kostek na skládku, s odklizením odpadových hmot na hromady a s odklizením vybouraných kostek na vzdálenost do 3 m</v>
      </c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190" t="s">
        <v>791</v>
      </c>
      <c r="D70" s="161"/>
      <c r="E70" s="162">
        <v>2.77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159</v>
      </c>
      <c r="AH70" s="150">
        <v>5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x14ac:dyDescent="0.2">
      <c r="A71" s="166" t="s">
        <v>146</v>
      </c>
      <c r="B71" s="167" t="s">
        <v>106</v>
      </c>
      <c r="C71" s="188" t="s">
        <v>107</v>
      </c>
      <c r="D71" s="168"/>
      <c r="E71" s="169"/>
      <c r="F71" s="170"/>
      <c r="G71" s="170">
        <f>SUMIF(AG72:AG73,"&lt;&gt;NOR",G72:G73)</f>
        <v>0</v>
      </c>
      <c r="H71" s="170"/>
      <c r="I71" s="170">
        <f>SUM(I72:I73)</f>
        <v>0</v>
      </c>
      <c r="J71" s="170"/>
      <c r="K71" s="170">
        <f>SUM(K72:K73)</f>
        <v>0</v>
      </c>
      <c r="L71" s="170"/>
      <c r="M71" s="170">
        <f>SUM(M72:M73)</f>
        <v>0</v>
      </c>
      <c r="N71" s="169"/>
      <c r="O71" s="169">
        <f>SUM(O72:O73)</f>
        <v>0</v>
      </c>
      <c r="P71" s="169"/>
      <c r="Q71" s="169">
        <f>SUM(Q72:Q73)</f>
        <v>0</v>
      </c>
      <c r="R71" s="170"/>
      <c r="S71" s="170"/>
      <c r="T71" s="171"/>
      <c r="U71" s="165"/>
      <c r="V71" s="165">
        <f>SUM(V72:V73)</f>
        <v>1.99</v>
      </c>
      <c r="W71" s="165"/>
      <c r="X71" s="165"/>
      <c r="Y71" s="165"/>
      <c r="AG71" t="s">
        <v>147</v>
      </c>
    </row>
    <row r="72" spans="1:60" outlineLevel="1" x14ac:dyDescent="0.2">
      <c r="A72" s="173">
        <v>17</v>
      </c>
      <c r="B72" s="174" t="s">
        <v>480</v>
      </c>
      <c r="C72" s="189" t="s">
        <v>481</v>
      </c>
      <c r="D72" s="175" t="s">
        <v>304</v>
      </c>
      <c r="E72" s="176">
        <v>5.1140299999999996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 t="s">
        <v>151</v>
      </c>
      <c r="S72" s="178" t="s">
        <v>152</v>
      </c>
      <c r="T72" s="179" t="s">
        <v>152</v>
      </c>
      <c r="U72" s="160">
        <v>0.39</v>
      </c>
      <c r="V72" s="160">
        <f>ROUND(E72*U72,2)</f>
        <v>1.99</v>
      </c>
      <c r="W72" s="160"/>
      <c r="X72" s="160" t="s">
        <v>482</v>
      </c>
      <c r="Y72" s="160" t="s">
        <v>154</v>
      </c>
      <c r="Z72" s="150"/>
      <c r="AA72" s="150"/>
      <c r="AB72" s="150"/>
      <c r="AC72" s="150"/>
      <c r="AD72" s="150"/>
      <c r="AE72" s="150"/>
      <c r="AF72" s="150"/>
      <c r="AG72" s="150" t="s">
        <v>483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2" x14ac:dyDescent="0.2">
      <c r="A73" s="157"/>
      <c r="B73" s="158"/>
      <c r="C73" s="251" t="s">
        <v>484</v>
      </c>
      <c r="D73" s="252"/>
      <c r="E73" s="252"/>
      <c r="F73" s="252"/>
      <c r="G73" s="252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157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x14ac:dyDescent="0.2">
      <c r="A74" s="166" t="s">
        <v>146</v>
      </c>
      <c r="B74" s="167" t="s">
        <v>114</v>
      </c>
      <c r="C74" s="188" t="s">
        <v>115</v>
      </c>
      <c r="D74" s="168"/>
      <c r="E74" s="169"/>
      <c r="F74" s="170"/>
      <c r="G74" s="170">
        <f>SUMIF(AG75:AG88,"&lt;&gt;NOR",G75:G88)</f>
        <v>0</v>
      </c>
      <c r="H74" s="170"/>
      <c r="I74" s="170">
        <f>SUM(I75:I88)</f>
        <v>0</v>
      </c>
      <c r="J74" s="170"/>
      <c r="K74" s="170">
        <f>SUM(K75:K88)</f>
        <v>0</v>
      </c>
      <c r="L74" s="170"/>
      <c r="M74" s="170">
        <f>SUM(M75:M88)</f>
        <v>0</v>
      </c>
      <c r="N74" s="169"/>
      <c r="O74" s="169">
        <f>SUM(O75:O88)</f>
        <v>0</v>
      </c>
      <c r="P74" s="169"/>
      <c r="Q74" s="169">
        <f>SUM(Q75:Q88)</f>
        <v>0</v>
      </c>
      <c r="R74" s="170"/>
      <c r="S74" s="170"/>
      <c r="T74" s="171"/>
      <c r="U74" s="165"/>
      <c r="V74" s="165">
        <f>SUM(V75:V88)</f>
        <v>2.9599999999999995</v>
      </c>
      <c r="W74" s="165"/>
      <c r="X74" s="165"/>
      <c r="Y74" s="165"/>
      <c r="AG74" t="s">
        <v>147</v>
      </c>
    </row>
    <row r="75" spans="1:60" outlineLevel="1" x14ac:dyDescent="0.2">
      <c r="A75" s="173">
        <v>18</v>
      </c>
      <c r="B75" s="174" t="s">
        <v>488</v>
      </c>
      <c r="C75" s="189" t="s">
        <v>677</v>
      </c>
      <c r="D75" s="175" t="s">
        <v>304</v>
      </c>
      <c r="E75" s="176">
        <v>2.0019999999999998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 t="s">
        <v>463</v>
      </c>
      <c r="S75" s="178" t="s">
        <v>152</v>
      </c>
      <c r="T75" s="179" t="s">
        <v>152</v>
      </c>
      <c r="U75" s="160">
        <v>0</v>
      </c>
      <c r="V75" s="160">
        <f>ROUND(E75*U75,2)</f>
        <v>0</v>
      </c>
      <c r="W75" s="160"/>
      <c r="X75" s="160" t="s">
        <v>153</v>
      </c>
      <c r="Y75" s="160" t="s">
        <v>154</v>
      </c>
      <c r="Z75" s="150"/>
      <c r="AA75" s="150"/>
      <c r="AB75" s="150"/>
      <c r="AC75" s="150"/>
      <c r="AD75" s="150"/>
      <c r="AE75" s="150"/>
      <c r="AF75" s="150"/>
      <c r="AG75" s="150" t="s">
        <v>155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190" t="s">
        <v>797</v>
      </c>
      <c r="D76" s="161"/>
      <c r="E76" s="162">
        <v>1.155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159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90" t="s">
        <v>798</v>
      </c>
      <c r="D77" s="161"/>
      <c r="E77" s="162">
        <v>0.84699999999999998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159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73">
        <v>19</v>
      </c>
      <c r="B78" s="174" t="s">
        <v>498</v>
      </c>
      <c r="C78" s="189" t="s">
        <v>499</v>
      </c>
      <c r="D78" s="175" t="s">
        <v>304</v>
      </c>
      <c r="E78" s="176">
        <v>2.0609999999999999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 t="s">
        <v>463</v>
      </c>
      <c r="S78" s="178" t="s">
        <v>500</v>
      </c>
      <c r="T78" s="179" t="s">
        <v>500</v>
      </c>
      <c r="U78" s="160">
        <v>0</v>
      </c>
      <c r="V78" s="160">
        <f>ROUND(E78*U78,2)</f>
        <v>0</v>
      </c>
      <c r="W78" s="160"/>
      <c r="X78" s="160" t="s">
        <v>153</v>
      </c>
      <c r="Y78" s="160" t="s">
        <v>154</v>
      </c>
      <c r="Z78" s="150"/>
      <c r="AA78" s="150"/>
      <c r="AB78" s="150"/>
      <c r="AC78" s="150"/>
      <c r="AD78" s="150"/>
      <c r="AE78" s="150"/>
      <c r="AF78" s="150"/>
      <c r="AG78" s="150" t="s">
        <v>155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 x14ac:dyDescent="0.2">
      <c r="A79" s="157"/>
      <c r="B79" s="158"/>
      <c r="C79" s="190" t="s">
        <v>799</v>
      </c>
      <c r="D79" s="161"/>
      <c r="E79" s="162">
        <v>2.0609999999999999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159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3">
        <v>20</v>
      </c>
      <c r="B80" s="174" t="s">
        <v>503</v>
      </c>
      <c r="C80" s="189" t="s">
        <v>685</v>
      </c>
      <c r="D80" s="175" t="s">
        <v>304</v>
      </c>
      <c r="E80" s="176">
        <v>0.91400000000000003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 t="s">
        <v>463</v>
      </c>
      <c r="S80" s="178" t="s">
        <v>152</v>
      </c>
      <c r="T80" s="179" t="s">
        <v>152</v>
      </c>
      <c r="U80" s="160">
        <v>0</v>
      </c>
      <c r="V80" s="160">
        <f>ROUND(E80*U80,2)</f>
        <v>0</v>
      </c>
      <c r="W80" s="160"/>
      <c r="X80" s="160" t="s">
        <v>153</v>
      </c>
      <c r="Y80" s="160" t="s">
        <v>154</v>
      </c>
      <c r="Z80" s="150"/>
      <c r="AA80" s="150"/>
      <c r="AB80" s="150"/>
      <c r="AC80" s="150"/>
      <c r="AD80" s="150"/>
      <c r="AE80" s="150"/>
      <c r="AF80" s="150"/>
      <c r="AG80" s="150" t="s">
        <v>155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190" t="s">
        <v>800</v>
      </c>
      <c r="D81" s="161"/>
      <c r="E81" s="162">
        <v>0.91400000000000003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159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3">
        <v>21</v>
      </c>
      <c r="B82" s="174" t="s">
        <v>507</v>
      </c>
      <c r="C82" s="189" t="s">
        <v>508</v>
      </c>
      <c r="D82" s="175" t="s">
        <v>304</v>
      </c>
      <c r="E82" s="176">
        <v>4.9784899999999999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 t="s">
        <v>151</v>
      </c>
      <c r="S82" s="178" t="s">
        <v>152</v>
      </c>
      <c r="T82" s="179" t="s">
        <v>152</v>
      </c>
      <c r="U82" s="160">
        <v>9.9000000000000005E-2</v>
      </c>
      <c r="V82" s="160">
        <f>ROUND(E82*U82,2)</f>
        <v>0.49</v>
      </c>
      <c r="W82" s="160"/>
      <c r="X82" s="160" t="s">
        <v>509</v>
      </c>
      <c r="Y82" s="160" t="s">
        <v>154</v>
      </c>
      <c r="Z82" s="150"/>
      <c r="AA82" s="150"/>
      <c r="AB82" s="150"/>
      <c r="AC82" s="150"/>
      <c r="AD82" s="150"/>
      <c r="AE82" s="150"/>
      <c r="AF82" s="150"/>
      <c r="AG82" s="150" t="s">
        <v>510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251" t="s">
        <v>511</v>
      </c>
      <c r="D83" s="252"/>
      <c r="E83" s="252"/>
      <c r="F83" s="252"/>
      <c r="G83" s="252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157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3">
        <v>22</v>
      </c>
      <c r="B84" s="174" t="s">
        <v>512</v>
      </c>
      <c r="C84" s="189" t="s">
        <v>513</v>
      </c>
      <c r="D84" s="175" t="s">
        <v>304</v>
      </c>
      <c r="E84" s="176">
        <v>4.9784899999999999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 t="s">
        <v>463</v>
      </c>
      <c r="S84" s="178" t="s">
        <v>152</v>
      </c>
      <c r="T84" s="179" t="s">
        <v>152</v>
      </c>
      <c r="U84" s="160">
        <v>0.49</v>
      </c>
      <c r="V84" s="160">
        <f>ROUND(E84*U84,2)</f>
        <v>2.44</v>
      </c>
      <c r="W84" s="160"/>
      <c r="X84" s="160" t="s">
        <v>509</v>
      </c>
      <c r="Y84" s="160" t="s">
        <v>154</v>
      </c>
      <c r="Z84" s="150"/>
      <c r="AA84" s="150"/>
      <c r="AB84" s="150"/>
      <c r="AC84" s="150"/>
      <c r="AD84" s="150"/>
      <c r="AE84" s="150"/>
      <c r="AF84" s="150"/>
      <c r="AG84" s="150" t="s">
        <v>510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53" t="s">
        <v>514</v>
      </c>
      <c r="D85" s="254"/>
      <c r="E85" s="254"/>
      <c r="F85" s="254"/>
      <c r="G85" s="254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363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81">
        <v>23</v>
      </c>
      <c r="B86" s="182" t="s">
        <v>515</v>
      </c>
      <c r="C86" s="192" t="s">
        <v>516</v>
      </c>
      <c r="D86" s="183" t="s">
        <v>304</v>
      </c>
      <c r="E86" s="184">
        <v>94.591250000000002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 t="s">
        <v>463</v>
      </c>
      <c r="S86" s="186" t="s">
        <v>152</v>
      </c>
      <c r="T86" s="187" t="s">
        <v>152</v>
      </c>
      <c r="U86" s="160">
        <v>0</v>
      </c>
      <c r="V86" s="160">
        <f>ROUND(E86*U86,2)</f>
        <v>0</v>
      </c>
      <c r="W86" s="160"/>
      <c r="X86" s="160" t="s">
        <v>509</v>
      </c>
      <c r="Y86" s="160" t="s">
        <v>154</v>
      </c>
      <c r="Z86" s="150"/>
      <c r="AA86" s="150"/>
      <c r="AB86" s="150"/>
      <c r="AC86" s="150"/>
      <c r="AD86" s="150"/>
      <c r="AE86" s="150"/>
      <c r="AF86" s="150"/>
      <c r="AG86" s="150" t="s">
        <v>510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3">
        <v>24</v>
      </c>
      <c r="B87" s="174" t="s">
        <v>517</v>
      </c>
      <c r="C87" s="189" t="s">
        <v>518</v>
      </c>
      <c r="D87" s="175" t="s">
        <v>304</v>
      </c>
      <c r="E87" s="176">
        <v>4.9784899999999999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 t="s">
        <v>519</v>
      </c>
      <c r="S87" s="178" t="s">
        <v>152</v>
      </c>
      <c r="T87" s="179" t="s">
        <v>152</v>
      </c>
      <c r="U87" s="160">
        <v>6.0000000000000001E-3</v>
      </c>
      <c r="V87" s="160">
        <f>ROUND(E87*U87,2)</f>
        <v>0.03</v>
      </c>
      <c r="W87" s="160"/>
      <c r="X87" s="160" t="s">
        <v>509</v>
      </c>
      <c r="Y87" s="160" t="s">
        <v>154</v>
      </c>
      <c r="Z87" s="150"/>
      <c r="AA87" s="150"/>
      <c r="AB87" s="150"/>
      <c r="AC87" s="150"/>
      <c r="AD87" s="150"/>
      <c r="AE87" s="150"/>
      <c r="AF87" s="150"/>
      <c r="AG87" s="150" t="s">
        <v>510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51" t="s">
        <v>520</v>
      </c>
      <c r="D88" s="252"/>
      <c r="E88" s="252"/>
      <c r="F88" s="252"/>
      <c r="G88" s="252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157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3"/>
      <c r="B89" s="4"/>
      <c r="C89" s="19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15</v>
      </c>
      <c r="AF89">
        <v>21</v>
      </c>
      <c r="AG89" t="s">
        <v>132</v>
      </c>
    </row>
    <row r="90" spans="1:60" x14ac:dyDescent="0.2">
      <c r="A90" s="153"/>
      <c r="B90" s="154" t="s">
        <v>29</v>
      </c>
      <c r="C90" s="194"/>
      <c r="D90" s="155"/>
      <c r="E90" s="156"/>
      <c r="F90" s="156"/>
      <c r="G90" s="172">
        <f>G8+G26+G48+G67+G71+G74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521</v>
      </c>
    </row>
    <row r="91" spans="1:60" x14ac:dyDescent="0.2">
      <c r="C91" s="195"/>
      <c r="D91" s="10"/>
      <c r="AG91" t="s">
        <v>522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R8Ln92dD1sgJlLu32e7vJchEUiO04816kFdPWiSblA0Dsc/fe4fMjXQizIv8/JESBRgEGrluB5jkfi6WUtTuQ==" saltValue="bJU5m7bp2sLwHXqMPDh4fg==" spinCount="100000" sheet="1" formatRows="0"/>
  <mergeCells count="19">
    <mergeCell ref="C50:G50"/>
    <mergeCell ref="A1:G1"/>
    <mergeCell ref="C2:G2"/>
    <mergeCell ref="C3:G3"/>
    <mergeCell ref="C4:G4"/>
    <mergeCell ref="C10:G10"/>
    <mergeCell ref="C21:G21"/>
    <mergeCell ref="C31:G31"/>
    <mergeCell ref="C35:G35"/>
    <mergeCell ref="C41:G41"/>
    <mergeCell ref="C44:G44"/>
    <mergeCell ref="C45:G45"/>
    <mergeCell ref="C88:G88"/>
    <mergeCell ref="C54:G54"/>
    <mergeCell ref="C57:G57"/>
    <mergeCell ref="C69:G69"/>
    <mergeCell ref="C73:G73"/>
    <mergeCell ref="C83:G83"/>
    <mergeCell ref="C85:G8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D700-9B9A-4BE3-8E40-02A9708C10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49" t="s">
        <v>7</v>
      </c>
      <c r="B2" s="48" t="s">
        <v>44</v>
      </c>
      <c r="C2" s="258" t="s">
        <v>45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49" t="s">
        <v>8</v>
      </c>
      <c r="B3" s="48" t="s">
        <v>68</v>
      </c>
      <c r="C3" s="258" t="s">
        <v>69</v>
      </c>
      <c r="D3" s="259"/>
      <c r="E3" s="259"/>
      <c r="F3" s="259"/>
      <c r="G3" s="260"/>
      <c r="AC3" s="124" t="s">
        <v>121</v>
      </c>
      <c r="AG3" t="s">
        <v>122</v>
      </c>
    </row>
    <row r="4" spans="1:60" ht="24.95" customHeight="1" x14ac:dyDescent="0.2">
      <c r="A4" s="143" t="s">
        <v>9</v>
      </c>
      <c r="B4" s="144" t="s">
        <v>66</v>
      </c>
      <c r="C4" s="261" t="s">
        <v>67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6" t="s">
        <v>124</v>
      </c>
      <c r="B6" s="148" t="s">
        <v>125</v>
      </c>
      <c r="C6" s="148" t="s">
        <v>126</v>
      </c>
      <c r="D6" s="147" t="s">
        <v>127</v>
      </c>
      <c r="E6" s="146" t="s">
        <v>128</v>
      </c>
      <c r="F6" s="145" t="s">
        <v>129</v>
      </c>
      <c r="G6" s="146" t="s">
        <v>29</v>
      </c>
      <c r="H6" s="149" t="s">
        <v>30</v>
      </c>
      <c r="I6" s="149" t="s">
        <v>130</v>
      </c>
      <c r="J6" s="149" t="s">
        <v>31</v>
      </c>
      <c r="K6" s="149" t="s">
        <v>131</v>
      </c>
      <c r="L6" s="149" t="s">
        <v>132</v>
      </c>
      <c r="M6" s="149" t="s">
        <v>133</v>
      </c>
      <c r="N6" s="149" t="s">
        <v>134</v>
      </c>
      <c r="O6" s="149" t="s">
        <v>135</v>
      </c>
      <c r="P6" s="149" t="s">
        <v>136</v>
      </c>
      <c r="Q6" s="149" t="s">
        <v>137</v>
      </c>
      <c r="R6" s="149" t="s">
        <v>138</v>
      </c>
      <c r="S6" s="149" t="s">
        <v>139</v>
      </c>
      <c r="T6" s="149" t="s">
        <v>140</v>
      </c>
      <c r="U6" s="149" t="s">
        <v>141</v>
      </c>
      <c r="V6" s="149" t="s">
        <v>142</v>
      </c>
      <c r="W6" s="149" t="s">
        <v>143</v>
      </c>
      <c r="X6" s="149" t="s">
        <v>144</v>
      </c>
      <c r="Y6" s="149" t="s">
        <v>145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146</v>
      </c>
      <c r="B8" s="167" t="s">
        <v>62</v>
      </c>
      <c r="C8" s="188" t="s">
        <v>91</v>
      </c>
      <c r="D8" s="168"/>
      <c r="E8" s="169"/>
      <c r="F8" s="170"/>
      <c r="G8" s="170">
        <f>SUMIF(AG9:AG22,"&lt;&gt;NOR",G9:G22)</f>
        <v>0</v>
      </c>
      <c r="H8" s="170"/>
      <c r="I8" s="170">
        <f>SUM(I9:I22)</f>
        <v>0</v>
      </c>
      <c r="J8" s="170"/>
      <c r="K8" s="170">
        <f>SUM(K9:K22)</f>
        <v>0</v>
      </c>
      <c r="L8" s="170"/>
      <c r="M8" s="170">
        <f>SUM(M9:M22)</f>
        <v>0</v>
      </c>
      <c r="N8" s="169"/>
      <c r="O8" s="169">
        <f>SUM(O9:O22)</f>
        <v>0</v>
      </c>
      <c r="P8" s="169"/>
      <c r="Q8" s="169">
        <f>SUM(Q9:Q22)</f>
        <v>0.15000000000000002</v>
      </c>
      <c r="R8" s="170"/>
      <c r="S8" s="170"/>
      <c r="T8" s="171"/>
      <c r="U8" s="165"/>
      <c r="V8" s="165">
        <f>SUM(V9:V22)</f>
        <v>0.26</v>
      </c>
      <c r="W8" s="165"/>
      <c r="X8" s="165"/>
      <c r="Y8" s="165"/>
      <c r="AG8" t="s">
        <v>147</v>
      </c>
    </row>
    <row r="9" spans="1:60" ht="22.5" outlineLevel="1" x14ac:dyDescent="0.2">
      <c r="A9" s="173">
        <v>1</v>
      </c>
      <c r="B9" s="174" t="s">
        <v>148</v>
      </c>
      <c r="C9" s="189" t="s">
        <v>149</v>
      </c>
      <c r="D9" s="175" t="s">
        <v>150</v>
      </c>
      <c r="E9" s="176">
        <v>6.5000000000000002E-2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0.13800000000000001</v>
      </c>
      <c r="Q9" s="176">
        <f>ROUND(E9*P9,2)</f>
        <v>0.01</v>
      </c>
      <c r="R9" s="178" t="s">
        <v>151</v>
      </c>
      <c r="S9" s="178" t="s">
        <v>152</v>
      </c>
      <c r="T9" s="179" t="s">
        <v>152</v>
      </c>
      <c r="U9" s="160">
        <v>0.16</v>
      </c>
      <c r="V9" s="160">
        <f>ROUND(E9*U9,2)</f>
        <v>0.01</v>
      </c>
      <c r="W9" s="160"/>
      <c r="X9" s="160" t="s">
        <v>153</v>
      </c>
      <c r="Y9" s="160" t="s">
        <v>154</v>
      </c>
      <c r="Z9" s="150"/>
      <c r="AA9" s="150"/>
      <c r="AB9" s="150"/>
      <c r="AC9" s="150"/>
      <c r="AD9" s="150"/>
      <c r="AE9" s="150"/>
      <c r="AF9" s="150"/>
      <c r="AG9" s="150" t="s">
        <v>155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1" t="s">
        <v>156</v>
      </c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157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0" t="s">
        <v>158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159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0" t="s">
        <v>801</v>
      </c>
      <c r="D12" s="161"/>
      <c r="E12" s="162">
        <v>2.0299999999999998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159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190" t="s">
        <v>802</v>
      </c>
      <c r="D13" s="161"/>
      <c r="E13" s="162">
        <v>-1.9650000000000001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159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3">
        <v>2</v>
      </c>
      <c r="B14" s="174" t="s">
        <v>169</v>
      </c>
      <c r="C14" s="189" t="s">
        <v>170</v>
      </c>
      <c r="D14" s="175" t="s">
        <v>150</v>
      </c>
      <c r="E14" s="176">
        <v>1.2375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0.11</v>
      </c>
      <c r="Q14" s="176">
        <f>ROUND(E14*P14,2)</f>
        <v>0.14000000000000001</v>
      </c>
      <c r="R14" s="178" t="s">
        <v>151</v>
      </c>
      <c r="S14" s="178" t="s">
        <v>152</v>
      </c>
      <c r="T14" s="179" t="s">
        <v>152</v>
      </c>
      <c r="U14" s="160">
        <v>0.2</v>
      </c>
      <c r="V14" s="160">
        <f>ROUND(E14*U14,2)</f>
        <v>0.25</v>
      </c>
      <c r="W14" s="160"/>
      <c r="X14" s="160" t="s">
        <v>153</v>
      </c>
      <c r="Y14" s="160" t="s">
        <v>154</v>
      </c>
      <c r="Z14" s="150"/>
      <c r="AA14" s="150"/>
      <c r="AB14" s="150"/>
      <c r="AC14" s="150"/>
      <c r="AD14" s="150"/>
      <c r="AE14" s="150"/>
      <c r="AF14" s="150"/>
      <c r="AG14" s="150" t="s">
        <v>155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90" t="s">
        <v>171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159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190" t="s">
        <v>538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159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 x14ac:dyDescent="0.2">
      <c r="A17" s="157"/>
      <c r="B17" s="158"/>
      <c r="C17" s="190" t="s">
        <v>803</v>
      </c>
      <c r="D17" s="161"/>
      <c r="E17" s="162">
        <v>1.2375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159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3">
        <v>3</v>
      </c>
      <c r="B18" s="174" t="s">
        <v>248</v>
      </c>
      <c r="C18" s="189" t="s">
        <v>249</v>
      </c>
      <c r="D18" s="175" t="s">
        <v>150</v>
      </c>
      <c r="E18" s="176">
        <v>6.5000000000000002E-2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 t="s">
        <v>206</v>
      </c>
      <c r="S18" s="178" t="s">
        <v>152</v>
      </c>
      <c r="T18" s="179" t="s">
        <v>152</v>
      </c>
      <c r="U18" s="160">
        <v>1.7999999999999999E-2</v>
      </c>
      <c r="V18" s="160">
        <f>ROUND(E18*U18,2)</f>
        <v>0</v>
      </c>
      <c r="W18" s="160"/>
      <c r="X18" s="160" t="s">
        <v>153</v>
      </c>
      <c r="Y18" s="160" t="s">
        <v>154</v>
      </c>
      <c r="Z18" s="150"/>
      <c r="AA18" s="150"/>
      <c r="AB18" s="150"/>
      <c r="AC18" s="150"/>
      <c r="AD18" s="150"/>
      <c r="AE18" s="150"/>
      <c r="AF18" s="150"/>
      <c r="AG18" s="150" t="s">
        <v>155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 x14ac:dyDescent="0.2">
      <c r="A19" s="157"/>
      <c r="B19" s="158"/>
      <c r="C19" s="251" t="s">
        <v>250</v>
      </c>
      <c r="D19" s="252"/>
      <c r="E19" s="252"/>
      <c r="F19" s="252"/>
      <c r="G19" s="252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157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190" t="s">
        <v>158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159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90" t="s">
        <v>801</v>
      </c>
      <c r="D21" s="161"/>
      <c r="E21" s="162">
        <v>2.0299999999999998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159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90" t="s">
        <v>802</v>
      </c>
      <c r="D22" s="161"/>
      <c r="E22" s="162">
        <v>-1.9650000000000001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159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6" t="s">
        <v>146</v>
      </c>
      <c r="B23" s="167" t="s">
        <v>96</v>
      </c>
      <c r="C23" s="188" t="s">
        <v>97</v>
      </c>
      <c r="D23" s="168"/>
      <c r="E23" s="169"/>
      <c r="F23" s="170"/>
      <c r="G23" s="170">
        <f>SUMIF(AG24:AG37,"&lt;&gt;NOR",G24:G37)</f>
        <v>0</v>
      </c>
      <c r="H23" s="170"/>
      <c r="I23" s="170">
        <f>SUM(I24:I37)</f>
        <v>0</v>
      </c>
      <c r="J23" s="170"/>
      <c r="K23" s="170">
        <f>SUM(K24:K37)</f>
        <v>0</v>
      </c>
      <c r="L23" s="170"/>
      <c r="M23" s="170">
        <f>SUM(M24:M37)</f>
        <v>0</v>
      </c>
      <c r="N23" s="169"/>
      <c r="O23" s="169">
        <f>SUM(O24:O37)</f>
        <v>0.17</v>
      </c>
      <c r="P23" s="169"/>
      <c r="Q23" s="169">
        <f>SUM(Q24:Q37)</f>
        <v>0</v>
      </c>
      <c r="R23" s="170"/>
      <c r="S23" s="170"/>
      <c r="T23" s="171"/>
      <c r="U23" s="165"/>
      <c r="V23" s="165">
        <f>SUM(V24:V37)</f>
        <v>0.80999999999999994</v>
      </c>
      <c r="W23" s="165"/>
      <c r="X23" s="165"/>
      <c r="Y23" s="165"/>
      <c r="AG23" t="s">
        <v>147</v>
      </c>
    </row>
    <row r="24" spans="1:60" ht="22.5" outlineLevel="1" x14ac:dyDescent="0.2">
      <c r="A24" s="173">
        <v>4</v>
      </c>
      <c r="B24" s="174" t="s">
        <v>339</v>
      </c>
      <c r="C24" s="189" t="s">
        <v>340</v>
      </c>
      <c r="D24" s="175" t="s">
        <v>150</v>
      </c>
      <c r="E24" s="176">
        <v>1.2375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5.0000000000000001E-4</v>
      </c>
      <c r="O24" s="176">
        <f>ROUND(E24*N24,2)</f>
        <v>0</v>
      </c>
      <c r="P24" s="176">
        <v>0</v>
      </c>
      <c r="Q24" s="176">
        <f>ROUND(E24*P24,2)</f>
        <v>0</v>
      </c>
      <c r="R24" s="178" t="s">
        <v>151</v>
      </c>
      <c r="S24" s="178" t="s">
        <v>152</v>
      </c>
      <c r="T24" s="179" t="s">
        <v>152</v>
      </c>
      <c r="U24" s="160">
        <v>2E-3</v>
      </c>
      <c r="V24" s="160">
        <f>ROUND(E24*U24,2)</f>
        <v>0</v>
      </c>
      <c r="W24" s="160"/>
      <c r="X24" s="160" t="s">
        <v>153</v>
      </c>
      <c r="Y24" s="160" t="s">
        <v>154</v>
      </c>
      <c r="Z24" s="150"/>
      <c r="AA24" s="150"/>
      <c r="AB24" s="150"/>
      <c r="AC24" s="150"/>
      <c r="AD24" s="150"/>
      <c r="AE24" s="150"/>
      <c r="AF24" s="150"/>
      <c r="AG24" s="150" t="s">
        <v>155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51" t="s">
        <v>341</v>
      </c>
      <c r="D25" s="252"/>
      <c r="E25" s="252"/>
      <c r="F25" s="252"/>
      <c r="G25" s="252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157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190" t="s">
        <v>724</v>
      </c>
      <c r="D26" s="161"/>
      <c r="E26" s="162">
        <v>1.2375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159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3">
        <v>5</v>
      </c>
      <c r="B27" s="174" t="s">
        <v>344</v>
      </c>
      <c r="C27" s="189" t="s">
        <v>345</v>
      </c>
      <c r="D27" s="175" t="s">
        <v>150</v>
      </c>
      <c r="E27" s="176">
        <v>1.2375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0.12715000000000001</v>
      </c>
      <c r="O27" s="176">
        <f>ROUND(E27*N27,2)</f>
        <v>0.16</v>
      </c>
      <c r="P27" s="176">
        <v>0</v>
      </c>
      <c r="Q27" s="176">
        <f>ROUND(E27*P27,2)</f>
        <v>0</v>
      </c>
      <c r="R27" s="178" t="s">
        <v>151</v>
      </c>
      <c r="S27" s="178" t="s">
        <v>152</v>
      </c>
      <c r="T27" s="179" t="s">
        <v>152</v>
      </c>
      <c r="U27" s="160">
        <v>7.1999999999999995E-2</v>
      </c>
      <c r="V27" s="160">
        <f>ROUND(E27*U27,2)</f>
        <v>0.09</v>
      </c>
      <c r="W27" s="160"/>
      <c r="X27" s="160" t="s">
        <v>153</v>
      </c>
      <c r="Y27" s="160" t="s">
        <v>154</v>
      </c>
      <c r="Z27" s="150"/>
      <c r="AA27" s="150"/>
      <c r="AB27" s="150"/>
      <c r="AC27" s="150"/>
      <c r="AD27" s="150"/>
      <c r="AE27" s="150"/>
      <c r="AF27" s="150"/>
      <c r="AG27" s="150" t="s">
        <v>155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190" t="s">
        <v>723</v>
      </c>
      <c r="D28" s="161"/>
      <c r="E28" s="162">
        <v>1.2375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159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73">
        <v>6</v>
      </c>
      <c r="B29" s="174" t="s">
        <v>357</v>
      </c>
      <c r="C29" s="189" t="s">
        <v>358</v>
      </c>
      <c r="D29" s="175" t="s">
        <v>150</v>
      </c>
      <c r="E29" s="176">
        <v>6.5000000000000002E-2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7.1999999999999995E-2</v>
      </c>
      <c r="O29" s="176">
        <f>ROUND(E29*N29,2)</f>
        <v>0</v>
      </c>
      <c r="P29" s="176">
        <v>0</v>
      </c>
      <c r="Q29" s="176">
        <f>ROUND(E29*P29,2)</f>
        <v>0</v>
      </c>
      <c r="R29" s="178" t="s">
        <v>151</v>
      </c>
      <c r="S29" s="178" t="s">
        <v>152</v>
      </c>
      <c r="T29" s="179" t="s">
        <v>152</v>
      </c>
      <c r="U29" s="160">
        <v>0.375</v>
      </c>
      <c r="V29" s="160">
        <f>ROUND(E29*U29,2)</f>
        <v>0.02</v>
      </c>
      <c r="W29" s="160"/>
      <c r="X29" s="160" t="s">
        <v>153</v>
      </c>
      <c r="Y29" s="160" t="s">
        <v>154</v>
      </c>
      <c r="Z29" s="150"/>
      <c r="AA29" s="150"/>
      <c r="AB29" s="150"/>
      <c r="AC29" s="150"/>
      <c r="AD29" s="150"/>
      <c r="AE29" s="150"/>
      <c r="AF29" s="150"/>
      <c r="AG29" s="150" t="s">
        <v>155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2" x14ac:dyDescent="0.2">
      <c r="A30" s="157"/>
      <c r="B30" s="158"/>
      <c r="C30" s="251" t="s">
        <v>359</v>
      </c>
      <c r="D30" s="252"/>
      <c r="E30" s="252"/>
      <c r="F30" s="252"/>
      <c r="G30" s="252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157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80" t="str">
        <f>C30</f>
        <v>komunikací pro pěší do velikosti dlaždic 0,25 m2 s provedením lože do tl. 30 mm, s vyplněním spár a se smetením přebytečného materiálu na vzdálenost do 3 m</v>
      </c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190" t="s">
        <v>158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159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90" t="s">
        <v>801</v>
      </c>
      <c r="D32" s="161"/>
      <c r="E32" s="162">
        <v>2.0299999999999998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0" t="s">
        <v>802</v>
      </c>
      <c r="D33" s="161"/>
      <c r="E33" s="162">
        <v>-1.9650000000000001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159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3">
        <v>7</v>
      </c>
      <c r="B34" s="174" t="s">
        <v>368</v>
      </c>
      <c r="C34" s="189" t="s">
        <v>369</v>
      </c>
      <c r="D34" s="175" t="s">
        <v>188</v>
      </c>
      <c r="E34" s="176">
        <v>5.45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2.2399999999999998E-3</v>
      </c>
      <c r="O34" s="176">
        <f>ROUND(E34*N34,2)</f>
        <v>0.01</v>
      </c>
      <c r="P34" s="176">
        <v>0</v>
      </c>
      <c r="Q34" s="176">
        <f>ROUND(E34*P34,2)</f>
        <v>0</v>
      </c>
      <c r="R34" s="178" t="s">
        <v>151</v>
      </c>
      <c r="S34" s="178" t="s">
        <v>152</v>
      </c>
      <c r="T34" s="179" t="s">
        <v>152</v>
      </c>
      <c r="U34" s="160">
        <v>0.129</v>
      </c>
      <c r="V34" s="160">
        <f>ROUND(E34*U34,2)</f>
        <v>0.7</v>
      </c>
      <c r="W34" s="160"/>
      <c r="X34" s="160" t="s">
        <v>153</v>
      </c>
      <c r="Y34" s="160" t="s">
        <v>154</v>
      </c>
      <c r="Z34" s="150"/>
      <c r="AA34" s="150"/>
      <c r="AB34" s="150"/>
      <c r="AC34" s="150"/>
      <c r="AD34" s="150"/>
      <c r="AE34" s="150"/>
      <c r="AF34" s="150"/>
      <c r="AG34" s="150" t="s">
        <v>155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251" t="s">
        <v>370</v>
      </c>
      <c r="D35" s="252"/>
      <c r="E35" s="252"/>
      <c r="F35" s="252"/>
      <c r="G35" s="252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157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255" t="s">
        <v>371</v>
      </c>
      <c r="D36" s="256"/>
      <c r="E36" s="256"/>
      <c r="F36" s="256"/>
      <c r="G36" s="256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363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80" t="str">
        <f>C36</f>
        <v>Včetně odstranění zvětralé asfaltové zálivky, vyčištění spár, zalití spár asfaltovou zálivkou, nátěru asfaltovým lakem a posyp drtí.</v>
      </c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190" t="s">
        <v>804</v>
      </c>
      <c r="D37" s="161"/>
      <c r="E37" s="162">
        <v>5.45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159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6" t="s">
        <v>146</v>
      </c>
      <c r="B38" s="167" t="s">
        <v>102</v>
      </c>
      <c r="C38" s="188" t="s">
        <v>103</v>
      </c>
      <c r="D38" s="168"/>
      <c r="E38" s="169"/>
      <c r="F38" s="170"/>
      <c r="G38" s="170">
        <f>SUMIF(AG39:AG43,"&lt;&gt;NOR",G39:G43)</f>
        <v>0</v>
      </c>
      <c r="H38" s="170"/>
      <c r="I38" s="170">
        <f>SUM(I39:I43)</f>
        <v>0</v>
      </c>
      <c r="J38" s="170"/>
      <c r="K38" s="170">
        <f>SUM(K39:K43)</f>
        <v>0</v>
      </c>
      <c r="L38" s="170"/>
      <c r="M38" s="170">
        <f>SUM(M39:M43)</f>
        <v>0</v>
      </c>
      <c r="N38" s="169"/>
      <c r="O38" s="169">
        <f>SUM(O39:O43)</f>
        <v>0</v>
      </c>
      <c r="P38" s="169"/>
      <c r="Q38" s="169">
        <f>SUM(Q39:Q43)</f>
        <v>0</v>
      </c>
      <c r="R38" s="170"/>
      <c r="S38" s="170"/>
      <c r="T38" s="171"/>
      <c r="U38" s="165"/>
      <c r="V38" s="165">
        <f>SUM(V39:V43)</f>
        <v>0.2</v>
      </c>
      <c r="W38" s="165"/>
      <c r="X38" s="165"/>
      <c r="Y38" s="165"/>
      <c r="AG38" t="s">
        <v>147</v>
      </c>
    </row>
    <row r="39" spans="1:60" outlineLevel="1" x14ac:dyDescent="0.2">
      <c r="A39" s="173">
        <v>8</v>
      </c>
      <c r="B39" s="174" t="s">
        <v>443</v>
      </c>
      <c r="C39" s="189" t="s">
        <v>444</v>
      </c>
      <c r="D39" s="175" t="s">
        <v>188</v>
      </c>
      <c r="E39" s="176">
        <v>5.45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 t="s">
        <v>151</v>
      </c>
      <c r="S39" s="178" t="s">
        <v>152</v>
      </c>
      <c r="T39" s="179" t="s">
        <v>152</v>
      </c>
      <c r="U39" s="160">
        <v>3.6999999999999998E-2</v>
      </c>
      <c r="V39" s="160">
        <f>ROUND(E39*U39,2)</f>
        <v>0.2</v>
      </c>
      <c r="W39" s="160"/>
      <c r="X39" s="160" t="s">
        <v>153</v>
      </c>
      <c r="Y39" s="160" t="s">
        <v>154</v>
      </c>
      <c r="Z39" s="150"/>
      <c r="AA39" s="150"/>
      <c r="AB39" s="150"/>
      <c r="AC39" s="150"/>
      <c r="AD39" s="150"/>
      <c r="AE39" s="150"/>
      <c r="AF39" s="150"/>
      <c r="AG39" s="150" t="s">
        <v>155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251" t="s">
        <v>445</v>
      </c>
      <c r="D40" s="252"/>
      <c r="E40" s="252"/>
      <c r="F40" s="252"/>
      <c r="G40" s="252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157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190" t="s">
        <v>171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159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90" t="s">
        <v>538</v>
      </c>
      <c r="D42" s="161"/>
      <c r="E42" s="162"/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159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90" t="s">
        <v>805</v>
      </c>
      <c r="D43" s="161"/>
      <c r="E43" s="162">
        <v>5.45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159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66" t="s">
        <v>146</v>
      </c>
      <c r="B44" s="167" t="s">
        <v>104</v>
      </c>
      <c r="C44" s="188" t="s">
        <v>105</v>
      </c>
      <c r="D44" s="168"/>
      <c r="E44" s="169"/>
      <c r="F44" s="170"/>
      <c r="G44" s="170">
        <f>SUMIF(AG45:AG49,"&lt;&gt;NOR",G45:G49)</f>
        <v>0</v>
      </c>
      <c r="H44" s="170"/>
      <c r="I44" s="170">
        <f>SUM(I45:I49)</f>
        <v>0</v>
      </c>
      <c r="J44" s="170"/>
      <c r="K44" s="170">
        <f>SUM(K45:K49)</f>
        <v>0</v>
      </c>
      <c r="L44" s="170"/>
      <c r="M44" s="170">
        <f>SUM(M45:M49)</f>
        <v>0</v>
      </c>
      <c r="N44" s="169"/>
      <c r="O44" s="169">
        <f>SUM(O45:O49)</f>
        <v>0</v>
      </c>
      <c r="P44" s="169"/>
      <c r="Q44" s="169">
        <f>SUM(Q45:Q49)</f>
        <v>0</v>
      </c>
      <c r="R44" s="170"/>
      <c r="S44" s="170"/>
      <c r="T44" s="171"/>
      <c r="U44" s="165"/>
      <c r="V44" s="165">
        <f>SUM(V45:V49)</f>
        <v>0.01</v>
      </c>
      <c r="W44" s="165"/>
      <c r="X44" s="165"/>
      <c r="Y44" s="165"/>
      <c r="AG44" t="s">
        <v>147</v>
      </c>
    </row>
    <row r="45" spans="1:60" ht="22.5" outlineLevel="1" x14ac:dyDescent="0.2">
      <c r="A45" s="173">
        <v>9</v>
      </c>
      <c r="B45" s="174" t="s">
        <v>476</v>
      </c>
      <c r="C45" s="189" t="s">
        <v>477</v>
      </c>
      <c r="D45" s="175" t="s">
        <v>150</v>
      </c>
      <c r="E45" s="176">
        <v>6.5000000000000002E-2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 t="s">
        <v>151</v>
      </c>
      <c r="S45" s="178" t="s">
        <v>152</v>
      </c>
      <c r="T45" s="179" t="s">
        <v>152</v>
      </c>
      <c r="U45" s="160">
        <v>0.115</v>
      </c>
      <c r="V45" s="160">
        <f>ROUND(E45*U45,2)</f>
        <v>0.01</v>
      </c>
      <c r="W45" s="160"/>
      <c r="X45" s="160" t="s">
        <v>153</v>
      </c>
      <c r="Y45" s="160" t="s">
        <v>154</v>
      </c>
      <c r="Z45" s="150"/>
      <c r="AA45" s="150"/>
      <c r="AB45" s="150"/>
      <c r="AC45" s="150"/>
      <c r="AD45" s="150"/>
      <c r="AE45" s="150"/>
      <c r="AF45" s="150"/>
      <c r="AG45" s="150" t="s">
        <v>155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2" x14ac:dyDescent="0.2">
      <c r="A46" s="157"/>
      <c r="B46" s="158"/>
      <c r="C46" s="251" t="s">
        <v>478</v>
      </c>
      <c r="D46" s="252"/>
      <c r="E46" s="252"/>
      <c r="F46" s="252"/>
      <c r="G46" s="252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157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80" t="str">
        <f>C46</f>
        <v>krajníků, desek nebo panelů od spojovacího materiálu s odklizením a uložením očištěných hmot a spojovacího materiálu na skládku na vzdálenost do 10 m</v>
      </c>
      <c r="BB46" s="150"/>
      <c r="BC46" s="150"/>
      <c r="BD46" s="150"/>
      <c r="BE46" s="150"/>
      <c r="BF46" s="150"/>
      <c r="BG46" s="150"/>
      <c r="BH46" s="150"/>
    </row>
    <row r="47" spans="1:60" outlineLevel="2" x14ac:dyDescent="0.2">
      <c r="A47" s="157"/>
      <c r="B47" s="158"/>
      <c r="C47" s="190" t="s">
        <v>158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159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190" t="s">
        <v>801</v>
      </c>
      <c r="D48" s="161"/>
      <c r="E48" s="162">
        <v>2.0299999999999998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159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190" t="s">
        <v>802</v>
      </c>
      <c r="D49" s="161"/>
      <c r="E49" s="162">
        <v>-1.9650000000000001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159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x14ac:dyDescent="0.2">
      <c r="A50" s="166" t="s">
        <v>146</v>
      </c>
      <c r="B50" s="167" t="s">
        <v>106</v>
      </c>
      <c r="C50" s="188" t="s">
        <v>107</v>
      </c>
      <c r="D50" s="168"/>
      <c r="E50" s="169"/>
      <c r="F50" s="170"/>
      <c r="G50" s="170">
        <f>SUMIF(AG51:AG52,"&lt;&gt;NOR",G51:G52)</f>
        <v>0</v>
      </c>
      <c r="H50" s="170"/>
      <c r="I50" s="170">
        <f>SUM(I51:I52)</f>
        <v>0</v>
      </c>
      <c r="J50" s="170"/>
      <c r="K50" s="170">
        <f>SUM(K51:K52)</f>
        <v>0</v>
      </c>
      <c r="L50" s="170"/>
      <c r="M50" s="170">
        <f>SUM(M51:M52)</f>
        <v>0</v>
      </c>
      <c r="N50" s="169"/>
      <c r="O50" s="169">
        <f>SUM(O51:O52)</f>
        <v>0</v>
      </c>
      <c r="P50" s="169"/>
      <c r="Q50" s="169">
        <f>SUM(Q51:Q52)</f>
        <v>0</v>
      </c>
      <c r="R50" s="170"/>
      <c r="S50" s="170"/>
      <c r="T50" s="171"/>
      <c r="U50" s="165"/>
      <c r="V50" s="165">
        <f>SUM(V51:V52)</f>
        <v>7.0000000000000007E-2</v>
      </c>
      <c r="W50" s="165"/>
      <c r="X50" s="165"/>
      <c r="Y50" s="165"/>
      <c r="AG50" t="s">
        <v>147</v>
      </c>
    </row>
    <row r="51" spans="1:60" outlineLevel="1" x14ac:dyDescent="0.2">
      <c r="A51" s="173">
        <v>10</v>
      </c>
      <c r="B51" s="174" t="s">
        <v>480</v>
      </c>
      <c r="C51" s="189" t="s">
        <v>481</v>
      </c>
      <c r="D51" s="175" t="s">
        <v>304</v>
      </c>
      <c r="E51" s="176">
        <v>0.17485000000000001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 t="s">
        <v>151</v>
      </c>
      <c r="S51" s="178" t="s">
        <v>152</v>
      </c>
      <c r="T51" s="179" t="s">
        <v>152</v>
      </c>
      <c r="U51" s="160">
        <v>0.39</v>
      </c>
      <c r="V51" s="160">
        <f>ROUND(E51*U51,2)</f>
        <v>7.0000000000000007E-2</v>
      </c>
      <c r="W51" s="160"/>
      <c r="X51" s="160" t="s">
        <v>482</v>
      </c>
      <c r="Y51" s="160" t="s">
        <v>154</v>
      </c>
      <c r="Z51" s="150"/>
      <c r="AA51" s="150"/>
      <c r="AB51" s="150"/>
      <c r="AC51" s="150"/>
      <c r="AD51" s="150"/>
      <c r="AE51" s="150"/>
      <c r="AF51" s="150"/>
      <c r="AG51" s="150" t="s">
        <v>483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 x14ac:dyDescent="0.2">
      <c r="A52" s="157"/>
      <c r="B52" s="158"/>
      <c r="C52" s="251" t="s">
        <v>484</v>
      </c>
      <c r="D52" s="252"/>
      <c r="E52" s="252"/>
      <c r="F52" s="252"/>
      <c r="G52" s="252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157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x14ac:dyDescent="0.2">
      <c r="A53" s="166" t="s">
        <v>146</v>
      </c>
      <c r="B53" s="167" t="s">
        <v>114</v>
      </c>
      <c r="C53" s="188" t="s">
        <v>115</v>
      </c>
      <c r="D53" s="168"/>
      <c r="E53" s="169"/>
      <c r="F53" s="170"/>
      <c r="G53" s="170">
        <f>SUMIF(AG54:AG64,"&lt;&gt;NOR",G54:G64)</f>
        <v>0</v>
      </c>
      <c r="H53" s="170"/>
      <c r="I53" s="170">
        <f>SUM(I54:I64)</f>
        <v>0</v>
      </c>
      <c r="J53" s="170"/>
      <c r="K53" s="170">
        <f>SUM(K54:K64)</f>
        <v>0</v>
      </c>
      <c r="L53" s="170"/>
      <c r="M53" s="170">
        <f>SUM(M54:M64)</f>
        <v>0</v>
      </c>
      <c r="N53" s="169"/>
      <c r="O53" s="169">
        <f>SUM(O54:O64)</f>
        <v>0</v>
      </c>
      <c r="P53" s="169"/>
      <c r="Q53" s="169">
        <f>SUM(Q54:Q64)</f>
        <v>0</v>
      </c>
      <c r="R53" s="170"/>
      <c r="S53" s="170"/>
      <c r="T53" s="171"/>
      <c r="U53" s="165"/>
      <c r="V53" s="165">
        <f>SUM(V54:V64)</f>
        <v>0.08</v>
      </c>
      <c r="W53" s="165"/>
      <c r="X53" s="165"/>
      <c r="Y53" s="165"/>
      <c r="AG53" t="s">
        <v>147</v>
      </c>
    </row>
    <row r="54" spans="1:60" outlineLevel="1" x14ac:dyDescent="0.2">
      <c r="A54" s="173">
        <v>11</v>
      </c>
      <c r="B54" s="174" t="s">
        <v>488</v>
      </c>
      <c r="C54" s="189" t="s">
        <v>677</v>
      </c>
      <c r="D54" s="175" t="s">
        <v>304</v>
      </c>
      <c r="E54" s="176">
        <v>8.9700000000000005E-3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 t="s">
        <v>463</v>
      </c>
      <c r="S54" s="178" t="s">
        <v>152</v>
      </c>
      <c r="T54" s="179" t="s">
        <v>152</v>
      </c>
      <c r="U54" s="160">
        <v>0</v>
      </c>
      <c r="V54" s="160">
        <f>ROUND(E54*U54,2)</f>
        <v>0</v>
      </c>
      <c r="W54" s="160"/>
      <c r="X54" s="160" t="s">
        <v>153</v>
      </c>
      <c r="Y54" s="160" t="s">
        <v>154</v>
      </c>
      <c r="Z54" s="150"/>
      <c r="AA54" s="150"/>
      <c r="AB54" s="150"/>
      <c r="AC54" s="150"/>
      <c r="AD54" s="150"/>
      <c r="AE54" s="150"/>
      <c r="AF54" s="150"/>
      <c r="AG54" s="150" t="s">
        <v>155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190" t="s">
        <v>806</v>
      </c>
      <c r="D55" s="161"/>
      <c r="E55" s="162">
        <v>8.9700000000000005E-3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159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3">
        <v>12</v>
      </c>
      <c r="B56" s="174" t="s">
        <v>498</v>
      </c>
      <c r="C56" s="189" t="s">
        <v>499</v>
      </c>
      <c r="D56" s="175" t="s">
        <v>304</v>
      </c>
      <c r="E56" s="176">
        <v>0.13600000000000001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 t="s">
        <v>463</v>
      </c>
      <c r="S56" s="178" t="s">
        <v>500</v>
      </c>
      <c r="T56" s="179" t="s">
        <v>500</v>
      </c>
      <c r="U56" s="160">
        <v>0</v>
      </c>
      <c r="V56" s="160">
        <f>ROUND(E56*U56,2)</f>
        <v>0</v>
      </c>
      <c r="W56" s="160"/>
      <c r="X56" s="160" t="s">
        <v>153</v>
      </c>
      <c r="Y56" s="160" t="s">
        <v>154</v>
      </c>
      <c r="Z56" s="150"/>
      <c r="AA56" s="150"/>
      <c r="AB56" s="150"/>
      <c r="AC56" s="150"/>
      <c r="AD56" s="150"/>
      <c r="AE56" s="150"/>
      <c r="AF56" s="150"/>
      <c r="AG56" s="150" t="s">
        <v>155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190" t="s">
        <v>807</v>
      </c>
      <c r="D57" s="161"/>
      <c r="E57" s="162">
        <v>0.13600000000000001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159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3">
        <v>13</v>
      </c>
      <c r="B58" s="174" t="s">
        <v>507</v>
      </c>
      <c r="C58" s="189" t="s">
        <v>508</v>
      </c>
      <c r="D58" s="175" t="s">
        <v>304</v>
      </c>
      <c r="E58" s="176">
        <v>0.14510000000000001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 t="s">
        <v>151</v>
      </c>
      <c r="S58" s="178" t="s">
        <v>152</v>
      </c>
      <c r="T58" s="179" t="s">
        <v>152</v>
      </c>
      <c r="U58" s="160">
        <v>9.9000000000000005E-2</v>
      </c>
      <c r="V58" s="160">
        <f>ROUND(E58*U58,2)</f>
        <v>0.01</v>
      </c>
      <c r="W58" s="160"/>
      <c r="X58" s="160" t="s">
        <v>509</v>
      </c>
      <c r="Y58" s="160" t="s">
        <v>154</v>
      </c>
      <c r="Z58" s="150"/>
      <c r="AA58" s="150"/>
      <c r="AB58" s="150"/>
      <c r="AC58" s="150"/>
      <c r="AD58" s="150"/>
      <c r="AE58" s="150"/>
      <c r="AF58" s="150"/>
      <c r="AG58" s="150" t="s">
        <v>510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251" t="s">
        <v>511</v>
      </c>
      <c r="D59" s="252"/>
      <c r="E59" s="252"/>
      <c r="F59" s="252"/>
      <c r="G59" s="252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157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3">
        <v>14</v>
      </c>
      <c r="B60" s="174" t="s">
        <v>512</v>
      </c>
      <c r="C60" s="189" t="s">
        <v>513</v>
      </c>
      <c r="D60" s="175" t="s">
        <v>304</v>
      </c>
      <c r="E60" s="176">
        <v>0.14510000000000001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 t="s">
        <v>463</v>
      </c>
      <c r="S60" s="178" t="s">
        <v>152</v>
      </c>
      <c r="T60" s="179" t="s">
        <v>152</v>
      </c>
      <c r="U60" s="160">
        <v>0.49</v>
      </c>
      <c r="V60" s="160">
        <f>ROUND(E60*U60,2)</f>
        <v>7.0000000000000007E-2</v>
      </c>
      <c r="W60" s="160"/>
      <c r="X60" s="160" t="s">
        <v>509</v>
      </c>
      <c r="Y60" s="160" t="s">
        <v>154</v>
      </c>
      <c r="Z60" s="150"/>
      <c r="AA60" s="150"/>
      <c r="AB60" s="150"/>
      <c r="AC60" s="150"/>
      <c r="AD60" s="150"/>
      <c r="AE60" s="150"/>
      <c r="AF60" s="150"/>
      <c r="AG60" s="150" t="s">
        <v>510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53" t="s">
        <v>514</v>
      </c>
      <c r="D61" s="254"/>
      <c r="E61" s="254"/>
      <c r="F61" s="254"/>
      <c r="G61" s="254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363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81">
        <v>15</v>
      </c>
      <c r="B62" s="182" t="s">
        <v>515</v>
      </c>
      <c r="C62" s="192" t="s">
        <v>516</v>
      </c>
      <c r="D62" s="183" t="s">
        <v>304</v>
      </c>
      <c r="E62" s="184">
        <v>2.7568100000000002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</v>
      </c>
      <c r="O62" s="184">
        <f>ROUND(E62*N62,2)</f>
        <v>0</v>
      </c>
      <c r="P62" s="184">
        <v>0</v>
      </c>
      <c r="Q62" s="184">
        <f>ROUND(E62*P62,2)</f>
        <v>0</v>
      </c>
      <c r="R62" s="186" t="s">
        <v>463</v>
      </c>
      <c r="S62" s="186" t="s">
        <v>152</v>
      </c>
      <c r="T62" s="187" t="s">
        <v>152</v>
      </c>
      <c r="U62" s="160">
        <v>0</v>
      </c>
      <c r="V62" s="160">
        <f>ROUND(E62*U62,2)</f>
        <v>0</v>
      </c>
      <c r="W62" s="160"/>
      <c r="X62" s="160" t="s">
        <v>509</v>
      </c>
      <c r="Y62" s="160" t="s">
        <v>154</v>
      </c>
      <c r="Z62" s="150"/>
      <c r="AA62" s="150"/>
      <c r="AB62" s="150"/>
      <c r="AC62" s="150"/>
      <c r="AD62" s="150"/>
      <c r="AE62" s="150"/>
      <c r="AF62" s="150"/>
      <c r="AG62" s="150" t="s">
        <v>510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3">
        <v>16</v>
      </c>
      <c r="B63" s="174" t="s">
        <v>517</v>
      </c>
      <c r="C63" s="189" t="s">
        <v>518</v>
      </c>
      <c r="D63" s="175" t="s">
        <v>304</v>
      </c>
      <c r="E63" s="176">
        <v>0.14510000000000001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 t="s">
        <v>519</v>
      </c>
      <c r="S63" s="178" t="s">
        <v>152</v>
      </c>
      <c r="T63" s="179" t="s">
        <v>152</v>
      </c>
      <c r="U63" s="160">
        <v>6.0000000000000001E-3</v>
      </c>
      <c r="V63" s="160">
        <f>ROUND(E63*U63,2)</f>
        <v>0</v>
      </c>
      <c r="W63" s="160"/>
      <c r="X63" s="160" t="s">
        <v>509</v>
      </c>
      <c r="Y63" s="160" t="s">
        <v>154</v>
      </c>
      <c r="Z63" s="150"/>
      <c r="AA63" s="150"/>
      <c r="AB63" s="150"/>
      <c r="AC63" s="150"/>
      <c r="AD63" s="150"/>
      <c r="AE63" s="150"/>
      <c r="AF63" s="150"/>
      <c r="AG63" s="150" t="s">
        <v>510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251" t="s">
        <v>520</v>
      </c>
      <c r="D64" s="252"/>
      <c r="E64" s="252"/>
      <c r="F64" s="252"/>
      <c r="G64" s="252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157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33" x14ac:dyDescent="0.2">
      <c r="A65" s="3"/>
      <c r="B65" s="4"/>
      <c r="C65" s="19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v>15</v>
      </c>
      <c r="AF65">
        <v>21</v>
      </c>
      <c r="AG65" t="s">
        <v>132</v>
      </c>
    </row>
    <row r="66" spans="1:33" x14ac:dyDescent="0.2">
      <c r="A66" s="153"/>
      <c r="B66" s="154" t="s">
        <v>29</v>
      </c>
      <c r="C66" s="194"/>
      <c r="D66" s="155"/>
      <c r="E66" s="156"/>
      <c r="F66" s="156"/>
      <c r="G66" s="172">
        <f>G8+G23+G38+G44+G50+G53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f>SUMIF(L7:L64,AE65,G7:G64)</f>
        <v>0</v>
      </c>
      <c r="AF66">
        <f>SUMIF(L7:L64,AF65,G7:G64)</f>
        <v>0</v>
      </c>
      <c r="AG66" t="s">
        <v>521</v>
      </c>
    </row>
    <row r="67" spans="1:33" x14ac:dyDescent="0.2">
      <c r="C67" s="195"/>
      <c r="D67" s="10"/>
      <c r="AG67" t="s">
        <v>522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I81bJKxQrpo692MwjuL2dW1+h0rg5UBx0tTn9Mlwqx1lt74QYFsgDDvNrmgJYB/GBSVfu8/qdEMDejEEaJwkQ==" saltValue="mL8rvXhcAxU1UvA3gwdy8A==" spinCount="100000" sheet="1" formatRows="0"/>
  <mergeCells count="16">
    <mergeCell ref="C19:G19"/>
    <mergeCell ref="A1:G1"/>
    <mergeCell ref="C2:G2"/>
    <mergeCell ref="C3:G3"/>
    <mergeCell ref="C4:G4"/>
    <mergeCell ref="C10:G10"/>
    <mergeCell ref="C52:G52"/>
    <mergeCell ref="C59:G59"/>
    <mergeCell ref="C61:G61"/>
    <mergeCell ref="C64:G64"/>
    <mergeCell ref="C25:G25"/>
    <mergeCell ref="C30:G30"/>
    <mergeCell ref="C35:G35"/>
    <mergeCell ref="C36:G36"/>
    <mergeCell ref="C40:G40"/>
    <mergeCell ref="C46:G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8F4D-65FB-4922-8F05-07DC770615B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49" t="s">
        <v>7</v>
      </c>
      <c r="B2" s="48" t="s">
        <v>44</v>
      </c>
      <c r="C2" s="258" t="s">
        <v>45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49" t="s">
        <v>8</v>
      </c>
      <c r="B3" s="48" t="s">
        <v>70</v>
      </c>
      <c r="C3" s="258" t="s">
        <v>71</v>
      </c>
      <c r="D3" s="259"/>
      <c r="E3" s="259"/>
      <c r="F3" s="259"/>
      <c r="G3" s="260"/>
      <c r="AC3" s="124" t="s">
        <v>121</v>
      </c>
      <c r="AG3" t="s">
        <v>122</v>
      </c>
    </row>
    <row r="4" spans="1:60" ht="24.95" customHeight="1" x14ac:dyDescent="0.2">
      <c r="A4" s="143" t="s">
        <v>9</v>
      </c>
      <c r="B4" s="144" t="s">
        <v>62</v>
      </c>
      <c r="C4" s="261" t="s">
        <v>71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6" t="s">
        <v>124</v>
      </c>
      <c r="B6" s="148" t="s">
        <v>125</v>
      </c>
      <c r="C6" s="148" t="s">
        <v>126</v>
      </c>
      <c r="D6" s="147" t="s">
        <v>127</v>
      </c>
      <c r="E6" s="146" t="s">
        <v>128</v>
      </c>
      <c r="F6" s="145" t="s">
        <v>129</v>
      </c>
      <c r="G6" s="146" t="s">
        <v>29</v>
      </c>
      <c r="H6" s="149" t="s">
        <v>30</v>
      </c>
      <c r="I6" s="149" t="s">
        <v>130</v>
      </c>
      <c r="J6" s="149" t="s">
        <v>31</v>
      </c>
      <c r="K6" s="149" t="s">
        <v>131</v>
      </c>
      <c r="L6" s="149" t="s">
        <v>132</v>
      </c>
      <c r="M6" s="149" t="s">
        <v>133</v>
      </c>
      <c r="N6" s="149" t="s">
        <v>134</v>
      </c>
      <c r="O6" s="149" t="s">
        <v>135</v>
      </c>
      <c r="P6" s="149" t="s">
        <v>136</v>
      </c>
      <c r="Q6" s="149" t="s">
        <v>137</v>
      </c>
      <c r="R6" s="149" t="s">
        <v>138</v>
      </c>
      <c r="S6" s="149" t="s">
        <v>139</v>
      </c>
      <c r="T6" s="149" t="s">
        <v>140</v>
      </c>
      <c r="U6" s="149" t="s">
        <v>141</v>
      </c>
      <c r="V6" s="149" t="s">
        <v>142</v>
      </c>
      <c r="W6" s="149" t="s">
        <v>143</v>
      </c>
      <c r="X6" s="149" t="s">
        <v>144</v>
      </c>
      <c r="Y6" s="149" t="s">
        <v>145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146</v>
      </c>
      <c r="B8" s="167" t="s">
        <v>117</v>
      </c>
      <c r="C8" s="188" t="s">
        <v>27</v>
      </c>
      <c r="D8" s="168"/>
      <c r="E8" s="169"/>
      <c r="F8" s="170"/>
      <c r="G8" s="170">
        <f>SUMIF(AG9:AG10,"&lt;&gt;NOR",G9:G10)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69"/>
      <c r="O8" s="169">
        <f>SUM(O9:O10)</f>
        <v>0</v>
      </c>
      <c r="P8" s="169"/>
      <c r="Q8" s="169">
        <f>SUM(Q9:Q10)</f>
        <v>0</v>
      </c>
      <c r="R8" s="170"/>
      <c r="S8" s="170"/>
      <c r="T8" s="171"/>
      <c r="U8" s="165"/>
      <c r="V8" s="165">
        <f>SUM(V9:V10)</f>
        <v>0</v>
      </c>
      <c r="W8" s="165"/>
      <c r="X8" s="165"/>
      <c r="Y8" s="165"/>
      <c r="AG8" t="s">
        <v>147</v>
      </c>
    </row>
    <row r="9" spans="1:60" outlineLevel="1" x14ac:dyDescent="0.2">
      <c r="A9" s="173">
        <v>1</v>
      </c>
      <c r="B9" s="174" t="s">
        <v>808</v>
      </c>
      <c r="C9" s="189" t="s">
        <v>809</v>
      </c>
      <c r="D9" s="175" t="s">
        <v>810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152</v>
      </c>
      <c r="T9" s="179" t="s">
        <v>316</v>
      </c>
      <c r="U9" s="160">
        <v>0</v>
      </c>
      <c r="V9" s="160">
        <f>ROUND(E9*U9,2)</f>
        <v>0</v>
      </c>
      <c r="W9" s="160"/>
      <c r="X9" s="160" t="s">
        <v>811</v>
      </c>
      <c r="Y9" s="160" t="s">
        <v>154</v>
      </c>
      <c r="Z9" s="150"/>
      <c r="AA9" s="150"/>
      <c r="AB9" s="150"/>
      <c r="AC9" s="150"/>
      <c r="AD9" s="150"/>
      <c r="AE9" s="150"/>
      <c r="AF9" s="150"/>
      <c r="AG9" s="150" t="s">
        <v>812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3" t="s">
        <v>813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363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6" t="s">
        <v>146</v>
      </c>
      <c r="B11" s="167" t="s">
        <v>118</v>
      </c>
      <c r="C11" s="188" t="s">
        <v>28</v>
      </c>
      <c r="D11" s="168"/>
      <c r="E11" s="169"/>
      <c r="F11" s="170"/>
      <c r="G11" s="170">
        <f>SUMIF(AG12:AG25,"&lt;&gt;NOR",G12:G25)</f>
        <v>0</v>
      </c>
      <c r="H11" s="170"/>
      <c r="I11" s="170">
        <f>SUM(I12:I25)</f>
        <v>0</v>
      </c>
      <c r="J11" s="170"/>
      <c r="K11" s="170">
        <f>SUM(K12:K25)</f>
        <v>0</v>
      </c>
      <c r="L11" s="170"/>
      <c r="M11" s="170">
        <f>SUM(M12:M25)</f>
        <v>0</v>
      </c>
      <c r="N11" s="169"/>
      <c r="O11" s="169">
        <f>SUM(O12:O25)</f>
        <v>0</v>
      </c>
      <c r="P11" s="169"/>
      <c r="Q11" s="169">
        <f>SUM(Q12:Q25)</f>
        <v>0</v>
      </c>
      <c r="R11" s="170"/>
      <c r="S11" s="170"/>
      <c r="T11" s="171"/>
      <c r="U11" s="165"/>
      <c r="V11" s="165">
        <f>SUM(V12:V25)</f>
        <v>0</v>
      </c>
      <c r="W11" s="165"/>
      <c r="X11" s="165"/>
      <c r="Y11" s="165"/>
      <c r="AG11" t="s">
        <v>147</v>
      </c>
    </row>
    <row r="12" spans="1:60" outlineLevel="1" x14ac:dyDescent="0.2">
      <c r="A12" s="173">
        <v>2</v>
      </c>
      <c r="B12" s="174" t="s">
        <v>814</v>
      </c>
      <c r="C12" s="189" t="s">
        <v>815</v>
      </c>
      <c r="D12" s="175" t="s">
        <v>810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152</v>
      </c>
      <c r="T12" s="179" t="s">
        <v>316</v>
      </c>
      <c r="U12" s="160">
        <v>0</v>
      </c>
      <c r="V12" s="160">
        <f>ROUND(E12*U12,2)</f>
        <v>0</v>
      </c>
      <c r="W12" s="160"/>
      <c r="X12" s="160" t="s">
        <v>811</v>
      </c>
      <c r="Y12" s="160" t="s">
        <v>154</v>
      </c>
      <c r="Z12" s="150"/>
      <c r="AA12" s="150"/>
      <c r="AB12" s="150"/>
      <c r="AC12" s="150"/>
      <c r="AD12" s="150"/>
      <c r="AE12" s="150"/>
      <c r="AF12" s="150"/>
      <c r="AG12" s="150" t="s">
        <v>812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2" x14ac:dyDescent="0.2">
      <c r="A13" s="157"/>
      <c r="B13" s="158"/>
      <c r="C13" s="253" t="s">
        <v>816</v>
      </c>
      <c r="D13" s="254"/>
      <c r="E13" s="254"/>
      <c r="F13" s="254"/>
      <c r="G13" s="254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363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80" t="str">
        <f>C13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90" t="s">
        <v>817</v>
      </c>
      <c r="D14" s="161"/>
      <c r="E14" s="162">
        <v>1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159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3">
        <v>3</v>
      </c>
      <c r="B15" s="174" t="s">
        <v>818</v>
      </c>
      <c r="C15" s="189" t="s">
        <v>819</v>
      </c>
      <c r="D15" s="175" t="s">
        <v>810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152</v>
      </c>
      <c r="T15" s="179" t="s">
        <v>316</v>
      </c>
      <c r="U15" s="160">
        <v>0</v>
      </c>
      <c r="V15" s="160">
        <f>ROUND(E15*U15,2)</f>
        <v>0</v>
      </c>
      <c r="W15" s="160"/>
      <c r="X15" s="160" t="s">
        <v>811</v>
      </c>
      <c r="Y15" s="160" t="s">
        <v>154</v>
      </c>
      <c r="Z15" s="150"/>
      <c r="AA15" s="150"/>
      <c r="AB15" s="150"/>
      <c r="AC15" s="150"/>
      <c r="AD15" s="150"/>
      <c r="AE15" s="150"/>
      <c r="AF15" s="150"/>
      <c r="AG15" s="150" t="s">
        <v>812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2" x14ac:dyDescent="0.2">
      <c r="A16" s="157"/>
      <c r="B16" s="158"/>
      <c r="C16" s="253" t="s">
        <v>820</v>
      </c>
      <c r="D16" s="254"/>
      <c r="E16" s="254"/>
      <c r="F16" s="254"/>
      <c r="G16" s="254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363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80" t="str">
        <f>C16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821</v>
      </c>
      <c r="C17" s="189" t="s">
        <v>822</v>
      </c>
      <c r="D17" s="175" t="s">
        <v>810</v>
      </c>
      <c r="E17" s="176">
        <v>15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152</v>
      </c>
      <c r="T17" s="179" t="s">
        <v>316</v>
      </c>
      <c r="U17" s="160">
        <v>0</v>
      </c>
      <c r="V17" s="160">
        <f>ROUND(E17*U17,2)</f>
        <v>0</v>
      </c>
      <c r="W17" s="160"/>
      <c r="X17" s="160" t="s">
        <v>811</v>
      </c>
      <c r="Y17" s="160" t="s">
        <v>154</v>
      </c>
      <c r="Z17" s="150"/>
      <c r="AA17" s="150"/>
      <c r="AB17" s="150"/>
      <c r="AC17" s="150"/>
      <c r="AD17" s="150"/>
      <c r="AE17" s="150"/>
      <c r="AF17" s="150"/>
      <c r="AG17" s="150" t="s">
        <v>812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3" t="s">
        <v>823</v>
      </c>
      <c r="D18" s="254"/>
      <c r="E18" s="254"/>
      <c r="F18" s="254"/>
      <c r="G18" s="254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363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80" t="str">
        <f>C18</f>
        <v>Náklady na individuální zkoušky dodaných a smontovaných technologických zařízení včetně komplexního vyzkoušení.</v>
      </c>
      <c r="BB18" s="150"/>
      <c r="BC18" s="150"/>
      <c r="BD18" s="150"/>
      <c r="BE18" s="150"/>
      <c r="BF18" s="150"/>
      <c r="BG18" s="150"/>
      <c r="BH18" s="150"/>
    </row>
    <row r="19" spans="1:60" outlineLevel="2" x14ac:dyDescent="0.2">
      <c r="A19" s="157"/>
      <c r="B19" s="158"/>
      <c r="C19" s="190" t="s">
        <v>824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90" t="s">
        <v>825</v>
      </c>
      <c r="D20" s="161"/>
      <c r="E20" s="162">
        <v>3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159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90" t="s">
        <v>826</v>
      </c>
      <c r="D21" s="161"/>
      <c r="E21" s="162">
        <v>6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159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90" t="s">
        <v>827</v>
      </c>
      <c r="D22" s="161"/>
      <c r="E22" s="162">
        <v>6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159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3">
        <v>5</v>
      </c>
      <c r="B23" s="174" t="s">
        <v>828</v>
      </c>
      <c r="C23" s="189" t="s">
        <v>829</v>
      </c>
      <c r="D23" s="175" t="s">
        <v>810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152</v>
      </c>
      <c r="T23" s="179" t="s">
        <v>316</v>
      </c>
      <c r="U23" s="160">
        <v>0</v>
      </c>
      <c r="V23" s="160">
        <f>ROUND(E23*U23,2)</f>
        <v>0</v>
      </c>
      <c r="W23" s="160"/>
      <c r="X23" s="160" t="s">
        <v>811</v>
      </c>
      <c r="Y23" s="160" t="s">
        <v>154</v>
      </c>
      <c r="Z23" s="150"/>
      <c r="AA23" s="150"/>
      <c r="AB23" s="150"/>
      <c r="AC23" s="150"/>
      <c r="AD23" s="150"/>
      <c r="AE23" s="150"/>
      <c r="AF23" s="150"/>
      <c r="AG23" s="150" t="s">
        <v>812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253" t="s">
        <v>830</v>
      </c>
      <c r="D24" s="254"/>
      <c r="E24" s="254"/>
      <c r="F24" s="254"/>
      <c r="G24" s="254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363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80" t="str">
        <f>C24</f>
        <v>Náklady na provedení skutečného zaměření stavby v rozsahu nezbytném pro zápis změny do katastru nemovitostí.</v>
      </c>
      <c r="BB24" s="150"/>
      <c r="BC24" s="150"/>
      <c r="BD24" s="150"/>
      <c r="BE24" s="150"/>
      <c r="BF24" s="150"/>
      <c r="BG24" s="150"/>
      <c r="BH24" s="150"/>
    </row>
    <row r="25" spans="1:60" ht="22.5" outlineLevel="2" x14ac:dyDescent="0.2">
      <c r="A25" s="157"/>
      <c r="B25" s="158"/>
      <c r="C25" s="190" t="s">
        <v>831</v>
      </c>
      <c r="D25" s="161"/>
      <c r="E25" s="162">
        <v>1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159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3"/>
      <c r="B26" s="4"/>
      <c r="C26" s="19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132</v>
      </c>
    </row>
    <row r="27" spans="1:60" x14ac:dyDescent="0.2">
      <c r="A27" s="153"/>
      <c r="B27" s="154" t="s">
        <v>29</v>
      </c>
      <c r="C27" s="194"/>
      <c r="D27" s="155"/>
      <c r="E27" s="156"/>
      <c r="F27" s="156"/>
      <c r="G27" s="172">
        <f>G8+G11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521</v>
      </c>
    </row>
    <row r="28" spans="1:60" x14ac:dyDescent="0.2">
      <c r="C28" s="195"/>
      <c r="D28" s="10"/>
      <c r="AG28" t="s">
        <v>522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SySVw7rjmY3sEe/M5TrLlufvO5Fl6ecuDpha1006bqmEQeOTrpKL/5zlP3lWNcrvgTLfeq0pYNQBI4XWAzoYg==" saltValue="cjMuX7qqO2lAxWQKadtlCQ==" spinCount="100000" sheet="1" formatRows="0"/>
  <mergeCells count="9">
    <mergeCell ref="C16:G16"/>
    <mergeCell ref="C18:G18"/>
    <mergeCell ref="C24:G2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9050-45E9-4228-89F0-71EF75D7A10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49" t="s">
        <v>7</v>
      </c>
      <c r="B2" s="48" t="s">
        <v>44</v>
      </c>
      <c r="C2" s="258" t="s">
        <v>45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49" t="s">
        <v>8</v>
      </c>
      <c r="B3" s="48" t="s">
        <v>72</v>
      </c>
      <c r="C3" s="258" t="s">
        <v>73</v>
      </c>
      <c r="D3" s="259"/>
      <c r="E3" s="259"/>
      <c r="F3" s="259"/>
      <c r="G3" s="260"/>
      <c r="AC3" s="124" t="s">
        <v>121</v>
      </c>
      <c r="AG3" t="s">
        <v>122</v>
      </c>
    </row>
    <row r="4" spans="1:60" ht="24.95" customHeight="1" x14ac:dyDescent="0.2">
      <c r="A4" s="143" t="s">
        <v>9</v>
      </c>
      <c r="B4" s="144" t="s">
        <v>62</v>
      </c>
      <c r="C4" s="261" t="s">
        <v>73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6" t="s">
        <v>124</v>
      </c>
      <c r="B6" s="148" t="s">
        <v>125</v>
      </c>
      <c r="C6" s="148" t="s">
        <v>126</v>
      </c>
      <c r="D6" s="147" t="s">
        <v>127</v>
      </c>
      <c r="E6" s="146" t="s">
        <v>128</v>
      </c>
      <c r="F6" s="145" t="s">
        <v>129</v>
      </c>
      <c r="G6" s="146" t="s">
        <v>29</v>
      </c>
      <c r="H6" s="149" t="s">
        <v>30</v>
      </c>
      <c r="I6" s="149" t="s">
        <v>130</v>
      </c>
      <c r="J6" s="149" t="s">
        <v>31</v>
      </c>
      <c r="K6" s="149" t="s">
        <v>131</v>
      </c>
      <c r="L6" s="149" t="s">
        <v>132</v>
      </c>
      <c r="M6" s="149" t="s">
        <v>133</v>
      </c>
      <c r="N6" s="149" t="s">
        <v>134</v>
      </c>
      <c r="O6" s="149" t="s">
        <v>135</v>
      </c>
      <c r="P6" s="149" t="s">
        <v>136</v>
      </c>
      <c r="Q6" s="149" t="s">
        <v>137</v>
      </c>
      <c r="R6" s="149" t="s">
        <v>138</v>
      </c>
      <c r="S6" s="149" t="s">
        <v>139</v>
      </c>
      <c r="T6" s="149" t="s">
        <v>140</v>
      </c>
      <c r="U6" s="149" t="s">
        <v>141</v>
      </c>
      <c r="V6" s="149" t="s">
        <v>142</v>
      </c>
      <c r="W6" s="149" t="s">
        <v>143</v>
      </c>
      <c r="X6" s="149" t="s">
        <v>144</v>
      </c>
      <c r="Y6" s="149" t="s">
        <v>145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146</v>
      </c>
      <c r="B8" s="167" t="s">
        <v>117</v>
      </c>
      <c r="C8" s="188" t="s">
        <v>27</v>
      </c>
      <c r="D8" s="168"/>
      <c r="E8" s="169"/>
      <c r="F8" s="170"/>
      <c r="G8" s="170">
        <f>SUMIF(AG9:AG13,"&lt;&gt;NOR",G9:G13)</f>
        <v>0</v>
      </c>
      <c r="H8" s="170"/>
      <c r="I8" s="170">
        <f>SUM(I9:I13)</f>
        <v>0</v>
      </c>
      <c r="J8" s="170"/>
      <c r="K8" s="170">
        <f>SUM(K9:K13)</f>
        <v>0</v>
      </c>
      <c r="L8" s="170"/>
      <c r="M8" s="170">
        <f>SUM(M9:M13)</f>
        <v>0</v>
      </c>
      <c r="N8" s="169"/>
      <c r="O8" s="169">
        <f>SUM(O9:O13)</f>
        <v>0</v>
      </c>
      <c r="P8" s="169"/>
      <c r="Q8" s="169">
        <f>SUM(Q9:Q13)</f>
        <v>0</v>
      </c>
      <c r="R8" s="170"/>
      <c r="S8" s="170"/>
      <c r="T8" s="171"/>
      <c r="U8" s="165"/>
      <c r="V8" s="165">
        <f>SUM(V9:V13)</f>
        <v>0</v>
      </c>
      <c r="W8" s="165"/>
      <c r="X8" s="165"/>
      <c r="Y8" s="165"/>
      <c r="AG8" t="s">
        <v>147</v>
      </c>
    </row>
    <row r="9" spans="1:60" outlineLevel="1" x14ac:dyDescent="0.2">
      <c r="A9" s="173">
        <v>1</v>
      </c>
      <c r="B9" s="174" t="s">
        <v>832</v>
      </c>
      <c r="C9" s="189" t="s">
        <v>833</v>
      </c>
      <c r="D9" s="175" t="s">
        <v>810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152</v>
      </c>
      <c r="T9" s="179" t="s">
        <v>316</v>
      </c>
      <c r="U9" s="160">
        <v>0</v>
      </c>
      <c r="V9" s="160">
        <f>ROUND(E9*U9,2)</f>
        <v>0</v>
      </c>
      <c r="W9" s="160"/>
      <c r="X9" s="160" t="s">
        <v>811</v>
      </c>
      <c r="Y9" s="160" t="s">
        <v>154</v>
      </c>
      <c r="Z9" s="150"/>
      <c r="AA9" s="150"/>
      <c r="AB9" s="150"/>
      <c r="AC9" s="150"/>
      <c r="AD9" s="150"/>
      <c r="AE9" s="150"/>
      <c r="AF9" s="150"/>
      <c r="AG9" s="150" t="s">
        <v>812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3" t="s">
        <v>850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363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3" x14ac:dyDescent="0.2">
      <c r="A11" s="157"/>
      <c r="B11" s="158"/>
      <c r="C11" s="255" t="s">
        <v>834</v>
      </c>
      <c r="D11" s="256"/>
      <c r="E11" s="256"/>
      <c r="F11" s="256"/>
      <c r="G11" s="256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363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80" t="str">
        <f>C11</f>
        <v>Vyhotovení protokolu o vytyčení stavby se seznamem souřadnic vytyčených bodů a jejich polohopisnými (S-JTSK) a výškopisnými (Bpv) hodnotami.</v>
      </c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3">
        <v>2</v>
      </c>
      <c r="B12" s="174" t="s">
        <v>835</v>
      </c>
      <c r="C12" s="189" t="s">
        <v>836</v>
      </c>
      <c r="D12" s="175" t="s">
        <v>810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152</v>
      </c>
      <c r="T12" s="179" t="s">
        <v>316</v>
      </c>
      <c r="U12" s="160">
        <v>0</v>
      </c>
      <c r="V12" s="160">
        <f>ROUND(E12*U12,2)</f>
        <v>0</v>
      </c>
      <c r="W12" s="160"/>
      <c r="X12" s="160" t="s">
        <v>811</v>
      </c>
      <c r="Y12" s="160" t="s">
        <v>154</v>
      </c>
      <c r="Z12" s="150"/>
      <c r="AA12" s="150"/>
      <c r="AB12" s="150"/>
      <c r="AC12" s="150"/>
      <c r="AD12" s="150"/>
      <c r="AE12" s="150"/>
      <c r="AF12" s="150"/>
      <c r="AG12" s="150" t="s">
        <v>812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 x14ac:dyDescent="0.2">
      <c r="A13" s="157"/>
      <c r="B13" s="158"/>
      <c r="C13" s="253" t="s">
        <v>837</v>
      </c>
      <c r="D13" s="254"/>
      <c r="E13" s="254"/>
      <c r="F13" s="254"/>
      <c r="G13" s="254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363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80" t="str">
        <f>C13</f>
        <v>Zaměření a vytýčení stávajících inženýrských sítí v místě stavby z hlediska jejich ochrany při provádění stavby.</v>
      </c>
      <c r="BB13" s="150"/>
      <c r="BC13" s="150"/>
      <c r="BD13" s="150"/>
      <c r="BE13" s="150"/>
      <c r="BF13" s="150"/>
      <c r="BG13" s="150"/>
      <c r="BH13" s="150"/>
    </row>
    <row r="14" spans="1:60" x14ac:dyDescent="0.2">
      <c r="A14" s="166" t="s">
        <v>146</v>
      </c>
      <c r="B14" s="167" t="s">
        <v>118</v>
      </c>
      <c r="C14" s="188" t="s">
        <v>28</v>
      </c>
      <c r="D14" s="168"/>
      <c r="E14" s="169"/>
      <c r="F14" s="170"/>
      <c r="G14" s="170">
        <f>SUMIF(AG15:AG22,"&lt;&gt;NOR",G15:G22)</f>
        <v>0</v>
      </c>
      <c r="H14" s="170"/>
      <c r="I14" s="170">
        <f>SUM(I15:I22)</f>
        <v>0</v>
      </c>
      <c r="J14" s="170"/>
      <c r="K14" s="170">
        <f>SUM(K15:K22)</f>
        <v>0</v>
      </c>
      <c r="L14" s="170"/>
      <c r="M14" s="170">
        <f>SUM(M15:M22)</f>
        <v>0</v>
      </c>
      <c r="N14" s="169"/>
      <c r="O14" s="169">
        <f>SUM(O15:O22)</f>
        <v>0</v>
      </c>
      <c r="P14" s="169"/>
      <c r="Q14" s="169">
        <f>SUM(Q15:Q22)</f>
        <v>0</v>
      </c>
      <c r="R14" s="170"/>
      <c r="S14" s="170"/>
      <c r="T14" s="171"/>
      <c r="U14" s="165"/>
      <c r="V14" s="165">
        <f>SUM(V15:V22)</f>
        <v>0</v>
      </c>
      <c r="W14" s="165"/>
      <c r="X14" s="165"/>
      <c r="Y14" s="165"/>
      <c r="AG14" t="s">
        <v>147</v>
      </c>
    </row>
    <row r="15" spans="1:60" outlineLevel="1" x14ac:dyDescent="0.2">
      <c r="A15" s="173">
        <v>3</v>
      </c>
      <c r="B15" s="174" t="s">
        <v>838</v>
      </c>
      <c r="C15" s="189" t="s">
        <v>839</v>
      </c>
      <c r="D15" s="175" t="s">
        <v>810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152</v>
      </c>
      <c r="T15" s="179" t="s">
        <v>316</v>
      </c>
      <c r="U15" s="160">
        <v>0</v>
      </c>
      <c r="V15" s="160">
        <f>ROUND(E15*U15,2)</f>
        <v>0</v>
      </c>
      <c r="W15" s="160"/>
      <c r="X15" s="160" t="s">
        <v>811</v>
      </c>
      <c r="Y15" s="160" t="s">
        <v>154</v>
      </c>
      <c r="Z15" s="150"/>
      <c r="AA15" s="150"/>
      <c r="AB15" s="150"/>
      <c r="AC15" s="150"/>
      <c r="AD15" s="150"/>
      <c r="AE15" s="150"/>
      <c r="AF15" s="150"/>
      <c r="AG15" s="150" t="s">
        <v>812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53" t="s">
        <v>840</v>
      </c>
      <c r="D16" s="254"/>
      <c r="E16" s="254"/>
      <c r="F16" s="254"/>
      <c r="G16" s="254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363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841</v>
      </c>
      <c r="C17" s="189" t="s">
        <v>842</v>
      </c>
      <c r="D17" s="175" t="s">
        <v>810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152</v>
      </c>
      <c r="T17" s="179" t="s">
        <v>316</v>
      </c>
      <c r="U17" s="160">
        <v>0</v>
      </c>
      <c r="V17" s="160">
        <f>ROUND(E17*U17,2)</f>
        <v>0</v>
      </c>
      <c r="W17" s="160"/>
      <c r="X17" s="160" t="s">
        <v>811</v>
      </c>
      <c r="Y17" s="160" t="s">
        <v>154</v>
      </c>
      <c r="Z17" s="150"/>
      <c r="AA17" s="150"/>
      <c r="AB17" s="150"/>
      <c r="AC17" s="150"/>
      <c r="AD17" s="150"/>
      <c r="AE17" s="150"/>
      <c r="AF17" s="150"/>
      <c r="AG17" s="150" t="s">
        <v>812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33.75" outlineLevel="2" x14ac:dyDescent="0.2">
      <c r="A18" s="157"/>
      <c r="B18" s="158"/>
      <c r="C18" s="253" t="s">
        <v>843</v>
      </c>
      <c r="D18" s="254"/>
      <c r="E18" s="254"/>
      <c r="F18" s="254"/>
      <c r="G18" s="254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363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80" t="str">
        <f>C18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3">
        <v>5</v>
      </c>
      <c r="B19" s="174" t="s">
        <v>844</v>
      </c>
      <c r="C19" s="189" t="s">
        <v>845</v>
      </c>
      <c r="D19" s="175" t="s">
        <v>810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152</v>
      </c>
      <c r="T19" s="179" t="s">
        <v>316</v>
      </c>
      <c r="U19" s="160">
        <v>0</v>
      </c>
      <c r="V19" s="160">
        <f>ROUND(E19*U19,2)</f>
        <v>0</v>
      </c>
      <c r="W19" s="160"/>
      <c r="X19" s="160" t="s">
        <v>811</v>
      </c>
      <c r="Y19" s="160" t="s">
        <v>154</v>
      </c>
      <c r="Z19" s="150"/>
      <c r="AA19" s="150"/>
      <c r="AB19" s="150"/>
      <c r="AC19" s="150"/>
      <c r="AD19" s="150"/>
      <c r="AE19" s="150"/>
      <c r="AF19" s="150"/>
      <c r="AG19" s="150" t="s">
        <v>812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3" t="s">
        <v>846</v>
      </c>
      <c r="D20" s="254"/>
      <c r="E20" s="254"/>
      <c r="F20" s="254"/>
      <c r="G20" s="254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363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80" t="str">
        <f>C20</f>
        <v>Náklady zhotovitele, které vzniknou v souvislosti s povinnostmi zhotovitele při předání a převzetí díla.</v>
      </c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3">
        <v>6</v>
      </c>
      <c r="B21" s="174" t="s">
        <v>847</v>
      </c>
      <c r="C21" s="189" t="s">
        <v>848</v>
      </c>
      <c r="D21" s="175" t="s">
        <v>810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152</v>
      </c>
      <c r="T21" s="179" t="s">
        <v>316</v>
      </c>
      <c r="U21" s="160">
        <v>0</v>
      </c>
      <c r="V21" s="160">
        <f>ROUND(E21*U21,2)</f>
        <v>0</v>
      </c>
      <c r="W21" s="160"/>
      <c r="X21" s="160" t="s">
        <v>811</v>
      </c>
      <c r="Y21" s="160" t="s">
        <v>154</v>
      </c>
      <c r="Z21" s="150"/>
      <c r="AA21" s="150"/>
      <c r="AB21" s="150"/>
      <c r="AC21" s="150"/>
      <c r="AD21" s="150"/>
      <c r="AE21" s="150"/>
      <c r="AF21" s="150"/>
      <c r="AG21" s="150" t="s">
        <v>812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53" t="s">
        <v>849</v>
      </c>
      <c r="D22" s="254"/>
      <c r="E22" s="254"/>
      <c r="F22" s="254"/>
      <c r="G22" s="254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363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80" t="str">
        <f>C22</f>
        <v>Náklady na vyhotovení dokumentace skutečného provedení stavby a její předání objednateli v požadované formě a požadovaném počtu.</v>
      </c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3"/>
      <c r="B23" s="4"/>
      <c r="C23" s="19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15</v>
      </c>
      <c r="AF23">
        <v>21</v>
      </c>
      <c r="AG23" t="s">
        <v>132</v>
      </c>
    </row>
    <row r="24" spans="1:60" x14ac:dyDescent="0.2">
      <c r="A24" s="153"/>
      <c r="B24" s="154" t="s">
        <v>29</v>
      </c>
      <c r="C24" s="194"/>
      <c r="D24" s="155"/>
      <c r="E24" s="156"/>
      <c r="F24" s="156"/>
      <c r="G24" s="172">
        <f>G8+G14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521</v>
      </c>
    </row>
    <row r="25" spans="1:60" x14ac:dyDescent="0.2">
      <c r="C25" s="195"/>
      <c r="D25" s="10"/>
      <c r="AG25" t="s">
        <v>522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PsPy2rVM9BvaKS01W74nH2b4009PcL2beE09L1oQ/2y9qDYSKTicslet3sFn1pZ++qjwxcaGuQKxflg68rHjA==" saltValue="kfPoC9vHwyqkJ+C5JIax/w==" spinCount="100000" sheet="1" formatRows="0"/>
  <mergeCells count="11">
    <mergeCell ref="C11:G11"/>
    <mergeCell ref="A1:G1"/>
    <mergeCell ref="C2:G2"/>
    <mergeCell ref="C3:G3"/>
    <mergeCell ref="C4:G4"/>
    <mergeCell ref="C10:G10"/>
    <mergeCell ref="C13:G13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101  1 Pol</vt:lpstr>
      <vt:lpstr>SO 101  2 Pol</vt:lpstr>
      <vt:lpstr>SO 101  3 Pol</vt:lpstr>
      <vt:lpstr>SO 101´ 1 Pol</vt:lpstr>
      <vt:lpstr>SO 101´ 2 Pol</vt:lpstr>
      <vt:lpstr>SO 101´ 3 Pol</vt:lpstr>
      <vt:lpstr>SO VRN 1 Pol</vt:lpstr>
      <vt:lpstr>SO VRN´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 1 Pol'!Názvy_tisku</vt:lpstr>
      <vt:lpstr>'SO 101  2 Pol'!Názvy_tisku</vt:lpstr>
      <vt:lpstr>'SO 101  3 Pol'!Názvy_tisku</vt:lpstr>
      <vt:lpstr>'SO 101´ 1 Pol'!Názvy_tisku</vt:lpstr>
      <vt:lpstr>'SO 101´ 2 Pol'!Názvy_tisku</vt:lpstr>
      <vt:lpstr>'SO 101´ 3 Pol'!Názvy_tisku</vt:lpstr>
      <vt:lpstr>'SO VRN 1 Pol'!Názvy_tisku</vt:lpstr>
      <vt:lpstr>'SO VRN´ 1 Pol'!Názvy_tisku</vt:lpstr>
      <vt:lpstr>oadresa</vt:lpstr>
      <vt:lpstr>Stavba!Objednatel</vt:lpstr>
      <vt:lpstr>Stavba!Objekt</vt:lpstr>
      <vt:lpstr>'SO 101  1 Pol'!Oblast_tisku</vt:lpstr>
      <vt:lpstr>'SO 101  2 Pol'!Oblast_tisku</vt:lpstr>
      <vt:lpstr>'SO 101  3 Pol'!Oblast_tisku</vt:lpstr>
      <vt:lpstr>'SO 101´ 1 Pol'!Oblast_tisku</vt:lpstr>
      <vt:lpstr>'SO 101´ 2 Pol'!Oblast_tisku</vt:lpstr>
      <vt:lpstr>'SO 101´ 3 Pol'!Oblast_tisku</vt:lpstr>
      <vt:lpstr>'SO VRN 1 Pol'!Oblast_tisku</vt:lpstr>
      <vt:lpstr>'SO VRN´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Sukup</dc:creator>
  <cp:lastModifiedBy>Koubová Kateřina</cp:lastModifiedBy>
  <cp:lastPrinted>2019-03-19T12:27:02Z</cp:lastPrinted>
  <dcterms:created xsi:type="dcterms:W3CDTF">2009-04-08T07:15:50Z</dcterms:created>
  <dcterms:modified xsi:type="dcterms:W3CDTF">2024-02-05T07:42:39Z</dcterms:modified>
</cp:coreProperties>
</file>