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13_2024_A_OZ Karpaty, VC Moravský Ján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L18" i="1"/>
  <c r="O17" i="1" l="1"/>
  <c r="P17" i="1" s="1"/>
  <c r="I4" i="4" l="1"/>
  <c r="F4" i="4"/>
  <c r="C4" i="4"/>
  <c r="B7" i="4" l="1"/>
  <c r="O14" i="1"/>
  <c r="O12" i="1"/>
  <c r="P12" i="1" l="1"/>
  <c r="P14" i="1"/>
  <c r="O16" i="1" l="1"/>
  <c r="P16" i="1" s="1"/>
  <c r="O15" i="1"/>
  <c r="P15" i="1" s="1"/>
  <c r="O13" i="1"/>
  <c r="O18" i="1" l="1"/>
  <c r="P18" i="1" s="1"/>
  <c r="P13" i="1"/>
  <c r="O20" i="1" l="1"/>
  <c r="O19" i="1" s="1"/>
</calcChain>
</file>

<file path=xl/sharedStrings.xml><?xml version="1.0" encoding="utf-8"?>
<sst xmlns="http://schemas.openxmlformats.org/spreadsheetml/2006/main" count="102" uniqueCount="85">
  <si>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</si>
  <si>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</si>
  <si>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</si>
  <si>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</si>
  <si>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</si>
  <si>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</si>
  <si>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</si>
  <si>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</si>
  <si>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</si>
  <si>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</si>
  <si>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</si>
  <si>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</si>
  <si>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</si>
  <si>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</si>
  <si>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</si>
  <si>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</si>
  <si>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</si>
  <si>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</si>
  <si>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</si>
  <si>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</si>
  <si>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</si>
  <si>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</si>
  <si>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</si>
  <si>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</si>
  <si>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</si>
  <si>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</si>
  <si>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</si>
  <si>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</si>
  <si>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</si>
  <si>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</si>
  <si>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</si>
  <si>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</si>
  <si>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</si>
  <si>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</si>
  <si>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</si>
  <si>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</si>
  <si>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</si>
  <si>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</si>
  <si>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</si>
  <si>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</si>
  <si>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</si>
  <si>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</si>
  <si>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</si>
  <si>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</si>
  <si>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</si>
  <si>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</si>
  <si>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</si>
  <si>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</si>
  <si>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</si>
  <si>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</si>
  <si>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</si>
  <si>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</si>
  <si>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</si>
  <si>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</si>
  <si>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</si>
  <si>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</si>
  <si>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</si>
  <si>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</si>
  <si>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</si>
  <si>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</si>
  <si>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</si>
  <si>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</si>
  <si>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</si>
  <si>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</si>
  <si>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</si>
  <si>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</si>
  <si>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</si>
  <si>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</si>
  <si>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</si>
  <si>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</si>
  <si>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</si>
  <si>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</si>
  <si>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</si>
  <si>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11 Breziny</t>
  </si>
  <si>
    <t>188 B0</t>
  </si>
  <si>
    <t>196 B0</t>
  </si>
  <si>
    <t>198 C0</t>
  </si>
  <si>
    <t>202 B0</t>
  </si>
  <si>
    <t>234 C0</t>
  </si>
  <si>
    <t>280 B0</t>
  </si>
  <si>
    <t>0,073/0,085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</si>
  <si>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</si>
  <si>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t xml:space="preserve">Lesnícke služby v ťažbovom procese - viacoperačné technológie na OZ Karpary, VC Kostolište, VC Moravský Ján ,         LS Malacky 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</si>
  <si>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apríl 2024 až august 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</si>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</sst>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0" fontId="10" fillId="3" borderId="42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3" xfId="0" applyNumberFormat="1" applyFont="1" applyFill="1" applyBorder="1" applyAlignment="1" applyProtection="1">
      <alignment horizontal="right" vertical="center"/>
    </xf>
    <xf numFmtId="2" fontId="10" fillId="3" borderId="43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4" fontId="10" fillId="3" borderId="31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7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1406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3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6" t="s">
        <v>84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19" t="s">
        <v>82</v>
      </c>
      <c r="D3" s="119"/>
      <c r="E3" s="119"/>
      <c r="F3" s="119"/>
      <c r="G3" s="119"/>
      <c r="H3" s="119"/>
      <c r="I3" s="119"/>
      <c r="J3" s="119"/>
      <c r="K3" s="119"/>
      <c r="L3" s="119"/>
      <c r="N3" s="14"/>
      <c r="O3" s="15"/>
    </row>
    <row r="4" spans="1:16" ht="10.5" customHeight="1" x14ac:dyDescent="0.25">
      <c r="A4" s="13"/>
      <c r="B4" s="13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3"/>
      <c r="N4" s="14"/>
      <c r="O4" s="15"/>
    </row>
    <row r="5" spans="1:16" x14ac:dyDescent="0.25">
      <c r="A5" s="18"/>
      <c r="B5" s="18"/>
      <c r="C5" s="18"/>
      <c r="D5" s="18"/>
      <c r="E5" s="126"/>
      <c r="F5" s="12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7" t="s">
        <v>72</v>
      </c>
      <c r="C6" s="127"/>
      <c r="D6" s="127"/>
      <c r="E6" s="127"/>
      <c r="F6" s="12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8"/>
      <c r="C7" s="128"/>
      <c r="D7" s="128"/>
      <c r="E7" s="128"/>
      <c r="F7" s="12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4" t="s">
        <v>66</v>
      </c>
      <c r="B8" s="12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5" t="s">
        <v>69</v>
      </c>
      <c r="B9" s="117" t="s">
        <v>2</v>
      </c>
      <c r="C9" s="112" t="s">
        <v>53</v>
      </c>
      <c r="D9" s="113"/>
      <c r="E9" s="114" t="s">
        <v>3</v>
      </c>
      <c r="F9" s="115"/>
      <c r="G9" s="116"/>
      <c r="H9" s="104" t="s">
        <v>4</v>
      </c>
      <c r="I9" s="101" t="s">
        <v>5</v>
      </c>
      <c r="J9" s="107" t="s">
        <v>6</v>
      </c>
      <c r="K9" s="110" t="s">
        <v>7</v>
      </c>
      <c r="L9" s="101" t="s">
        <v>54</v>
      </c>
      <c r="M9" s="101" t="s">
        <v>60</v>
      </c>
      <c r="N9" s="91" t="s">
        <v>58</v>
      </c>
      <c r="O9" s="93" t="s">
        <v>59</v>
      </c>
    </row>
    <row r="10" spans="1:16" ht="21.75" customHeight="1" x14ac:dyDescent="0.25">
      <c r="A10" s="25"/>
      <c r="B10" s="118"/>
      <c r="C10" s="95" t="s">
        <v>67</v>
      </c>
      <c r="D10" s="96"/>
      <c r="E10" s="95" t="s">
        <v>9</v>
      </c>
      <c r="F10" s="97" t="s">
        <v>10</v>
      </c>
      <c r="G10" s="99" t="s">
        <v>11</v>
      </c>
      <c r="H10" s="105"/>
      <c r="I10" s="102"/>
      <c r="J10" s="108"/>
      <c r="K10" s="111"/>
      <c r="L10" s="102"/>
      <c r="M10" s="102"/>
      <c r="N10" s="92"/>
      <c r="O10" s="94"/>
    </row>
    <row r="11" spans="1:16" ht="50.25" customHeight="1" thickBot="1" x14ac:dyDescent="0.3">
      <c r="A11" s="26"/>
      <c r="B11" s="118"/>
      <c r="C11" s="95"/>
      <c r="D11" s="96"/>
      <c r="E11" s="95"/>
      <c r="F11" s="98"/>
      <c r="G11" s="100"/>
      <c r="H11" s="106"/>
      <c r="I11" s="102"/>
      <c r="J11" s="109"/>
      <c r="K11" s="111"/>
      <c r="L11" s="102"/>
      <c r="M11" s="103"/>
      <c r="N11" s="92"/>
      <c r="O11" s="94"/>
    </row>
    <row r="12" spans="1:16" ht="17.100000000000001" customHeight="1" x14ac:dyDescent="0.25">
      <c r="A12" s="57" t="s">
        <v>73</v>
      </c>
      <c r="B12" s="49" t="s">
        <v>74</v>
      </c>
      <c r="C12" s="75" t="s">
        <v>81</v>
      </c>
      <c r="D12" s="76"/>
      <c r="E12" s="50">
        <v>375</v>
      </c>
      <c r="F12" s="51"/>
      <c r="G12" s="64">
        <f t="shared" ref="G12:G17" si="0">E12+F12</f>
        <v>375</v>
      </c>
      <c r="H12" s="52" t="s">
        <v>71</v>
      </c>
      <c r="I12" s="53">
        <v>0</v>
      </c>
      <c r="J12" s="53">
        <v>0.04</v>
      </c>
      <c r="K12" s="54">
        <v>350</v>
      </c>
      <c r="L12" s="69">
        <v>11430</v>
      </c>
      <c r="M12" s="68" t="s">
        <v>61</v>
      </c>
      <c r="N12" s="65"/>
      <c r="O12" s="66">
        <f>SUM(N12*G12)</f>
        <v>0</v>
      </c>
      <c r="P12" s="12" t="str">
        <f>IF( O12=0," ", IF(100-((L12/O12)*100)&gt;20,"viac ako 20%",0))</f>
        <v xml:space="preserve"> </v>
      </c>
    </row>
    <row r="13" spans="1:16" ht="17.100000000000001" customHeight="1" x14ac:dyDescent="0.25">
      <c r="A13" s="27"/>
      <c r="B13" s="28" t="s">
        <v>75</v>
      </c>
      <c r="C13" s="77"/>
      <c r="D13" s="78"/>
      <c r="E13" s="58">
        <v>56.57</v>
      </c>
      <c r="F13" s="58"/>
      <c r="G13" s="64">
        <f t="shared" si="0"/>
        <v>56.57</v>
      </c>
      <c r="H13" s="47" t="s">
        <v>71</v>
      </c>
      <c r="I13" s="28">
        <v>0</v>
      </c>
      <c r="J13" s="28">
        <v>9.7000000000000003E-2</v>
      </c>
      <c r="K13" s="46">
        <v>450</v>
      </c>
      <c r="L13" s="55">
        <v>1302.81</v>
      </c>
      <c r="M13" s="30" t="s">
        <v>61</v>
      </c>
      <c r="N13" s="67"/>
      <c r="O13" s="29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ht="17.100000000000001" customHeight="1" x14ac:dyDescent="0.25">
      <c r="A14" s="27"/>
      <c r="B14" s="31" t="s">
        <v>76</v>
      </c>
      <c r="C14" s="77"/>
      <c r="D14" s="78"/>
      <c r="E14" s="59">
        <v>24.36</v>
      </c>
      <c r="F14" s="59"/>
      <c r="G14" s="64">
        <f t="shared" si="0"/>
        <v>24.36</v>
      </c>
      <c r="H14" s="48" t="s">
        <v>71</v>
      </c>
      <c r="I14" s="31">
        <v>0</v>
      </c>
      <c r="J14" s="31">
        <v>9.2999999999999999E-2</v>
      </c>
      <c r="K14" s="44">
        <v>300</v>
      </c>
      <c r="L14" s="55">
        <v>585.13</v>
      </c>
      <c r="M14" s="32" t="s">
        <v>61</v>
      </c>
      <c r="N14" s="67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ht="17.100000000000001" customHeight="1" x14ac:dyDescent="0.25">
      <c r="A15" s="27"/>
      <c r="B15" s="70" t="s">
        <v>77</v>
      </c>
      <c r="C15" s="77"/>
      <c r="D15" s="78"/>
      <c r="E15" s="58">
        <v>10.9</v>
      </c>
      <c r="F15" s="59"/>
      <c r="G15" s="64">
        <f t="shared" si="0"/>
        <v>10.9</v>
      </c>
      <c r="H15" s="47" t="s">
        <v>71</v>
      </c>
      <c r="I15" s="28">
        <v>0</v>
      </c>
      <c r="J15" s="28">
        <v>0.22700000000000001</v>
      </c>
      <c r="K15" s="46">
        <v>950</v>
      </c>
      <c r="L15" s="55">
        <v>221.38</v>
      </c>
      <c r="M15" s="32" t="s">
        <v>61</v>
      </c>
      <c r="N15" s="67"/>
      <c r="O15" s="29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ht="17.100000000000001" customHeight="1" x14ac:dyDescent="0.25">
      <c r="A16" s="27"/>
      <c r="B16" s="28" t="s">
        <v>78</v>
      </c>
      <c r="C16" s="77"/>
      <c r="D16" s="78"/>
      <c r="E16" s="58">
        <v>1.32</v>
      </c>
      <c r="F16" s="59">
        <v>4.1790000000000003</v>
      </c>
      <c r="G16" s="64">
        <f t="shared" si="0"/>
        <v>5.4990000000000006</v>
      </c>
      <c r="H16" s="47" t="s">
        <v>71</v>
      </c>
      <c r="I16" s="28">
        <v>0</v>
      </c>
      <c r="J16" s="28" t="s">
        <v>80</v>
      </c>
      <c r="K16" s="46">
        <v>350</v>
      </c>
      <c r="L16" s="55">
        <v>166.5</v>
      </c>
      <c r="M16" s="32" t="s">
        <v>61</v>
      </c>
      <c r="N16" s="67"/>
      <c r="O16" s="29">
        <f t="shared" si="2"/>
        <v>0</v>
      </c>
      <c r="P16" s="12" t="str">
        <f t="shared" si="3"/>
        <v xml:space="preserve"> </v>
      </c>
    </row>
    <row r="17" spans="1:16" ht="17.100000000000001" customHeight="1" thickBot="1" x14ac:dyDescent="0.3">
      <c r="A17" s="73"/>
      <c r="B17" s="60" t="s">
        <v>79</v>
      </c>
      <c r="C17" s="79"/>
      <c r="D17" s="80"/>
      <c r="E17" s="63"/>
      <c r="F17" s="71">
        <v>5.78</v>
      </c>
      <c r="G17" s="64">
        <f t="shared" si="0"/>
        <v>5.78</v>
      </c>
      <c r="H17" s="72" t="s">
        <v>71</v>
      </c>
      <c r="I17" s="60">
        <v>0</v>
      </c>
      <c r="J17" s="60">
        <v>0.64300000000000002</v>
      </c>
      <c r="K17" s="61">
        <v>150</v>
      </c>
      <c r="L17" s="55">
        <v>95.66</v>
      </c>
      <c r="M17" s="32" t="s">
        <v>61</v>
      </c>
      <c r="N17" s="67"/>
      <c r="O17" s="62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74"/>
      <c r="B18" s="34"/>
      <c r="C18" s="34"/>
      <c r="D18" s="34"/>
      <c r="E18" s="34"/>
      <c r="F18" s="34"/>
      <c r="G18" s="34"/>
      <c r="H18" s="34"/>
      <c r="I18" s="34"/>
      <c r="J18" s="84" t="s">
        <v>13</v>
      </c>
      <c r="K18" s="85"/>
      <c r="L18" s="36">
        <f>SUM(L12:L17)</f>
        <v>13801.479999999998</v>
      </c>
      <c r="M18" s="35"/>
      <c r="N18" s="37" t="s">
        <v>14</v>
      </c>
      <c r="O18" s="33">
        <f>SUM(O12:O17)</f>
        <v>0</v>
      </c>
      <c r="P18" s="12" t="str">
        <f>IF(O18&gt;L18,"prekročená cena","nižšia ako stanovená")</f>
        <v>nižšia ako stanovená</v>
      </c>
    </row>
    <row r="19" spans="1:16" ht="15.75" thickBot="1" x14ac:dyDescent="0.3">
      <c r="A19" s="86" t="s">
        <v>15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8"/>
      <c r="O19" s="33">
        <f>O20-O18</f>
        <v>0</v>
      </c>
    </row>
    <row r="20" spans="1:16" ht="15.75" thickBot="1" x14ac:dyDescent="0.3">
      <c r="A20" s="86" t="s">
        <v>16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8"/>
      <c r="O20" s="33">
        <f>IF("nie"=MID(I28,1,3),O18,(O18*1.2))</f>
        <v>0</v>
      </c>
    </row>
    <row r="21" spans="1:16" x14ac:dyDescent="0.25">
      <c r="A21" s="132" t="s">
        <v>17</v>
      </c>
      <c r="B21" s="132"/>
      <c r="C21" s="13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6" x14ac:dyDescent="0.25">
      <c r="A22" s="89" t="s">
        <v>65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6" ht="25.5" customHeight="1" x14ac:dyDescent="0.25">
      <c r="A23" s="39" t="s">
        <v>57</v>
      </c>
      <c r="B23" s="39"/>
      <c r="C23" s="39"/>
      <c r="D23" s="39"/>
      <c r="E23" s="39"/>
      <c r="F23" s="39"/>
      <c r="G23" s="40" t="s">
        <v>55</v>
      </c>
      <c r="H23" s="39"/>
      <c r="I23" s="39"/>
      <c r="J23" s="41"/>
      <c r="K23" s="41"/>
      <c r="L23" s="41"/>
      <c r="M23" s="41"/>
      <c r="N23" s="41"/>
      <c r="O23" s="41"/>
    </row>
    <row r="24" spans="1:16" ht="15" customHeight="1" x14ac:dyDescent="0.25">
      <c r="A24" s="121" t="s">
        <v>83</v>
      </c>
      <c r="B24" s="121"/>
      <c r="C24" s="121"/>
      <c r="D24" s="121"/>
      <c r="E24" s="121"/>
      <c r="F24" s="133" t="s">
        <v>56</v>
      </c>
      <c r="G24" s="42" t="s">
        <v>18</v>
      </c>
      <c r="H24" s="81"/>
      <c r="I24" s="82"/>
      <c r="J24" s="82"/>
      <c r="K24" s="82"/>
      <c r="L24" s="82"/>
      <c r="M24" s="82"/>
      <c r="N24" s="82"/>
      <c r="O24" s="83"/>
    </row>
    <row r="25" spans="1:16" x14ac:dyDescent="0.25">
      <c r="A25" s="122"/>
      <c r="B25" s="122"/>
      <c r="C25" s="122"/>
      <c r="D25" s="122"/>
      <c r="E25" s="122"/>
      <c r="F25" s="133"/>
      <c r="G25" s="42" t="s">
        <v>19</v>
      </c>
      <c r="H25" s="81"/>
      <c r="I25" s="82"/>
      <c r="J25" s="82"/>
      <c r="K25" s="82"/>
      <c r="L25" s="82"/>
      <c r="M25" s="82"/>
      <c r="N25" s="82"/>
      <c r="O25" s="83"/>
    </row>
    <row r="26" spans="1:16" ht="18" customHeight="1" x14ac:dyDescent="0.25">
      <c r="A26" s="122"/>
      <c r="B26" s="122"/>
      <c r="C26" s="122"/>
      <c r="D26" s="122"/>
      <c r="E26" s="122"/>
      <c r="F26" s="133"/>
      <c r="G26" s="42" t="s">
        <v>20</v>
      </c>
      <c r="H26" s="81"/>
      <c r="I26" s="82"/>
      <c r="J26" s="82"/>
      <c r="K26" s="82"/>
      <c r="L26" s="82"/>
      <c r="M26" s="82"/>
      <c r="N26" s="82"/>
      <c r="O26" s="83"/>
    </row>
    <row r="27" spans="1:16" x14ac:dyDescent="0.25">
      <c r="A27" s="122"/>
      <c r="B27" s="122"/>
      <c r="C27" s="122"/>
      <c r="D27" s="122"/>
      <c r="E27" s="122"/>
      <c r="F27" s="133"/>
      <c r="G27" s="42" t="s">
        <v>21</v>
      </c>
      <c r="H27" s="81"/>
      <c r="I27" s="82"/>
      <c r="J27" s="82"/>
      <c r="K27" s="82"/>
      <c r="L27" s="82"/>
      <c r="M27" s="82"/>
      <c r="N27" s="82"/>
      <c r="O27" s="83"/>
    </row>
    <row r="28" spans="1:16" x14ac:dyDescent="0.25">
      <c r="A28" s="122"/>
      <c r="B28" s="122"/>
      <c r="C28" s="122"/>
      <c r="D28" s="122"/>
      <c r="E28" s="122"/>
      <c r="F28" s="133"/>
      <c r="G28" s="42" t="s">
        <v>22</v>
      </c>
      <c r="H28" s="81"/>
      <c r="I28" s="82"/>
      <c r="J28" s="82"/>
      <c r="K28" s="82"/>
      <c r="L28" s="82"/>
      <c r="M28" s="82"/>
      <c r="N28" s="82"/>
      <c r="O28" s="83"/>
    </row>
    <row r="29" spans="1:16" x14ac:dyDescent="0.25">
      <c r="A29" s="122"/>
      <c r="B29" s="122"/>
      <c r="C29" s="122"/>
      <c r="D29" s="122"/>
      <c r="E29" s="122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122"/>
      <c r="B30" s="122"/>
      <c r="C30" s="122"/>
      <c r="D30" s="122"/>
      <c r="E30" s="122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2"/>
      <c r="B31" s="122"/>
      <c r="C31" s="122"/>
      <c r="D31" s="122"/>
      <c r="E31" s="122"/>
      <c r="F31" s="41"/>
      <c r="G31" s="24"/>
      <c r="H31" s="18"/>
      <c r="I31" s="24"/>
      <c r="J31" s="24" t="s">
        <v>23</v>
      </c>
      <c r="K31" s="24"/>
      <c r="L31" s="129"/>
      <c r="M31" s="130"/>
      <c r="N31" s="131"/>
      <c r="O31" s="24"/>
    </row>
    <row r="32" spans="1:16" x14ac:dyDescent="0.25">
      <c r="A32" s="120"/>
      <c r="B32" s="120"/>
      <c r="C32" s="120"/>
      <c r="D32" s="120"/>
      <c r="E32" s="120"/>
      <c r="F32" s="41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21"/>
      <c r="B33" s="21"/>
      <c r="C33" s="21"/>
      <c r="D33" s="21"/>
      <c r="E33" s="21"/>
      <c r="F33" s="21"/>
      <c r="G33" s="24"/>
      <c r="H33" s="24"/>
      <c r="I33" s="24"/>
      <c r="J33" s="24"/>
      <c r="K33" s="24"/>
      <c r="L33" s="24"/>
      <c r="M33" s="24"/>
      <c r="N33" s="24"/>
      <c r="O33" s="24"/>
    </row>
  </sheetData>
  <mergeCells count="35">
    <mergeCell ref="B9:B11"/>
    <mergeCell ref="L9:L11"/>
    <mergeCell ref="C3:L4"/>
    <mergeCell ref="A24:E32"/>
    <mergeCell ref="A1:L1"/>
    <mergeCell ref="A8:B8"/>
    <mergeCell ref="E5:F5"/>
    <mergeCell ref="B6:F6"/>
    <mergeCell ref="B7:F7"/>
    <mergeCell ref="H28:O28"/>
    <mergeCell ref="L31:N31"/>
    <mergeCell ref="A21:C21"/>
    <mergeCell ref="F24:F28"/>
    <mergeCell ref="H24:O24"/>
    <mergeCell ref="H25:O25"/>
    <mergeCell ref="H26:O26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C12:D17"/>
    <mergeCell ref="H27:O27"/>
    <mergeCell ref="J18:K18"/>
    <mergeCell ref="A19:N19"/>
    <mergeCell ref="A20:N20"/>
    <mergeCell ref="A22:O2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6" t="s">
        <v>61</v>
      </c>
      <c r="B3" s="56" t="s">
        <v>70</v>
      </c>
      <c r="C3" s="56"/>
      <c r="D3" s="56" t="s">
        <v>61</v>
      </c>
      <c r="E3" s="56" t="s">
        <v>70</v>
      </c>
      <c r="F3" s="56"/>
      <c r="G3" s="56" t="s">
        <v>61</v>
      </c>
      <c r="H3" s="56" t="s">
        <v>70</v>
      </c>
    </row>
    <row r="4" spans="1:9" x14ac:dyDescent="0.25">
      <c r="A4" s="56">
        <v>13.4</v>
      </c>
      <c r="B4" s="56">
        <v>25.19</v>
      </c>
      <c r="C4" s="56">
        <f>A4*B4</f>
        <v>337.54600000000005</v>
      </c>
      <c r="D4" s="56">
        <v>83</v>
      </c>
      <c r="E4" s="56">
        <v>26.05</v>
      </c>
      <c r="F4" s="56">
        <f>D4*E4</f>
        <v>2162.15</v>
      </c>
      <c r="G4" s="56">
        <v>13</v>
      </c>
      <c r="H4" s="56">
        <v>17.32</v>
      </c>
      <c r="I4" s="56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6" t="s">
        <v>51</v>
      </c>
      <c r="M2" s="136"/>
    </row>
    <row r="3" spans="1:14" x14ac:dyDescent="0.25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25">
      <c r="A7" s="6" t="s">
        <v>31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25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5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25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5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25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25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25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25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8.25" x14ac:dyDescent="0.25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25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25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25">
      <c r="A19" s="43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2024-03-05T08:26:24Z</cp:lastPrinted>
  <dcterms:created xsi:type="dcterms:W3CDTF">2012-08-13T12:29:09Z</dcterms:created>
  <dcterms:modified xsi:type="dcterms:W3CDTF">2024-03-06T14:34:13Z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