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checkCompatibility="1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3_AGROCONTRACT MLIECNA FARMA/10_Podlahy/02_Vyzva/02_Oprava VV/"/>
    </mc:Choice>
  </mc:AlternateContent>
  <xr:revisionPtr revIDLastSave="0" documentId="13_ncr:1_{703FC488-4758-B240-A4EE-291EEAD6752D}" xr6:coauthVersionLast="47" xr6:coauthVersionMax="47" xr10:uidLastSave="{00000000-0000-0000-0000-000000000000}"/>
  <bookViews>
    <workbookView xWindow="20520" yWindow="500" windowWidth="20440" windowHeight="21280" xr2:uid="{00000000-000D-0000-FFFF-FFFF00000000}"/>
  </bookViews>
  <sheets>
    <sheet name="Rekapitulácia stavby" sheetId="1" r:id="rId1"/>
    <sheet name="SO 01-1 - Maštal č.1" sheetId="2" r:id="rId2"/>
    <sheet name="SO 01-2 - Maštal č.2" sheetId="3" r:id="rId3"/>
    <sheet name="SO 01-3 - Maštal č.3" sheetId="4" r:id="rId4"/>
    <sheet name="SO 01-4 - Maštal č.4" sheetId="5" r:id="rId5"/>
    <sheet name="Zoznam figúr" sheetId="6" r:id="rId6"/>
  </sheets>
  <definedNames>
    <definedName name="_xlnm._FilterDatabase" localSheetId="1" hidden="1">'SO 01-1 - Maštal č.1'!$C$119:$K$140</definedName>
    <definedName name="_xlnm._FilterDatabase" localSheetId="2" hidden="1">'SO 01-2 - Maštal č.2'!$C$119:$K$140</definedName>
    <definedName name="_xlnm._FilterDatabase" localSheetId="3" hidden="1">'SO 01-3 - Maštal č.3'!$C$119:$K$140</definedName>
    <definedName name="_xlnm._FilterDatabase" localSheetId="4" hidden="1">'SO 01-4 - Maštal č.4'!$C$119:$K$140</definedName>
    <definedName name="_xlnm.Print_Titles" localSheetId="0">'Rekapitulácia stavby'!$92:$92</definedName>
    <definedName name="_xlnm.Print_Titles" localSheetId="1">'SO 01-1 - Maštal č.1'!$119:$119</definedName>
    <definedName name="_xlnm.Print_Titles" localSheetId="2">'SO 01-2 - Maštal č.2'!$119:$119</definedName>
    <definedName name="_xlnm.Print_Titles" localSheetId="3">'SO 01-3 - Maštal č.3'!$119:$119</definedName>
    <definedName name="_xlnm.Print_Titles" localSheetId="4">'SO 01-4 - Maštal č.4'!$119:$119</definedName>
    <definedName name="_xlnm.Print_Titles" localSheetId="5">'Zoznam figúr'!$9:$9</definedName>
    <definedName name="_xlnm.Print_Area" localSheetId="0">'Rekapitulácia stavby'!$D$4:$AO$76,'Rekapitulácia stavby'!$C$82:$AQ$99</definedName>
    <definedName name="_xlnm.Print_Area" localSheetId="1">'SO 01-1 - Maštal č.1'!$C$4:$J$76,'SO 01-1 - Maštal č.1'!$C$107:$J$140</definedName>
    <definedName name="_xlnm.Print_Area" localSheetId="2">'SO 01-2 - Maštal č.2'!$C$4:$J$76,'SO 01-2 - Maštal č.2'!$C$107:$J$140</definedName>
    <definedName name="_xlnm.Print_Area" localSheetId="3">'SO 01-3 - Maštal č.3'!$C$4:$J$76,'SO 01-3 - Maštal č.3'!$C$107:$J$140</definedName>
    <definedName name="_xlnm.Print_Area" localSheetId="4">'SO 01-4 - Maštal č.4'!$C$4:$J$76,'SO 01-4 - Maštal č.4'!$C$107:$J$140</definedName>
    <definedName name="_xlnm.Print_Area" localSheetId="5">'Zoznam figúr'!$C$4:$G$49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6" l="1"/>
  <c r="J37" i="5"/>
  <c r="J36" i="5"/>
  <c r="AY98" i="1" s="1"/>
  <c r="J35" i="5"/>
  <c r="AX98" i="1" s="1"/>
  <c r="BI140" i="5"/>
  <c r="BH140" i="5"/>
  <c r="BG140" i="5"/>
  <c r="BE140" i="5"/>
  <c r="T140" i="5"/>
  <c r="T139" i="5" s="1"/>
  <c r="R140" i="5"/>
  <c r="R139" i="5" s="1"/>
  <c r="P140" i="5"/>
  <c r="P139" i="5" s="1"/>
  <c r="BI136" i="5"/>
  <c r="BH136" i="5"/>
  <c r="BG136" i="5"/>
  <c r="BE136" i="5"/>
  <c r="T136" i="5"/>
  <c r="T135" i="5" s="1"/>
  <c r="R136" i="5"/>
  <c r="R135" i="5" s="1"/>
  <c r="P136" i="5"/>
  <c r="P135" i="5" s="1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5" i="5"/>
  <c r="BH125" i="5"/>
  <c r="BG125" i="5"/>
  <c r="BE125" i="5"/>
  <c r="T125" i="5"/>
  <c r="R125" i="5"/>
  <c r="P125" i="5"/>
  <c r="BI123" i="5"/>
  <c r="BH123" i="5"/>
  <c r="BG123" i="5"/>
  <c r="BE123" i="5"/>
  <c r="T123" i="5"/>
  <c r="R123" i="5"/>
  <c r="P123" i="5"/>
  <c r="J117" i="5"/>
  <c r="F116" i="5"/>
  <c r="F114" i="5"/>
  <c r="E112" i="5"/>
  <c r="J92" i="5"/>
  <c r="F91" i="5"/>
  <c r="F89" i="5"/>
  <c r="E87" i="5"/>
  <c r="J21" i="5"/>
  <c r="E21" i="5"/>
  <c r="J116" i="5" s="1"/>
  <c r="J20" i="5"/>
  <c r="J18" i="5"/>
  <c r="E18" i="5"/>
  <c r="F117" i="5" s="1"/>
  <c r="J17" i="5"/>
  <c r="J12" i="5"/>
  <c r="J114" i="5" s="1"/>
  <c r="E7" i="5"/>
  <c r="E110" i="5" s="1"/>
  <c r="J37" i="4"/>
  <c r="J36" i="4"/>
  <c r="AY97" i="1" s="1"/>
  <c r="J35" i="4"/>
  <c r="AX97" i="1" s="1"/>
  <c r="BI140" i="4"/>
  <c r="BH140" i="4"/>
  <c r="BG140" i="4"/>
  <c r="BE140" i="4"/>
  <c r="T140" i="4"/>
  <c r="T139" i="4" s="1"/>
  <c r="R140" i="4"/>
  <c r="R139" i="4" s="1"/>
  <c r="P140" i="4"/>
  <c r="P139" i="4" s="1"/>
  <c r="BI136" i="4"/>
  <c r="BH136" i="4"/>
  <c r="BG136" i="4"/>
  <c r="BE136" i="4"/>
  <c r="T136" i="4"/>
  <c r="T135" i="4"/>
  <c r="R136" i="4"/>
  <c r="R135" i="4" s="1"/>
  <c r="P136" i="4"/>
  <c r="P135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5" i="4"/>
  <c r="BH125" i="4"/>
  <c r="BG125" i="4"/>
  <c r="BE125" i="4"/>
  <c r="T125" i="4"/>
  <c r="R125" i="4"/>
  <c r="P125" i="4"/>
  <c r="BI123" i="4"/>
  <c r="BH123" i="4"/>
  <c r="BG123" i="4"/>
  <c r="BE123" i="4"/>
  <c r="T123" i="4"/>
  <c r="R123" i="4"/>
  <c r="P123" i="4"/>
  <c r="J117" i="4"/>
  <c r="F116" i="4"/>
  <c r="F114" i="4"/>
  <c r="E112" i="4"/>
  <c r="J92" i="4"/>
  <c r="F91" i="4"/>
  <c r="F89" i="4"/>
  <c r="E87" i="4"/>
  <c r="J21" i="4"/>
  <c r="E21" i="4"/>
  <c r="J116" i="4" s="1"/>
  <c r="J20" i="4"/>
  <c r="J18" i="4"/>
  <c r="E18" i="4"/>
  <c r="F117" i="4" s="1"/>
  <c r="J17" i="4"/>
  <c r="J12" i="4"/>
  <c r="J89" i="4"/>
  <c r="E7" i="4"/>
  <c r="E110" i="4"/>
  <c r="J37" i="3"/>
  <c r="J36" i="3"/>
  <c r="AY96" i="1" s="1"/>
  <c r="J35" i="3"/>
  <c r="AX96" i="1" s="1"/>
  <c r="BI140" i="3"/>
  <c r="BH140" i="3"/>
  <c r="BG140" i="3"/>
  <c r="BE140" i="3"/>
  <c r="T140" i="3"/>
  <c r="T139" i="3" s="1"/>
  <c r="R140" i="3"/>
  <c r="R139" i="3" s="1"/>
  <c r="P140" i="3"/>
  <c r="P139" i="3" s="1"/>
  <c r="BI136" i="3"/>
  <c r="BH136" i="3"/>
  <c r="BG136" i="3"/>
  <c r="BE136" i="3"/>
  <c r="T136" i="3"/>
  <c r="T135" i="3" s="1"/>
  <c r="R136" i="3"/>
  <c r="R135" i="3" s="1"/>
  <c r="P136" i="3"/>
  <c r="P135" i="3" s="1"/>
  <c r="BI133" i="3"/>
  <c r="BH133" i="3"/>
  <c r="BG133" i="3"/>
  <c r="BE133" i="3"/>
  <c r="T133" i="3"/>
  <c r="R133" i="3"/>
  <c r="P133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5" i="3"/>
  <c r="BH125" i="3"/>
  <c r="BG125" i="3"/>
  <c r="BE125" i="3"/>
  <c r="T125" i="3"/>
  <c r="R125" i="3"/>
  <c r="P125" i="3"/>
  <c r="BI123" i="3"/>
  <c r="BH123" i="3"/>
  <c r="BG123" i="3"/>
  <c r="F35" i="3" s="1"/>
  <c r="BE123" i="3"/>
  <c r="T123" i="3"/>
  <c r="R123" i="3"/>
  <c r="P123" i="3"/>
  <c r="J117" i="3"/>
  <c r="F116" i="3"/>
  <c r="F114" i="3"/>
  <c r="E112" i="3"/>
  <c r="J92" i="3"/>
  <c r="F91" i="3"/>
  <c r="F89" i="3"/>
  <c r="E87" i="3"/>
  <c r="J21" i="3"/>
  <c r="E21" i="3"/>
  <c r="J116" i="3" s="1"/>
  <c r="J20" i="3"/>
  <c r="J18" i="3"/>
  <c r="E18" i="3"/>
  <c r="F117" i="3" s="1"/>
  <c r="J17" i="3"/>
  <c r="J12" i="3"/>
  <c r="J114" i="3"/>
  <c r="E7" i="3"/>
  <c r="E85" i="3"/>
  <c r="J37" i="2"/>
  <c r="J36" i="2"/>
  <c r="AY95" i="1" s="1"/>
  <c r="J35" i="2"/>
  <c r="AX95" i="1" s="1"/>
  <c r="BI140" i="2"/>
  <c r="BH140" i="2"/>
  <c r="BG140" i="2"/>
  <c r="BE140" i="2"/>
  <c r="T140" i="2"/>
  <c r="T139" i="2" s="1"/>
  <c r="R140" i="2"/>
  <c r="R139" i="2" s="1"/>
  <c r="P140" i="2"/>
  <c r="P139" i="2" s="1"/>
  <c r="BI136" i="2"/>
  <c r="BH136" i="2"/>
  <c r="BG136" i="2"/>
  <c r="BE136" i="2"/>
  <c r="T136" i="2"/>
  <c r="T135" i="2" s="1"/>
  <c r="R136" i="2"/>
  <c r="R135" i="2" s="1"/>
  <c r="P136" i="2"/>
  <c r="P135" i="2" s="1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3" i="2"/>
  <c r="BH123" i="2"/>
  <c r="BG123" i="2"/>
  <c r="BE123" i="2"/>
  <c r="T123" i="2"/>
  <c r="R123" i="2"/>
  <c r="P123" i="2"/>
  <c r="J117" i="2"/>
  <c r="F116" i="2"/>
  <c r="F114" i="2"/>
  <c r="E112" i="2"/>
  <c r="J92" i="2"/>
  <c r="F91" i="2"/>
  <c r="F89" i="2"/>
  <c r="E87" i="2"/>
  <c r="J21" i="2"/>
  <c r="E21" i="2"/>
  <c r="J91" i="2" s="1"/>
  <c r="J20" i="2"/>
  <c r="J18" i="2"/>
  <c r="E18" i="2"/>
  <c r="F117" i="2" s="1"/>
  <c r="J17" i="2"/>
  <c r="J12" i="2"/>
  <c r="J89" i="2" s="1"/>
  <c r="E7" i="2"/>
  <c r="E110" i="2" s="1"/>
  <c r="L90" i="1"/>
  <c r="AM90" i="1"/>
  <c r="AM89" i="1"/>
  <c r="L89" i="1"/>
  <c r="AM87" i="1"/>
  <c r="L87" i="1"/>
  <c r="L85" i="1"/>
  <c r="L84" i="1"/>
  <c r="J140" i="2"/>
  <c r="J136" i="2"/>
  <c r="BK133" i="2"/>
  <c r="J130" i="2"/>
  <c r="BK123" i="2"/>
  <c r="BK130" i="3"/>
  <c r="BK123" i="3"/>
  <c r="J128" i="3"/>
  <c r="J140" i="3"/>
  <c r="BK131" i="3"/>
  <c r="J123" i="3"/>
  <c r="BK131" i="4"/>
  <c r="BK140" i="4"/>
  <c r="BK123" i="4"/>
  <c r="J125" i="4"/>
  <c r="J130" i="4"/>
  <c r="J127" i="5"/>
  <c r="J136" i="5"/>
  <c r="BK127" i="5"/>
  <c r="J133" i="5"/>
  <c r="J131" i="2"/>
  <c r="J128" i="2"/>
  <c r="BK131" i="2"/>
  <c r="BK140" i="2"/>
  <c r="BK128" i="2"/>
  <c r="J136" i="3"/>
  <c r="BK128" i="3"/>
  <c r="BK127" i="3"/>
  <c r="J133" i="3"/>
  <c r="J127" i="3"/>
  <c r="J140" i="4"/>
  <c r="J128" i="4"/>
  <c r="BK130" i="4"/>
  <c r="BK136" i="4"/>
  <c r="BK133" i="4"/>
  <c r="J131" i="5"/>
  <c r="J123" i="5"/>
  <c r="BK133" i="5"/>
  <c r="J140" i="5"/>
  <c r="BK123" i="5"/>
  <c r="BK136" i="2"/>
  <c r="BK127" i="2"/>
  <c r="BK125" i="2"/>
  <c r="J133" i="2"/>
  <c r="J127" i="2"/>
  <c r="J131" i="3"/>
  <c r="J125" i="3"/>
  <c r="BK133" i="3"/>
  <c r="J131" i="4"/>
  <c r="BK128" i="4"/>
  <c r="BK128" i="5"/>
  <c r="BK131" i="5"/>
  <c r="BK125" i="5"/>
  <c r="BK136" i="5"/>
  <c r="J128" i="5"/>
  <c r="BK130" i="2"/>
  <c r="J125" i="2"/>
  <c r="J123" i="2"/>
  <c r="AS94" i="1"/>
  <c r="BK140" i="3"/>
  <c r="BK125" i="3"/>
  <c r="BK136" i="3"/>
  <c r="J130" i="3"/>
  <c r="J136" i="4"/>
  <c r="BK127" i="4"/>
  <c r="BK125" i="4"/>
  <c r="J133" i="4"/>
  <c r="J123" i="4"/>
  <c r="J127" i="4"/>
  <c r="J125" i="5"/>
  <c r="BK140" i="5"/>
  <c r="BK130" i="5"/>
  <c r="J130" i="5"/>
  <c r="T122" i="2" l="1"/>
  <c r="T121" i="2" s="1"/>
  <c r="T120" i="2" s="1"/>
  <c r="R122" i="3"/>
  <c r="R121" i="3" s="1"/>
  <c r="R120" i="3" s="1"/>
  <c r="BK122" i="4"/>
  <c r="J122" i="4" s="1"/>
  <c r="J98" i="4" s="1"/>
  <c r="R122" i="2"/>
  <c r="R121" i="2"/>
  <c r="R120" i="2" s="1"/>
  <c r="T122" i="3"/>
  <c r="T121" i="3"/>
  <c r="T120" i="3"/>
  <c r="R122" i="4"/>
  <c r="R121" i="4" s="1"/>
  <c r="R120" i="4" s="1"/>
  <c r="BK122" i="5"/>
  <c r="J122" i="5"/>
  <c r="J98" i="5" s="1"/>
  <c r="T122" i="5"/>
  <c r="T121" i="5" s="1"/>
  <c r="T120" i="5" s="1"/>
  <c r="BK122" i="2"/>
  <c r="J122" i="2"/>
  <c r="J98" i="2" s="1"/>
  <c r="BK122" i="3"/>
  <c r="J122" i="3" s="1"/>
  <c r="J98" i="3" s="1"/>
  <c r="P122" i="4"/>
  <c r="P121" i="4"/>
  <c r="P120" i="4" s="1"/>
  <c r="AU97" i="1" s="1"/>
  <c r="R122" i="5"/>
  <c r="R121" i="5" s="1"/>
  <c r="R120" i="5" s="1"/>
  <c r="P122" i="2"/>
  <c r="P121" i="2"/>
  <c r="P120" i="2" s="1"/>
  <c r="AU95" i="1" s="1"/>
  <c r="P122" i="3"/>
  <c r="P121" i="3"/>
  <c r="P120" i="3"/>
  <c r="AU96" i="1" s="1"/>
  <c r="T122" i="4"/>
  <c r="T121" i="4" s="1"/>
  <c r="T120" i="4" s="1"/>
  <c r="P122" i="5"/>
  <c r="P121" i="5" s="1"/>
  <c r="P120" i="5" s="1"/>
  <c r="AU98" i="1" s="1"/>
  <c r="BK135" i="3"/>
  <c r="J135" i="3" s="1"/>
  <c r="J99" i="3" s="1"/>
  <c r="BK135" i="2"/>
  <c r="J135" i="2" s="1"/>
  <c r="J99" i="2" s="1"/>
  <c r="BK139" i="2"/>
  <c r="J139" i="2" s="1"/>
  <c r="J100" i="2" s="1"/>
  <c r="BK139" i="3"/>
  <c r="J139" i="3"/>
  <c r="J100" i="3"/>
  <c r="BK135" i="4"/>
  <c r="J135" i="4" s="1"/>
  <c r="J99" i="4" s="1"/>
  <c r="BK139" i="4"/>
  <c r="J139" i="4" s="1"/>
  <c r="J100" i="4" s="1"/>
  <c r="BK139" i="5"/>
  <c r="J139" i="5" s="1"/>
  <c r="J100" i="5" s="1"/>
  <c r="BK135" i="5"/>
  <c r="J135" i="5"/>
  <c r="J99" i="5" s="1"/>
  <c r="E85" i="5"/>
  <c r="J89" i="5"/>
  <c r="BF125" i="5"/>
  <c r="BF127" i="5"/>
  <c r="J91" i="5"/>
  <c r="BF130" i="5"/>
  <c r="F92" i="5"/>
  <c r="BF123" i="5"/>
  <c r="BF128" i="5"/>
  <c r="BF131" i="5"/>
  <c r="BF140" i="5"/>
  <c r="BF133" i="5"/>
  <c r="BF136" i="5"/>
  <c r="E85" i="4"/>
  <c r="F92" i="4"/>
  <c r="BF128" i="4"/>
  <c r="BF131" i="4"/>
  <c r="BF133" i="4"/>
  <c r="BF140" i="4"/>
  <c r="J114" i="4"/>
  <c r="BF123" i="4"/>
  <c r="J91" i="4"/>
  <c r="BF130" i="4"/>
  <c r="BF125" i="4"/>
  <c r="BF127" i="4"/>
  <c r="BF136" i="4"/>
  <c r="J89" i="3"/>
  <c r="J91" i="3"/>
  <c r="E110" i="3"/>
  <c r="BF123" i="3"/>
  <c r="BF127" i="3"/>
  <c r="BB96" i="1"/>
  <c r="F92" i="3"/>
  <c r="BF128" i="3"/>
  <c r="BF130" i="3"/>
  <c r="BF133" i="3"/>
  <c r="BF136" i="3"/>
  <c r="BF125" i="3"/>
  <c r="BF131" i="3"/>
  <c r="BF140" i="3"/>
  <c r="E85" i="2"/>
  <c r="F92" i="2"/>
  <c r="J116" i="2"/>
  <c r="BF136" i="2"/>
  <c r="J114" i="2"/>
  <c r="BF131" i="2"/>
  <c r="BF140" i="2"/>
  <c r="BF123" i="2"/>
  <c r="BF127" i="2"/>
  <c r="BF128" i="2"/>
  <c r="BF133" i="2"/>
  <c r="BF125" i="2"/>
  <c r="BF130" i="2"/>
  <c r="F33" i="2"/>
  <c r="AZ95" i="1"/>
  <c r="F33" i="3"/>
  <c r="AZ96" i="1" s="1"/>
  <c r="J33" i="3"/>
  <c r="AV96" i="1"/>
  <c r="F33" i="4"/>
  <c r="AZ97" i="1" s="1"/>
  <c r="F35" i="5"/>
  <c r="BB98" i="1" s="1"/>
  <c r="J33" i="2"/>
  <c r="AV95" i="1" s="1"/>
  <c r="F37" i="3"/>
  <c r="BD96" i="1" s="1"/>
  <c r="F36" i="4"/>
  <c r="BC97" i="1" s="1"/>
  <c r="J33" i="5"/>
  <c r="AV98" i="1" s="1"/>
  <c r="F35" i="2"/>
  <c r="BB95" i="1" s="1"/>
  <c r="F36" i="2"/>
  <c r="BC95" i="1" s="1"/>
  <c r="F35" i="4"/>
  <c r="BB97" i="1" s="1"/>
  <c r="F37" i="4"/>
  <c r="BD97" i="1" s="1"/>
  <c r="F36" i="5"/>
  <c r="BC98" i="1" s="1"/>
  <c r="F37" i="2"/>
  <c r="BD95" i="1" s="1"/>
  <c r="F36" i="3"/>
  <c r="BC96" i="1" s="1"/>
  <c r="J33" i="4"/>
  <c r="AV97" i="1" s="1"/>
  <c r="F37" i="5"/>
  <c r="BD98" i="1" s="1"/>
  <c r="F33" i="5"/>
  <c r="AZ98" i="1" s="1"/>
  <c r="BK121" i="3" l="1"/>
  <c r="BK120" i="3" s="1"/>
  <c r="J120" i="3" s="1"/>
  <c r="J96" i="3" s="1"/>
  <c r="BK121" i="4"/>
  <c r="J121" i="4"/>
  <c r="J97" i="4"/>
  <c r="BK121" i="5"/>
  <c r="BK120" i="5"/>
  <c r="J120" i="5"/>
  <c r="J96" i="5"/>
  <c r="BK121" i="2"/>
  <c r="J121" i="2"/>
  <c r="J97" i="2"/>
  <c r="J121" i="3"/>
  <c r="J97" i="3" s="1"/>
  <c r="AU94" i="1"/>
  <c r="F34" i="3"/>
  <c r="BA96" i="1" s="1"/>
  <c r="J34" i="3"/>
  <c r="AW96" i="1" s="1"/>
  <c r="AT96" i="1" s="1"/>
  <c r="F34" i="4"/>
  <c r="BA97" i="1" s="1"/>
  <c r="AZ94" i="1"/>
  <c r="W29" i="1" s="1"/>
  <c r="J34" i="2"/>
  <c r="AW95" i="1" s="1"/>
  <c r="AT95" i="1" s="1"/>
  <c r="J30" i="3"/>
  <c r="AG96" i="1"/>
  <c r="J34" i="4"/>
  <c r="AW97" i="1"/>
  <c r="AT97" i="1" s="1"/>
  <c r="F34" i="5"/>
  <c r="BA98" i="1" s="1"/>
  <c r="F34" i="2"/>
  <c r="BA95" i="1"/>
  <c r="BB94" i="1"/>
  <c r="W31" i="1" s="1"/>
  <c r="BC94" i="1"/>
  <c r="W32" i="1"/>
  <c r="BD94" i="1"/>
  <c r="W33" i="1" s="1"/>
  <c r="J34" i="5"/>
  <c r="AW98" i="1"/>
  <c r="AT98" i="1"/>
  <c r="J121" i="5" l="1"/>
  <c r="J97" i="5" s="1"/>
  <c r="BK120" i="4"/>
  <c r="J120" i="4"/>
  <c r="BK120" i="2"/>
  <c r="J120" i="2" s="1"/>
  <c r="J96" i="2" s="1"/>
  <c r="AN96" i="1"/>
  <c r="J39" i="3"/>
  <c r="J30" i="5"/>
  <c r="AG98" i="1"/>
  <c r="AY94" i="1"/>
  <c r="AX94" i="1"/>
  <c r="BA94" i="1"/>
  <c r="W30" i="1"/>
  <c r="J30" i="4"/>
  <c r="AG97" i="1" s="1"/>
  <c r="AV94" i="1"/>
  <c r="AK29" i="1" s="1"/>
  <c r="J39" i="5" l="1"/>
  <c r="J39" i="4"/>
  <c r="J96" i="4"/>
  <c r="AN97" i="1"/>
  <c r="AN98" i="1"/>
  <c r="J30" i="2"/>
  <c r="AG95" i="1"/>
  <c r="AG94" i="1"/>
  <c r="AK26" i="1" s="1"/>
  <c r="AW94" i="1"/>
  <c r="AK30" i="1" s="1"/>
  <c r="AK35" i="1" l="1"/>
  <c r="J39" i="2"/>
  <c r="AN95" i="1"/>
  <c r="AT94" i="1"/>
  <c r="AN94" i="1" s="1"/>
</calcChain>
</file>

<file path=xl/sharedStrings.xml><?xml version="1.0" encoding="utf-8"?>
<sst xmlns="http://schemas.openxmlformats.org/spreadsheetml/2006/main" count="1604" uniqueCount="203">
  <si>
    <t>Export Komplet</t>
  </si>
  <si>
    <t/>
  </si>
  <si>
    <t>2.0</t>
  </si>
  <si>
    <t>False</t>
  </si>
  <si>
    <t>{0129a76c-32b3-473f-802a-476a011009dc}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</si>
  <si>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</si>
  <si>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</si>
  <si>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</si>
  <si>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</si>
  <si>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</si>
  <si>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</si>
  <si>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</si>
  <si>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</si>
  <si>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28-24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</si>
  <si>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</si>
  <si>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</si>
  <si>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PODLÁH V MAŠTALIACH</t>
  </si>
  <si>
    <t>JKSO:</t>
  </si>
  <si>
    <t>KS:</t>
  </si>
  <si>
    <t>Miesto:</t>
  </si>
  <si>
    <t>Dátum:</t>
  </si>
  <si>
    <t>4. 3. 2024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</si>
  <si>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</si>
  <si>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</si>
  <si>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</si>
  <si>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</si>
  <si>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</si>
  <si>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</si>
  <si>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</si>
  <si>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</si>
  <si>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</si>
  <si>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40062767</t>
  </si>
  <si>
    <t>Ingrid Szegheőová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</si>
  <si>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</si>
  <si>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</si>
  <si>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</si>
  <si>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</si>
  <si>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</si>
  <si>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</si>
  <si>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</si>
  <si>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</si>
  <si>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</si>
  <si>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</si>
  <si>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</si>
  <si>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</si>
  <si>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</si>
  <si>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</si>
  <si>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</si>
  <si>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</si>
  <si>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</si>
  <si>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</si>
  <si>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</si>
  <si>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</si>
  <si>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</si>
  <si>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</si>
  <si>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</si>
  <si>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</si>
  <si>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</si>
  <si>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</si>
  <si>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</si>
  <si>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</si>
  <si>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</si>
  <si>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</si>
  <si>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</si>
  <si>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</si>
  <si>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</si>
  <si>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</si>
  <si>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</si>
  <si>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</si>
  <si>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</si>
  <si>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</si>
  <si>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</si>
  <si>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</si>
  <si>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</si>
  <si>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</si>
  <si>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</si>
  <si>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</si>
  <si>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</si>
  <si>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</si>
  <si>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01-1</t>
  </si>
  <si>
    <t>Maštal č.1</t>
  </si>
  <si>
    <t>STA</t>
  </si>
  <si>
    <t>1</t>
  </si>
  <si>
    <t>{6daf995a-ffd0-46ce-b544-c730dee73696}</t>
  </si>
  <si>
    <t>SO 01-2</t>
  </si>
  <si>
    <t>Maštal č.2</t>
  </si>
  <si>
    <t>{a202a950-ae32-4661-922a-6cbbeb282c7f}</t>
  </si>
  <si>
    <t>SO 01-3</t>
  </si>
  <si>
    <t>Maštal č.3</t>
  </si>
  <si>
    <t>{95066df9-7069-4487-9562-0b51e3ddb4dd}</t>
  </si>
  <si>
    <t>SO 01-4</t>
  </si>
  <si>
    <t>Maštal č.4</t>
  </si>
  <si>
    <t>{ac6902d9-6ba0-460a-ba31-f2c3f5a2f9cb}</t>
  </si>
  <si>
    <t>Maštal1</t>
  </si>
  <si>
    <t>814,8</t>
  </si>
  <si>
    <t>2</t>
  </si>
  <si>
    <t>KRYCÍ LIST ROZPOČTU</t>
  </si>
  <si>
    <t>Objekt:</t>
  </si>
  <si>
    <t>SO 01-1 - Maštal č.1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</si>
  <si>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</si>
  <si>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</si>
  <si>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</si>
  <si>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</si>
  <si>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</si>
  <si>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</si>
  <si>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</si>
  <si>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</si>
  <si>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</si>
  <si>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</si>
  <si>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</si>
  <si>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</si>
  <si>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</si>
  <si>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</si>
  <si>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</si>
  <si>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</si>
  <si>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</si>
  <si>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</si>
  <si>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</si>
  <si>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</si>
  <si>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</si>
  <si>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</si>
  <si>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</si>
  <si>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</si>
  <si>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</si>
  <si>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</si>
  <si>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</si>
  <si>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631325711.1</t>
  </si>
  <si>
    <t>Mazanina z betónu vystužená oceľovými vláknami tr.C30/37 hr.200 mm, plastifikátor, ostatný materiál, dodávka, montáž</t>
  </si>
  <si>
    <t>m3</t>
  </si>
  <si>
    <t>4</t>
  </si>
  <si>
    <t>-1225974768</t>
  </si>
  <si>
    <t>VV</t>
  </si>
  <si>
    <t>Maštal1*0,20</t>
  </si>
  <si>
    <t>631351101.S</t>
  </si>
  <si>
    <t>Debnenie stien, rýh a otvorov v podlahách zhotovenie</t>
  </si>
  <si>
    <t>m2</t>
  </si>
  <si>
    <t>-823450905</t>
  </si>
  <si>
    <t>0,2*(2,4+2,5+2,5+2,3)*2*1,05 "iba krátke strany</t>
  </si>
  <si>
    <t>3</t>
  </si>
  <si>
    <t>631351102.S</t>
  </si>
  <si>
    <t>Debnenie stien, rýh a otvorov v podlahách odstránenie</t>
  </si>
  <si>
    <t>1178816240</t>
  </si>
  <si>
    <t>632001051.S</t>
  </si>
  <si>
    <t>Zhotovenie jednonásobného penetračného náteru</t>
  </si>
  <si>
    <t>-1524114104</t>
  </si>
  <si>
    <t>5</t>
  </si>
  <si>
    <t>M</t>
  </si>
  <si>
    <t>585520009100.S</t>
  </si>
  <si>
    <t>Základný penetračný náter na zvýšenie priľnavosti k nasiakavému podkladu</t>
  </si>
  <si>
    <t>kg</t>
  </si>
  <si>
    <t>8</t>
  </si>
  <si>
    <t>-569888707</t>
  </si>
  <si>
    <t>632311001.1</t>
  </si>
  <si>
    <t>Metličková úprava betónového povrchu</t>
  </si>
  <si>
    <t>1739760758</t>
  </si>
  <si>
    <t>7</t>
  </si>
  <si>
    <t>634920001.S</t>
  </si>
  <si>
    <t>Rezanie dilatačných škár v čiastočne zatvrdnutej betónovej mazanine</t>
  </si>
  <si>
    <t>576712102</t>
  </si>
  <si>
    <t>9</t>
  </si>
  <si>
    <t>Ostatné konštrukcie a práce-búranie</t>
  </si>
  <si>
    <t>938902313.S</t>
  </si>
  <si>
    <t>Čistenie betónového podkladu vysokotlakovým vodným lúčom do hrúbky 5 mm - podláh</t>
  </si>
  <si>
    <t>-1725893315</t>
  </si>
  <si>
    <t>"Maštal 1- 4 podlahy š.2,4m,2,5m,2,5m,2,3m - každá dĺžky 84m</t>
  </si>
  <si>
    <t xml:space="preserve">84,0*(2,4+2,5+2,5+2,3) </t>
  </si>
  <si>
    <t>99</t>
  </si>
  <si>
    <t>Presun hmôt HSV</t>
  </si>
  <si>
    <t>999281111.S</t>
  </si>
  <si>
    <t>Presun hmôt pre opravy a údržbu objektov výšky do 25 m</t>
  </si>
  <si>
    <t>t</t>
  </si>
  <si>
    <t>-685675183</t>
  </si>
  <si>
    <t>Maštal2</t>
  </si>
  <si>
    <t>840</t>
  </si>
  <si>
    <t>SO 01-2 - Maštal č.2</t>
  </si>
  <si>
    <t>Mazanina z betónu vystužená oceľovými vláknami tr.C30/37  hr.200 mm, plastifikátor, ostatný materiál, dodávka, montáž</t>
  </si>
  <si>
    <t>Maštal2*0,20</t>
  </si>
  <si>
    <t>0,2*(2,5+2,4+2,6+2,5)*2*1,05 "iba krátke strany</t>
  </si>
  <si>
    <t>"Maštal 2- 4 podlahy š.2,5m,2,6m,2,4m,2,5m -  každá dĺžky 84m</t>
  </si>
  <si>
    <t xml:space="preserve">84,0*(2,5+2,6+2,4+2,5) </t>
  </si>
  <si>
    <t>Maštal3</t>
  </si>
  <si>
    <t>1170,4</t>
  </si>
  <si>
    <t>SO 01-3 - Maštal č.3</t>
  </si>
  <si>
    <t>Maštal3*0,20</t>
  </si>
  <si>
    <t>0,2*(3,4+2,6*2+2,8+3,8)*2*1,05 "iba krátke strany</t>
  </si>
  <si>
    <t>"Maštal 3- 5 podláh š.3,4m,2,6m,2,6m,2,8m,3,8m -  každá dĺžky 77m</t>
  </si>
  <si>
    <t xml:space="preserve">77,0*(3,4+2,6+2,6+2,8+3,8) </t>
  </si>
  <si>
    <t>Maštal4</t>
  </si>
  <si>
    <t>1224</t>
  </si>
  <si>
    <t>SO 01-4 - Maštal č.4</t>
  </si>
  <si>
    <t>Maštal4*0,20</t>
  </si>
  <si>
    <t>0,2*(3,8+2,5+2,1*2+2,6+3,9)*2*1,05 "iba krátke strany</t>
  </si>
  <si>
    <t>"Maštal 4-6 podláh š.3,8m,2,5m,2,1m,2,1m,2,6m,3,9m -  každá dĺžky 72m</t>
  </si>
  <si>
    <t xml:space="preserve">72,0*(3,8+2,5+2,1+2,1+2,6+3,9) </t>
  </si>
  <si>
    <t>ZOZNAM FIGÚR</t>
  </si>
  <si>
    <t>Výmera</t>
  </si>
  <si>
    <t xml:space="preserve"> SO 01-1</t>
  </si>
  <si>
    <t>Použitie figúry:</t>
  </si>
  <si>
    <t xml:space="preserve"> SO 01-2</t>
  </si>
  <si>
    <t xml:space="preserve"> SO 01-3</t>
  </si>
  <si>
    <t xml:space="preserve"> SO 01-4</t>
  </si>
  <si>
    <t>AgroContract mliečna farma, a.s., Jasová 736, Jasová 941 34</t>
  </si>
  <si>
    <t>Jasová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</si>
</sst>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>
      <selection activeCell="R8" sqref="R8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25" width="2.75" customWidth="1"/>
    <col min="26" max="26" width="9.75" customWidth="1"/>
    <col min="27" max="33" width="2.75" customWidth="1"/>
    <col min="34" max="34" width="3.25" customWidth="1"/>
    <col min="35" max="35" width="10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7" customHeight="1">
      <c r="AR2" s="191" t="s">
        <v>5</v>
      </c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S2" s="15" t="s">
        <v>6</v>
      </c>
      <c r="BT2" s="15" t="s">
        <v>7</v>
      </c>
    </row>
    <row r="3" spans="1:74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ht="12" customHeight="1">
      <c r="B5" s="18"/>
      <c r="D5" s="22" t="s">
        <v>12</v>
      </c>
      <c r="K5" s="206" t="s">
        <v>13</v>
      </c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R5" s="18"/>
      <c r="BE5" s="203" t="s">
        <v>14</v>
      </c>
      <c r="BS5" s="15" t="s">
        <v>6</v>
      </c>
    </row>
    <row r="6" spans="1:74" ht="37" customHeight="1">
      <c r="B6" s="18"/>
      <c r="D6" s="24" t="s">
        <v>15</v>
      </c>
      <c r="K6" s="207" t="s">
        <v>16</v>
      </c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R6" s="18"/>
      <c r="BE6" s="204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204"/>
      <c r="BS7" s="15" t="s">
        <v>6</v>
      </c>
    </row>
    <row r="8" spans="1:74" ht="12" customHeight="1">
      <c r="B8" s="18"/>
      <c r="D8" s="25" t="s">
        <v>19</v>
      </c>
      <c r="K8" s="23" t="s">
        <v>202</v>
      </c>
      <c r="AK8" s="25" t="s">
        <v>20</v>
      </c>
      <c r="AN8" s="26" t="s">
        <v>21</v>
      </c>
      <c r="AR8" s="18"/>
      <c r="BE8" s="204"/>
      <c r="BS8" s="15" t="s">
        <v>6</v>
      </c>
    </row>
    <row r="9" spans="1:74" ht="14.5" customHeight="1">
      <c r="B9" s="18"/>
      <c r="AR9" s="18"/>
      <c r="BE9" s="204"/>
      <c r="BS9" s="15" t="s">
        <v>6</v>
      </c>
    </row>
    <row r="10" spans="1:74" ht="12" customHeight="1">
      <c r="B10" s="18"/>
      <c r="D10" s="25" t="s">
        <v>22</v>
      </c>
      <c r="AK10" s="25" t="s">
        <v>23</v>
      </c>
      <c r="AN10" s="23">
        <v>36537071</v>
      </c>
      <c r="AR10" s="18"/>
      <c r="BE10" s="204"/>
      <c r="BS10" s="15" t="s">
        <v>6</v>
      </c>
    </row>
    <row r="11" spans="1:74" ht="18.5" customHeight="1">
      <c r="B11" s="18"/>
      <c r="E11" s="23" t="s">
        <v>201</v>
      </c>
      <c r="AK11" s="25" t="s">
        <v>24</v>
      </c>
      <c r="AN11" s="23" t="s">
        <v>1</v>
      </c>
      <c r="AR11" s="18"/>
      <c r="BE11" s="204"/>
      <c r="BS11" s="15" t="s">
        <v>6</v>
      </c>
    </row>
    <row r="12" spans="1:74" ht="7" customHeight="1">
      <c r="B12" s="18"/>
      <c r="AR12" s="18"/>
      <c r="BE12" s="204"/>
      <c r="BS12" s="15" t="s">
        <v>6</v>
      </c>
    </row>
    <row r="13" spans="1:74" ht="12" customHeight="1">
      <c r="B13" s="18"/>
      <c r="D13" s="25" t="s">
        <v>25</v>
      </c>
      <c r="AK13" s="25" t="s">
        <v>23</v>
      </c>
      <c r="AN13" s="27" t="s">
        <v>26</v>
      </c>
      <c r="AR13" s="18"/>
      <c r="BE13" s="204"/>
      <c r="BS13" s="15" t="s">
        <v>6</v>
      </c>
    </row>
    <row r="14" spans="1:74" ht="13">
      <c r="B14" s="18"/>
      <c r="E14" s="208" t="s">
        <v>26</v>
      </c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5" t="s">
        <v>24</v>
      </c>
      <c r="AN14" s="27" t="s">
        <v>26</v>
      </c>
      <c r="AR14" s="18"/>
      <c r="BE14" s="204"/>
      <c r="BS14" s="15" t="s">
        <v>6</v>
      </c>
    </row>
    <row r="15" spans="1:74" ht="7" customHeight="1">
      <c r="B15" s="18"/>
      <c r="AR15" s="18"/>
      <c r="BE15" s="204"/>
      <c r="BS15" s="15" t="s">
        <v>3</v>
      </c>
    </row>
    <row r="16" spans="1:74" ht="12" customHeight="1">
      <c r="B16" s="18"/>
      <c r="D16" s="25" t="s">
        <v>27</v>
      </c>
      <c r="AK16" s="25" t="s">
        <v>23</v>
      </c>
      <c r="AN16" s="23" t="s">
        <v>1</v>
      </c>
      <c r="AR16" s="18"/>
      <c r="BE16" s="204"/>
      <c r="BS16" s="15" t="s">
        <v>3</v>
      </c>
    </row>
    <row r="17" spans="2:71" ht="18.5" customHeight="1">
      <c r="B17" s="18"/>
      <c r="E17" s="23" t="s">
        <v>28</v>
      </c>
      <c r="AK17" s="25" t="s">
        <v>24</v>
      </c>
      <c r="AN17" s="23" t="s">
        <v>1</v>
      </c>
      <c r="AR17" s="18"/>
      <c r="BE17" s="204"/>
      <c r="BS17" s="15" t="s">
        <v>29</v>
      </c>
    </row>
    <row r="18" spans="2:71" ht="7" customHeight="1">
      <c r="B18" s="18"/>
      <c r="AR18" s="18"/>
      <c r="BE18" s="204"/>
      <c r="BS18" s="15" t="s">
        <v>6</v>
      </c>
    </row>
    <row r="19" spans="2:71" ht="12" customHeight="1">
      <c r="B19" s="18"/>
      <c r="D19" s="25" t="s">
        <v>30</v>
      </c>
      <c r="AK19" s="25" t="s">
        <v>23</v>
      </c>
      <c r="AN19" s="23">
        <v>40062767</v>
      </c>
      <c r="AR19" s="18"/>
      <c r="BE19" s="204"/>
      <c r="BS19" s="15" t="s">
        <v>6</v>
      </c>
    </row>
    <row r="20" spans="2:71" ht="18.5" customHeight="1">
      <c r="B20" s="18"/>
      <c r="E20" s="23" t="s">
        <v>32</v>
      </c>
      <c r="AK20" s="25" t="s">
        <v>24</v>
      </c>
      <c r="AN20" s="23" t="s">
        <v>1</v>
      </c>
      <c r="AR20" s="18"/>
      <c r="BE20" s="204"/>
      <c r="BS20" s="15" t="s">
        <v>29</v>
      </c>
    </row>
    <row r="21" spans="2:71" ht="7" customHeight="1">
      <c r="B21" s="18"/>
      <c r="AR21" s="18"/>
      <c r="BE21" s="204"/>
    </row>
    <row r="22" spans="2:71" ht="12" customHeight="1">
      <c r="B22" s="18"/>
      <c r="D22" s="25" t="s">
        <v>33</v>
      </c>
      <c r="AR22" s="18"/>
      <c r="BE22" s="204"/>
    </row>
    <row r="23" spans="2:71" ht="16.5" customHeight="1">
      <c r="B23" s="18"/>
      <c r="E23" s="210" t="s">
        <v>1</v>
      </c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R23" s="18"/>
      <c r="BE23" s="204"/>
    </row>
    <row r="24" spans="2:71" ht="7" customHeight="1">
      <c r="B24" s="18"/>
      <c r="AR24" s="18"/>
      <c r="BE24" s="204"/>
    </row>
    <row r="25" spans="2:71" ht="7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04"/>
    </row>
    <row r="26" spans="2:71" s="1" customFormat="1" ht="26" customHeight="1">
      <c r="B26" s="30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1">
        <f>ROUND(AG94,2)</f>
        <v>0</v>
      </c>
      <c r="AL26" s="212"/>
      <c r="AM26" s="212"/>
      <c r="AN26" s="212"/>
      <c r="AO26" s="212"/>
      <c r="AR26" s="30"/>
      <c r="BE26" s="204"/>
    </row>
    <row r="27" spans="2:71" s="1" customFormat="1" ht="7" customHeight="1">
      <c r="B27" s="30"/>
      <c r="AR27" s="30"/>
      <c r="BE27" s="204"/>
    </row>
    <row r="28" spans="2:71" s="1" customFormat="1" ht="13">
      <c r="B28" s="30"/>
      <c r="L28" s="213" t="s">
        <v>35</v>
      </c>
      <c r="M28" s="213"/>
      <c r="N28" s="213"/>
      <c r="O28" s="213"/>
      <c r="P28" s="213"/>
      <c r="W28" s="213" t="s">
        <v>36</v>
      </c>
      <c r="X28" s="213"/>
      <c r="Y28" s="213"/>
      <c r="Z28" s="213"/>
      <c r="AA28" s="213"/>
      <c r="AB28" s="213"/>
      <c r="AC28" s="213"/>
      <c r="AD28" s="213"/>
      <c r="AE28" s="213"/>
      <c r="AK28" s="213" t="s">
        <v>37</v>
      </c>
      <c r="AL28" s="213"/>
      <c r="AM28" s="213"/>
      <c r="AN28" s="213"/>
      <c r="AO28" s="213"/>
      <c r="AR28" s="30"/>
      <c r="BE28" s="204"/>
    </row>
    <row r="29" spans="2:71" s="2" customFormat="1" ht="14.5" customHeight="1">
      <c r="B29" s="34"/>
      <c r="D29" s="25" t="s">
        <v>38</v>
      </c>
      <c r="F29" s="35" t="s">
        <v>39</v>
      </c>
      <c r="L29" s="195">
        <v>0.2</v>
      </c>
      <c r="M29" s="194"/>
      <c r="N29" s="194"/>
      <c r="O29" s="194"/>
      <c r="P29" s="194"/>
      <c r="Q29" s="36"/>
      <c r="R29" s="36"/>
      <c r="S29" s="36"/>
      <c r="T29" s="36"/>
      <c r="U29" s="36"/>
      <c r="V29" s="36"/>
      <c r="W29" s="193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F29" s="36"/>
      <c r="AG29" s="36"/>
      <c r="AH29" s="36"/>
      <c r="AI29" s="36"/>
      <c r="AJ29" s="36"/>
      <c r="AK29" s="193">
        <f>ROUND(AV94, 2)</f>
        <v>0</v>
      </c>
      <c r="AL29" s="194"/>
      <c r="AM29" s="194"/>
      <c r="AN29" s="194"/>
      <c r="AO29" s="194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05"/>
    </row>
    <row r="30" spans="2:71" s="2" customFormat="1" ht="14.5" customHeight="1">
      <c r="B30" s="34"/>
      <c r="F30" s="35" t="s">
        <v>40</v>
      </c>
      <c r="L30" s="195">
        <v>0.2</v>
      </c>
      <c r="M30" s="194"/>
      <c r="N30" s="194"/>
      <c r="O30" s="194"/>
      <c r="P30" s="194"/>
      <c r="Q30" s="36"/>
      <c r="R30" s="36"/>
      <c r="S30" s="36"/>
      <c r="T30" s="36"/>
      <c r="U30" s="36"/>
      <c r="V30" s="36"/>
      <c r="W30" s="193">
        <f>ROUND(BA94, 2)</f>
        <v>0</v>
      </c>
      <c r="X30" s="194"/>
      <c r="Y30" s="194"/>
      <c r="Z30" s="194"/>
      <c r="AA30" s="194"/>
      <c r="AB30" s="194"/>
      <c r="AC30" s="194"/>
      <c r="AD30" s="194"/>
      <c r="AE30" s="194"/>
      <c r="AF30" s="36"/>
      <c r="AG30" s="36"/>
      <c r="AH30" s="36"/>
      <c r="AI30" s="36"/>
      <c r="AJ30" s="36"/>
      <c r="AK30" s="193">
        <f>ROUND(AW94, 2)</f>
        <v>0</v>
      </c>
      <c r="AL30" s="194"/>
      <c r="AM30" s="194"/>
      <c r="AN30" s="194"/>
      <c r="AO30" s="194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05"/>
    </row>
    <row r="31" spans="2:71" s="2" customFormat="1" ht="14.5" hidden="1" customHeight="1">
      <c r="B31" s="34"/>
      <c r="F31" s="25" t="s">
        <v>41</v>
      </c>
      <c r="L31" s="202">
        <v>0.2</v>
      </c>
      <c r="M31" s="201"/>
      <c r="N31" s="201"/>
      <c r="O31" s="201"/>
      <c r="P31" s="201"/>
      <c r="W31" s="200">
        <f>ROUND(BB94, 2)</f>
        <v>0</v>
      </c>
      <c r="X31" s="201"/>
      <c r="Y31" s="201"/>
      <c r="Z31" s="201"/>
      <c r="AA31" s="201"/>
      <c r="AB31" s="201"/>
      <c r="AC31" s="201"/>
      <c r="AD31" s="201"/>
      <c r="AE31" s="201"/>
      <c r="AK31" s="200">
        <v>0</v>
      </c>
      <c r="AL31" s="201"/>
      <c r="AM31" s="201"/>
      <c r="AN31" s="201"/>
      <c r="AO31" s="201"/>
      <c r="AR31" s="34"/>
      <c r="BE31" s="205"/>
    </row>
    <row r="32" spans="2:71" s="2" customFormat="1" ht="14.5" hidden="1" customHeight="1">
      <c r="B32" s="34"/>
      <c r="F32" s="25" t="s">
        <v>42</v>
      </c>
      <c r="L32" s="202">
        <v>0.2</v>
      </c>
      <c r="M32" s="201"/>
      <c r="N32" s="201"/>
      <c r="O32" s="201"/>
      <c r="P32" s="201"/>
      <c r="W32" s="200">
        <f>ROUND(BC94, 2)</f>
        <v>0</v>
      </c>
      <c r="X32" s="201"/>
      <c r="Y32" s="201"/>
      <c r="Z32" s="201"/>
      <c r="AA32" s="201"/>
      <c r="AB32" s="201"/>
      <c r="AC32" s="201"/>
      <c r="AD32" s="201"/>
      <c r="AE32" s="201"/>
      <c r="AK32" s="200">
        <v>0</v>
      </c>
      <c r="AL32" s="201"/>
      <c r="AM32" s="201"/>
      <c r="AN32" s="201"/>
      <c r="AO32" s="201"/>
      <c r="AR32" s="34"/>
      <c r="BE32" s="205"/>
    </row>
    <row r="33" spans="2:57" s="2" customFormat="1" ht="14.5" hidden="1" customHeight="1">
      <c r="B33" s="34"/>
      <c r="F33" s="35" t="s">
        <v>43</v>
      </c>
      <c r="L33" s="195">
        <v>0</v>
      </c>
      <c r="M33" s="194"/>
      <c r="N33" s="194"/>
      <c r="O33" s="194"/>
      <c r="P33" s="194"/>
      <c r="Q33" s="36"/>
      <c r="R33" s="36"/>
      <c r="S33" s="36"/>
      <c r="T33" s="36"/>
      <c r="U33" s="36"/>
      <c r="V33" s="36"/>
      <c r="W33" s="193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F33" s="36"/>
      <c r="AG33" s="36"/>
      <c r="AH33" s="36"/>
      <c r="AI33" s="36"/>
      <c r="AJ33" s="36"/>
      <c r="AK33" s="193">
        <v>0</v>
      </c>
      <c r="AL33" s="194"/>
      <c r="AM33" s="194"/>
      <c r="AN33" s="194"/>
      <c r="AO33" s="194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5"/>
    </row>
    <row r="34" spans="2:57" s="1" customFormat="1" ht="7" customHeight="1">
      <c r="B34" s="30"/>
      <c r="AR34" s="30"/>
      <c r="BE34" s="204"/>
    </row>
    <row r="35" spans="2:57" s="1" customFormat="1" ht="26" customHeight="1"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199" t="s">
        <v>46</v>
      </c>
      <c r="Y35" s="197"/>
      <c r="Z35" s="197"/>
      <c r="AA35" s="197"/>
      <c r="AB35" s="197"/>
      <c r="AC35" s="40"/>
      <c r="AD35" s="40"/>
      <c r="AE35" s="40"/>
      <c r="AF35" s="40"/>
      <c r="AG35" s="40"/>
      <c r="AH35" s="40"/>
      <c r="AI35" s="40"/>
      <c r="AJ35" s="40"/>
      <c r="AK35" s="196">
        <f>SUM(AK26:AK33)</f>
        <v>0</v>
      </c>
      <c r="AL35" s="197"/>
      <c r="AM35" s="197"/>
      <c r="AN35" s="197"/>
      <c r="AO35" s="198"/>
      <c r="AP35" s="38"/>
      <c r="AQ35" s="38"/>
      <c r="AR35" s="30"/>
    </row>
    <row r="36" spans="2:57" s="1" customFormat="1" ht="7" customHeight="1">
      <c r="B36" s="30"/>
      <c r="AR36" s="30"/>
    </row>
    <row r="37" spans="2:57" s="1" customFormat="1" ht="14.5" customHeight="1">
      <c r="B37" s="30"/>
      <c r="AR37" s="30"/>
    </row>
    <row r="38" spans="2:57" ht="14.5" customHeight="1">
      <c r="B38" s="18"/>
      <c r="AR38" s="18"/>
    </row>
    <row r="39" spans="2:57" ht="14.5" customHeight="1">
      <c r="B39" s="18"/>
      <c r="AR39" s="18"/>
    </row>
    <row r="40" spans="2:57" ht="14.5" customHeight="1">
      <c r="B40" s="18"/>
      <c r="AR40" s="18"/>
    </row>
    <row r="41" spans="2:57" ht="14.5" customHeight="1">
      <c r="B41" s="18"/>
      <c r="AR41" s="18"/>
    </row>
    <row r="42" spans="2:57" ht="14.5" customHeight="1">
      <c r="B42" s="18"/>
      <c r="AR42" s="18"/>
    </row>
    <row r="43" spans="2:57" ht="14.5" customHeight="1">
      <c r="B43" s="18"/>
      <c r="AR43" s="18"/>
    </row>
    <row r="44" spans="2:57" ht="14.5" customHeight="1">
      <c r="B44" s="18"/>
      <c r="AR44" s="18"/>
    </row>
    <row r="45" spans="2:57" ht="14.5" customHeight="1">
      <c r="B45" s="18"/>
      <c r="AR45" s="18"/>
    </row>
    <row r="46" spans="2:57" ht="14.5" customHeight="1">
      <c r="B46" s="18"/>
      <c r="AR46" s="18"/>
    </row>
    <row r="47" spans="2:57" ht="14.5" customHeight="1">
      <c r="B47" s="18"/>
      <c r="AR47" s="18"/>
    </row>
    <row r="48" spans="2:57" ht="14.5" customHeight="1">
      <c r="B48" s="18"/>
      <c r="AR48" s="18"/>
    </row>
    <row r="49" spans="2:44" s="1" customFormat="1" ht="14.5" customHeight="1">
      <c r="B49" s="30"/>
      <c r="D49" s="42" t="s">
        <v>47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48</v>
      </c>
      <c r="AI49" s="43"/>
      <c r="AJ49" s="43"/>
      <c r="AK49" s="43"/>
      <c r="AL49" s="43"/>
      <c r="AM49" s="43"/>
      <c r="AN49" s="43"/>
      <c r="AO49" s="43"/>
      <c r="AR49" s="30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3">
      <c r="B60" s="30"/>
      <c r="D60" s="44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49</v>
      </c>
      <c r="AI60" s="32"/>
      <c r="AJ60" s="32"/>
      <c r="AK60" s="32"/>
      <c r="AL60" s="32"/>
      <c r="AM60" s="44" t="s">
        <v>50</v>
      </c>
      <c r="AN60" s="32"/>
      <c r="AO60" s="32"/>
      <c r="AR60" s="30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3">
      <c r="B64" s="30"/>
      <c r="D64" s="42" t="s">
        <v>51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52</v>
      </c>
      <c r="AI64" s="43"/>
      <c r="AJ64" s="43"/>
      <c r="AK64" s="43"/>
      <c r="AL64" s="43"/>
      <c r="AM64" s="43"/>
      <c r="AN64" s="43"/>
      <c r="AO64" s="43"/>
      <c r="AR64" s="30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3">
      <c r="B75" s="30"/>
      <c r="D75" s="44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49</v>
      </c>
      <c r="AI75" s="32"/>
      <c r="AJ75" s="32"/>
      <c r="AK75" s="32"/>
      <c r="AL75" s="32"/>
      <c r="AM75" s="44" t="s">
        <v>50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7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1" s="1" customFormat="1" ht="7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1" s="1" customFormat="1" ht="25" customHeight="1">
      <c r="B82" s="30"/>
      <c r="C82" s="19" t="s">
        <v>53</v>
      </c>
      <c r="AR82" s="30"/>
    </row>
    <row r="83" spans="1:91" s="1" customFormat="1" ht="7" customHeight="1">
      <c r="B83" s="30"/>
      <c r="AR83" s="30"/>
    </row>
    <row r="84" spans="1:91" s="3" customFormat="1" ht="12" customHeight="1">
      <c r="B84" s="49"/>
      <c r="C84" s="25" t="s">
        <v>12</v>
      </c>
      <c r="L84" s="3" t="str">
        <f>K5</f>
        <v>28-24</v>
      </c>
      <c r="AR84" s="49"/>
    </row>
    <row r="85" spans="1:91" s="4" customFormat="1" ht="37" customHeight="1">
      <c r="B85" s="50"/>
      <c r="C85" s="51" t="s">
        <v>15</v>
      </c>
      <c r="L85" s="224" t="str">
        <f>K6</f>
        <v>REKONŠTRUKCIA PODLÁH V MAŠTALIACH</v>
      </c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R85" s="50"/>
    </row>
    <row r="86" spans="1:91" s="1" customFormat="1" ht="7" customHeight="1">
      <c r="B86" s="30"/>
      <c r="AR86" s="30"/>
    </row>
    <row r="87" spans="1:91" s="1" customFormat="1" ht="12" customHeight="1">
      <c r="B87" s="30"/>
      <c r="C87" s="25" t="s">
        <v>19</v>
      </c>
      <c r="L87" s="52" t="str">
        <f>IF(K8="","",K8)</f>
        <v>Jasová</v>
      </c>
      <c r="AI87" s="25" t="s">
        <v>20</v>
      </c>
      <c r="AM87" s="226" t="str">
        <f>IF(AN8= "","",AN8)</f>
        <v>4. 3. 2024</v>
      </c>
      <c r="AN87" s="226"/>
      <c r="AR87" s="30"/>
    </row>
    <row r="88" spans="1:91" s="1" customFormat="1" ht="7" customHeight="1">
      <c r="B88" s="30"/>
      <c r="AR88" s="30"/>
    </row>
    <row r="89" spans="1:91" s="1" customFormat="1" ht="15.25" customHeight="1">
      <c r="B89" s="30"/>
      <c r="C89" s="25" t="s">
        <v>22</v>
      </c>
      <c r="L89" s="3" t="str">
        <f>IF(E11= "","",E11)</f>
        <v>AgroContract mliečna farma, a.s., Jasová 736, Jasová 941 34</v>
      </c>
      <c r="AI89" s="25" t="s">
        <v>27</v>
      </c>
      <c r="AM89" s="227" t="str">
        <f>IF(E17="","",E17)</f>
        <v xml:space="preserve"> </v>
      </c>
      <c r="AN89" s="228"/>
      <c r="AO89" s="228"/>
      <c r="AP89" s="228"/>
      <c r="AR89" s="30"/>
      <c r="AS89" s="229" t="s">
        <v>54</v>
      </c>
      <c r="AT89" s="230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5" customHeight="1">
      <c r="B90" s="30"/>
      <c r="C90" s="25" t="s">
        <v>25</v>
      </c>
      <c r="L90" s="3" t="str">
        <f>IF(E14= "Vyplň údaj","",E14)</f>
        <v/>
      </c>
      <c r="AI90" s="25" t="s">
        <v>30</v>
      </c>
      <c r="AM90" s="227" t="str">
        <f>IF(E20="","",E20)</f>
        <v>Ingrid Szegheőová</v>
      </c>
      <c r="AN90" s="228"/>
      <c r="AO90" s="228"/>
      <c r="AP90" s="228"/>
      <c r="AR90" s="30"/>
      <c r="AS90" s="231"/>
      <c r="AT90" s="232"/>
      <c r="BD90" s="56"/>
    </row>
    <row r="91" spans="1:91" s="1" customFormat="1" ht="11" customHeight="1">
      <c r="B91" s="30"/>
      <c r="AR91" s="30"/>
      <c r="AS91" s="231"/>
      <c r="AT91" s="232"/>
      <c r="BD91" s="56"/>
    </row>
    <row r="92" spans="1:91" s="1" customFormat="1" ht="29.25" customHeight="1">
      <c r="B92" s="30"/>
      <c r="C92" s="219" t="s">
        <v>55</v>
      </c>
      <c r="D92" s="220"/>
      <c r="E92" s="220"/>
      <c r="F92" s="220"/>
      <c r="G92" s="220"/>
      <c r="H92" s="57"/>
      <c r="I92" s="222" t="s">
        <v>56</v>
      </c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1" t="s">
        <v>57</v>
      </c>
      <c r="AH92" s="220"/>
      <c r="AI92" s="220"/>
      <c r="AJ92" s="220"/>
      <c r="AK92" s="220"/>
      <c r="AL92" s="220"/>
      <c r="AM92" s="220"/>
      <c r="AN92" s="222" t="s">
        <v>58</v>
      </c>
      <c r="AO92" s="220"/>
      <c r="AP92" s="223"/>
      <c r="AQ92" s="58" t="s">
        <v>59</v>
      </c>
      <c r="AR92" s="30"/>
      <c r="AS92" s="59" t="s">
        <v>60</v>
      </c>
      <c r="AT92" s="60" t="s">
        <v>61</v>
      </c>
      <c r="AU92" s="60" t="s">
        <v>62</v>
      </c>
      <c r="AV92" s="60" t="s">
        <v>63</v>
      </c>
      <c r="AW92" s="60" t="s">
        <v>64</v>
      </c>
      <c r="AX92" s="60" t="s">
        <v>65</v>
      </c>
      <c r="AY92" s="60" t="s">
        <v>66</v>
      </c>
      <c r="AZ92" s="60" t="s">
        <v>67</v>
      </c>
      <c r="BA92" s="60" t="s">
        <v>68</v>
      </c>
      <c r="BB92" s="60" t="s">
        <v>69</v>
      </c>
      <c r="BC92" s="60" t="s">
        <v>70</v>
      </c>
      <c r="BD92" s="61" t="s">
        <v>71</v>
      </c>
    </row>
    <row r="93" spans="1:91" s="1" customFormat="1" ht="11" customHeight="1">
      <c r="B93" s="30"/>
      <c r="AR93" s="30"/>
      <c r="AS93" s="62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5" customHeight="1">
      <c r="B94" s="63"/>
      <c r="C94" s="64" t="s">
        <v>72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7">
        <f>ROUND(SUM(AG95:AG98),2)</f>
        <v>0</v>
      </c>
      <c r="AH94" s="217"/>
      <c r="AI94" s="217"/>
      <c r="AJ94" s="217"/>
      <c r="AK94" s="217"/>
      <c r="AL94" s="217"/>
      <c r="AM94" s="217"/>
      <c r="AN94" s="218">
        <f>SUM(AG94,AT94)</f>
        <v>0</v>
      </c>
      <c r="AO94" s="218"/>
      <c r="AP94" s="218"/>
      <c r="AQ94" s="67" t="s">
        <v>1</v>
      </c>
      <c r="AR94" s="63"/>
      <c r="AS94" s="68">
        <f>ROUND(SUM(AS95:AS98),2)</f>
        <v>0</v>
      </c>
      <c r="AT94" s="69">
        <f>ROUND(SUM(AV94:AW94),2)</f>
        <v>0</v>
      </c>
      <c r="AU94" s="70">
        <f>ROUND(SUM(AU95:AU98),5)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ROUND(SUM(AZ95:AZ98),2)</f>
        <v>0</v>
      </c>
      <c r="BA94" s="69">
        <f>ROUND(SUM(BA95:BA98),2)</f>
        <v>0</v>
      </c>
      <c r="BB94" s="69">
        <f>ROUND(SUM(BB95:BB98),2)</f>
        <v>0</v>
      </c>
      <c r="BC94" s="69">
        <f>ROUND(SUM(BC95:BC98),2)</f>
        <v>0</v>
      </c>
      <c r="BD94" s="71">
        <f>ROUND(SUM(BD95:BD98),2)</f>
        <v>0</v>
      </c>
      <c r="BS94" s="72" t="s">
        <v>73</v>
      </c>
      <c r="BT94" s="72" t="s">
        <v>74</v>
      </c>
      <c r="BU94" s="73" t="s">
        <v>75</v>
      </c>
      <c r="BV94" s="72" t="s">
        <v>76</v>
      </c>
      <c r="BW94" s="72" t="s">
        <v>4</v>
      </c>
      <c r="BX94" s="72" t="s">
        <v>77</v>
      </c>
      <c r="CL94" s="72" t="s">
        <v>1</v>
      </c>
    </row>
    <row r="95" spans="1:91" s="6" customFormat="1" ht="24.75" customHeight="1">
      <c r="A95" s="74" t="s">
        <v>78</v>
      </c>
      <c r="B95" s="75"/>
      <c r="C95" s="76"/>
      <c r="D95" s="216" t="s">
        <v>79</v>
      </c>
      <c r="E95" s="216"/>
      <c r="F95" s="216"/>
      <c r="G95" s="216"/>
      <c r="H95" s="216"/>
      <c r="I95" s="77"/>
      <c r="J95" s="216" t="s">
        <v>80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4">
        <f>'SO 01-1 - Maštal č.1'!J30</f>
        <v>0</v>
      </c>
      <c r="AH95" s="215"/>
      <c r="AI95" s="215"/>
      <c r="AJ95" s="215"/>
      <c r="AK95" s="215"/>
      <c r="AL95" s="215"/>
      <c r="AM95" s="215"/>
      <c r="AN95" s="214">
        <f>SUM(AG95,AT95)</f>
        <v>0</v>
      </c>
      <c r="AO95" s="215"/>
      <c r="AP95" s="215"/>
      <c r="AQ95" s="78" t="s">
        <v>81</v>
      </c>
      <c r="AR95" s="75"/>
      <c r="AS95" s="79">
        <v>0</v>
      </c>
      <c r="AT95" s="80">
        <f>ROUND(SUM(AV95:AW95),2)</f>
        <v>0</v>
      </c>
      <c r="AU95" s="81">
        <f>'SO 01-1 - Maštal č.1'!P120</f>
        <v>0</v>
      </c>
      <c r="AV95" s="80">
        <f>'SO 01-1 - Maštal č.1'!J33</f>
        <v>0</v>
      </c>
      <c r="AW95" s="80">
        <f>'SO 01-1 - Maštal č.1'!J34</f>
        <v>0</v>
      </c>
      <c r="AX95" s="80">
        <f>'SO 01-1 - Maštal č.1'!J35</f>
        <v>0</v>
      </c>
      <c r="AY95" s="80">
        <f>'SO 01-1 - Maštal č.1'!J36</f>
        <v>0</v>
      </c>
      <c r="AZ95" s="80">
        <f>'SO 01-1 - Maštal č.1'!F33</f>
        <v>0</v>
      </c>
      <c r="BA95" s="80">
        <f>'SO 01-1 - Maštal č.1'!F34</f>
        <v>0</v>
      </c>
      <c r="BB95" s="80">
        <f>'SO 01-1 - Maštal č.1'!F35</f>
        <v>0</v>
      </c>
      <c r="BC95" s="80">
        <f>'SO 01-1 - Maštal č.1'!F36</f>
        <v>0</v>
      </c>
      <c r="BD95" s="82">
        <f>'SO 01-1 - Maštal č.1'!F37</f>
        <v>0</v>
      </c>
      <c r="BT95" s="83" t="s">
        <v>82</v>
      </c>
      <c r="BV95" s="83" t="s">
        <v>76</v>
      </c>
      <c r="BW95" s="83" t="s">
        <v>83</v>
      </c>
      <c r="BX95" s="83" t="s">
        <v>4</v>
      </c>
      <c r="CL95" s="83" t="s">
        <v>1</v>
      </c>
      <c r="CM95" s="83" t="s">
        <v>74</v>
      </c>
    </row>
    <row r="96" spans="1:91" s="6" customFormat="1" ht="24.75" customHeight="1">
      <c r="A96" s="74" t="s">
        <v>78</v>
      </c>
      <c r="B96" s="75"/>
      <c r="C96" s="76"/>
      <c r="D96" s="216" t="s">
        <v>84</v>
      </c>
      <c r="E96" s="216"/>
      <c r="F96" s="216"/>
      <c r="G96" s="216"/>
      <c r="H96" s="216"/>
      <c r="I96" s="77"/>
      <c r="J96" s="216" t="s">
        <v>85</v>
      </c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4">
        <f>'SO 01-2 - Maštal č.2'!J30</f>
        <v>0</v>
      </c>
      <c r="AH96" s="215"/>
      <c r="AI96" s="215"/>
      <c r="AJ96" s="215"/>
      <c r="AK96" s="215"/>
      <c r="AL96" s="215"/>
      <c r="AM96" s="215"/>
      <c r="AN96" s="214">
        <f>SUM(AG96,AT96)</f>
        <v>0</v>
      </c>
      <c r="AO96" s="215"/>
      <c r="AP96" s="215"/>
      <c r="AQ96" s="78" t="s">
        <v>81</v>
      </c>
      <c r="AR96" s="75"/>
      <c r="AS96" s="79">
        <v>0</v>
      </c>
      <c r="AT96" s="80">
        <f>ROUND(SUM(AV96:AW96),2)</f>
        <v>0</v>
      </c>
      <c r="AU96" s="81">
        <f>'SO 01-2 - Maštal č.2'!P120</f>
        <v>0</v>
      </c>
      <c r="AV96" s="80">
        <f>'SO 01-2 - Maštal č.2'!J33</f>
        <v>0</v>
      </c>
      <c r="AW96" s="80">
        <f>'SO 01-2 - Maštal č.2'!J34</f>
        <v>0</v>
      </c>
      <c r="AX96" s="80">
        <f>'SO 01-2 - Maštal č.2'!J35</f>
        <v>0</v>
      </c>
      <c r="AY96" s="80">
        <f>'SO 01-2 - Maštal č.2'!J36</f>
        <v>0</v>
      </c>
      <c r="AZ96" s="80">
        <f>'SO 01-2 - Maštal č.2'!F33</f>
        <v>0</v>
      </c>
      <c r="BA96" s="80">
        <f>'SO 01-2 - Maštal č.2'!F34</f>
        <v>0</v>
      </c>
      <c r="BB96" s="80">
        <f>'SO 01-2 - Maštal č.2'!F35</f>
        <v>0</v>
      </c>
      <c r="BC96" s="80">
        <f>'SO 01-2 - Maštal č.2'!F36</f>
        <v>0</v>
      </c>
      <c r="BD96" s="82">
        <f>'SO 01-2 - Maštal č.2'!F37</f>
        <v>0</v>
      </c>
      <c r="BT96" s="83" t="s">
        <v>82</v>
      </c>
      <c r="BV96" s="83" t="s">
        <v>76</v>
      </c>
      <c r="BW96" s="83" t="s">
        <v>86</v>
      </c>
      <c r="BX96" s="83" t="s">
        <v>4</v>
      </c>
      <c r="CL96" s="83" t="s">
        <v>1</v>
      </c>
      <c r="CM96" s="83" t="s">
        <v>74</v>
      </c>
    </row>
    <row r="97" spans="1:91" s="6" customFormat="1" ht="24.75" customHeight="1">
      <c r="A97" s="74" t="s">
        <v>78</v>
      </c>
      <c r="B97" s="75"/>
      <c r="C97" s="76"/>
      <c r="D97" s="216" t="s">
        <v>87</v>
      </c>
      <c r="E97" s="216"/>
      <c r="F97" s="216"/>
      <c r="G97" s="216"/>
      <c r="H97" s="216"/>
      <c r="I97" s="77"/>
      <c r="J97" s="216" t="s">
        <v>88</v>
      </c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14">
        <f>'SO 01-3 - Maštal č.3'!J30</f>
        <v>0</v>
      </c>
      <c r="AH97" s="215"/>
      <c r="AI97" s="215"/>
      <c r="AJ97" s="215"/>
      <c r="AK97" s="215"/>
      <c r="AL97" s="215"/>
      <c r="AM97" s="215"/>
      <c r="AN97" s="214">
        <f>SUM(AG97,AT97)</f>
        <v>0</v>
      </c>
      <c r="AO97" s="215"/>
      <c r="AP97" s="215"/>
      <c r="AQ97" s="78" t="s">
        <v>81</v>
      </c>
      <c r="AR97" s="75"/>
      <c r="AS97" s="79">
        <v>0</v>
      </c>
      <c r="AT97" s="80">
        <f>ROUND(SUM(AV97:AW97),2)</f>
        <v>0</v>
      </c>
      <c r="AU97" s="81">
        <f>'SO 01-3 - Maštal č.3'!P120</f>
        <v>0</v>
      </c>
      <c r="AV97" s="80">
        <f>'SO 01-3 - Maštal č.3'!J33</f>
        <v>0</v>
      </c>
      <c r="AW97" s="80">
        <f>'SO 01-3 - Maštal č.3'!J34</f>
        <v>0</v>
      </c>
      <c r="AX97" s="80">
        <f>'SO 01-3 - Maštal č.3'!J35</f>
        <v>0</v>
      </c>
      <c r="AY97" s="80">
        <f>'SO 01-3 - Maštal č.3'!J36</f>
        <v>0</v>
      </c>
      <c r="AZ97" s="80">
        <f>'SO 01-3 - Maštal č.3'!F33</f>
        <v>0</v>
      </c>
      <c r="BA97" s="80">
        <f>'SO 01-3 - Maštal č.3'!F34</f>
        <v>0</v>
      </c>
      <c r="BB97" s="80">
        <f>'SO 01-3 - Maštal č.3'!F35</f>
        <v>0</v>
      </c>
      <c r="BC97" s="80">
        <f>'SO 01-3 - Maštal č.3'!F36</f>
        <v>0</v>
      </c>
      <c r="BD97" s="82">
        <f>'SO 01-3 - Maštal č.3'!F37</f>
        <v>0</v>
      </c>
      <c r="BT97" s="83" t="s">
        <v>82</v>
      </c>
      <c r="BV97" s="83" t="s">
        <v>76</v>
      </c>
      <c r="BW97" s="83" t="s">
        <v>89</v>
      </c>
      <c r="BX97" s="83" t="s">
        <v>4</v>
      </c>
      <c r="CL97" s="83" t="s">
        <v>1</v>
      </c>
      <c r="CM97" s="83" t="s">
        <v>74</v>
      </c>
    </row>
    <row r="98" spans="1:91" s="6" customFormat="1" ht="24.75" customHeight="1">
      <c r="A98" s="74" t="s">
        <v>78</v>
      </c>
      <c r="B98" s="75"/>
      <c r="C98" s="76"/>
      <c r="D98" s="216" t="s">
        <v>90</v>
      </c>
      <c r="E98" s="216"/>
      <c r="F98" s="216"/>
      <c r="G98" s="216"/>
      <c r="H98" s="216"/>
      <c r="I98" s="77"/>
      <c r="J98" s="216" t="s">
        <v>91</v>
      </c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14">
        <f>'SO 01-4 - Maštal č.4'!J30</f>
        <v>0</v>
      </c>
      <c r="AH98" s="215"/>
      <c r="AI98" s="215"/>
      <c r="AJ98" s="215"/>
      <c r="AK98" s="215"/>
      <c r="AL98" s="215"/>
      <c r="AM98" s="215"/>
      <c r="AN98" s="214">
        <f>SUM(AG98,AT98)</f>
        <v>0</v>
      </c>
      <c r="AO98" s="215"/>
      <c r="AP98" s="215"/>
      <c r="AQ98" s="78" t="s">
        <v>81</v>
      </c>
      <c r="AR98" s="75"/>
      <c r="AS98" s="84">
        <v>0</v>
      </c>
      <c r="AT98" s="85">
        <f>ROUND(SUM(AV98:AW98),2)</f>
        <v>0</v>
      </c>
      <c r="AU98" s="86">
        <f>'SO 01-4 - Maštal č.4'!P120</f>
        <v>0</v>
      </c>
      <c r="AV98" s="85">
        <f>'SO 01-4 - Maštal č.4'!J33</f>
        <v>0</v>
      </c>
      <c r="AW98" s="85">
        <f>'SO 01-4 - Maštal č.4'!J34</f>
        <v>0</v>
      </c>
      <c r="AX98" s="85">
        <f>'SO 01-4 - Maštal č.4'!J35</f>
        <v>0</v>
      </c>
      <c r="AY98" s="85">
        <f>'SO 01-4 - Maštal č.4'!J36</f>
        <v>0</v>
      </c>
      <c r="AZ98" s="85">
        <f>'SO 01-4 - Maštal č.4'!F33</f>
        <v>0</v>
      </c>
      <c r="BA98" s="85">
        <f>'SO 01-4 - Maštal č.4'!F34</f>
        <v>0</v>
      </c>
      <c r="BB98" s="85">
        <f>'SO 01-4 - Maštal č.4'!F35</f>
        <v>0</v>
      </c>
      <c r="BC98" s="85">
        <f>'SO 01-4 - Maštal č.4'!F36</f>
        <v>0</v>
      </c>
      <c r="BD98" s="87">
        <f>'SO 01-4 - Maštal č.4'!F37</f>
        <v>0</v>
      </c>
      <c r="BT98" s="83" t="s">
        <v>82</v>
      </c>
      <c r="BV98" s="83" t="s">
        <v>76</v>
      </c>
      <c r="BW98" s="83" t="s">
        <v>92</v>
      </c>
      <c r="BX98" s="83" t="s">
        <v>4</v>
      </c>
      <c r="CL98" s="83" t="s">
        <v>1</v>
      </c>
      <c r="CM98" s="83" t="s">
        <v>74</v>
      </c>
    </row>
    <row r="99" spans="1:91" s="1" customFormat="1" ht="30" customHeight="1">
      <c r="B99" s="30"/>
      <c r="AR99" s="30"/>
    </row>
    <row r="100" spans="1:91" s="1" customFormat="1" ht="7" customHeight="1"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30"/>
    </row>
  </sheetData>
  <mergeCells count="54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K30:AO30"/>
    <mergeCell ref="L30:P30"/>
    <mergeCell ref="W30:AE30"/>
    <mergeCell ref="L31:P31"/>
    <mergeCell ref="AN98:AP98"/>
    <mergeCell ref="AG98:AM98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SO 01-1 - Maštal č.1'!C2" display="/" xr:uid="{00000000-0004-0000-0000-000000000000}"/>
    <hyperlink ref="A96" location="'SO 01-2 - Maštal č.2'!C2" display="/" xr:uid="{00000000-0004-0000-0000-000001000000}"/>
    <hyperlink ref="A97" location="'SO 01-3 - Maštal č.3'!C2" display="/" xr:uid="{00000000-0004-0000-0000-000002000000}"/>
    <hyperlink ref="A98" location="'SO 01-4 - Maštal č.4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1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56" ht="37" customHeight="1">
      <c r="L2" s="191" t="s">
        <v>5</v>
      </c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5" t="s">
        <v>83</v>
      </c>
      <c r="AZ2" s="88" t="s">
        <v>93</v>
      </c>
      <c r="BA2" s="88" t="s">
        <v>1</v>
      </c>
      <c r="BB2" s="88" t="s">
        <v>1</v>
      </c>
      <c r="BC2" s="88" t="s">
        <v>94</v>
      </c>
      <c r="BD2" s="88" t="s">
        <v>95</v>
      </c>
    </row>
    <row r="3" spans="2:5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2:56" ht="25" customHeight="1">
      <c r="B4" s="18"/>
      <c r="D4" s="19" t="s">
        <v>96</v>
      </c>
      <c r="L4" s="18"/>
      <c r="M4" s="89" t="s">
        <v>9</v>
      </c>
      <c r="AT4" s="15" t="s">
        <v>3</v>
      </c>
    </row>
    <row r="5" spans="2:56" ht="7" customHeight="1">
      <c r="B5" s="18"/>
      <c r="L5" s="18"/>
    </row>
    <row r="6" spans="2:56" ht="12" customHeight="1">
      <c r="B6" s="18"/>
      <c r="D6" s="25" t="s">
        <v>15</v>
      </c>
      <c r="L6" s="18"/>
    </row>
    <row r="7" spans="2:56" ht="16.5" customHeight="1">
      <c r="B7" s="18"/>
      <c r="E7" s="234" t="str">
        <f>'Rekapitulácia stavby'!K6</f>
        <v>REKONŠTRUKCIA PODLÁH V MAŠTALIACH</v>
      </c>
      <c r="F7" s="235"/>
      <c r="G7" s="235"/>
      <c r="H7" s="235"/>
      <c r="L7" s="18"/>
    </row>
    <row r="8" spans="2:56" s="1" customFormat="1" ht="12" customHeight="1">
      <c r="B8" s="30"/>
      <c r="D8" s="25" t="s">
        <v>97</v>
      </c>
      <c r="L8" s="30"/>
    </row>
    <row r="9" spans="2:56" s="1" customFormat="1" ht="16.5" customHeight="1">
      <c r="B9" s="30"/>
      <c r="E9" s="224" t="s">
        <v>98</v>
      </c>
      <c r="F9" s="233"/>
      <c r="G9" s="233"/>
      <c r="H9" s="233"/>
      <c r="L9" s="30"/>
    </row>
    <row r="10" spans="2:56" s="1" customFormat="1">
      <c r="B10" s="30"/>
      <c r="L10" s="30"/>
    </row>
    <row r="11" spans="2:5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56" s="1" customFormat="1" ht="12" customHeight="1">
      <c r="B12" s="30"/>
      <c r="D12" s="25" t="s">
        <v>19</v>
      </c>
      <c r="F12" s="23" t="s">
        <v>202</v>
      </c>
      <c r="I12" s="25" t="s">
        <v>20</v>
      </c>
      <c r="J12" s="53" t="str">
        <f>'Rekapitulácia stavby'!AN8</f>
        <v>4. 3. 2024</v>
      </c>
      <c r="L12" s="30"/>
    </row>
    <row r="13" spans="2:56" s="1" customFormat="1" ht="11" customHeight="1">
      <c r="B13" s="30"/>
      <c r="L13" s="30"/>
    </row>
    <row r="14" spans="2:56" s="1" customFormat="1" ht="12" customHeight="1">
      <c r="B14" s="30"/>
      <c r="D14" s="25" t="s">
        <v>22</v>
      </c>
      <c r="I14" s="25" t="s">
        <v>23</v>
      </c>
      <c r="J14" s="23">
        <v>36537071</v>
      </c>
      <c r="L14" s="30"/>
    </row>
    <row r="15" spans="2:56" s="1" customFormat="1" ht="18" customHeight="1">
      <c r="B15" s="30"/>
      <c r="E15" s="23" t="s">
        <v>201</v>
      </c>
      <c r="I15" s="25" t="s">
        <v>24</v>
      </c>
      <c r="J15" s="23" t="s">
        <v>1</v>
      </c>
      <c r="L15" s="30"/>
    </row>
    <row r="16" spans="2:56" s="1" customFormat="1" ht="7" customHeight="1">
      <c r="B16" s="30"/>
      <c r="L16" s="30"/>
    </row>
    <row r="17" spans="2:12" s="1" customFormat="1" ht="12" customHeight="1">
      <c r="B17" s="30"/>
      <c r="D17" s="25" t="s">
        <v>25</v>
      </c>
      <c r="I17" s="25" t="s">
        <v>23</v>
      </c>
      <c r="J17" s="26" t="str">
        <f>'Rekapitulácia stavby'!AN13</f>
        <v>Vyplň údaj</v>
      </c>
      <c r="L17" s="30"/>
    </row>
    <row r="18" spans="2:12" s="1" customFormat="1" ht="18" customHeight="1">
      <c r="B18" s="30"/>
      <c r="E18" s="236" t="str">
        <f>'Rekapitulácia stavby'!E14</f>
        <v>Vyplň údaj</v>
      </c>
      <c r="F18" s="206"/>
      <c r="G18" s="206"/>
      <c r="H18" s="206"/>
      <c r="I18" s="25" t="s">
        <v>24</v>
      </c>
      <c r="J18" s="26" t="str">
        <f>'Rekapitulácia stavby'!AN14</f>
        <v>Vyplň údaj</v>
      </c>
      <c r="L18" s="30"/>
    </row>
    <row r="19" spans="2:12" s="1" customFormat="1" ht="7" customHeight="1">
      <c r="B19" s="30"/>
      <c r="L19" s="30"/>
    </row>
    <row r="20" spans="2:12" s="1" customFormat="1" ht="12" customHeight="1">
      <c r="B20" s="30"/>
      <c r="D20" s="25" t="s">
        <v>27</v>
      </c>
      <c r="I20" s="25" t="s">
        <v>23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24</v>
      </c>
      <c r="J21" s="23" t="str">
        <f>IF('Rekapitulácia stavby'!AN17="","",'Rekapitulácia stavby'!AN17)</f>
        <v/>
      </c>
      <c r="L21" s="30"/>
    </row>
    <row r="22" spans="2:12" s="1" customFormat="1" ht="7" customHeight="1">
      <c r="B22" s="30"/>
      <c r="L22" s="30"/>
    </row>
    <row r="23" spans="2:12" s="1" customFormat="1" ht="12" customHeight="1">
      <c r="B23" s="30"/>
      <c r="D23" s="25" t="s">
        <v>30</v>
      </c>
      <c r="I23" s="25" t="s">
        <v>23</v>
      </c>
      <c r="J23" s="23" t="s">
        <v>31</v>
      </c>
      <c r="L23" s="30"/>
    </row>
    <row r="24" spans="2:12" s="1" customFormat="1" ht="18" customHeight="1">
      <c r="B24" s="30"/>
      <c r="E24" s="23" t="s">
        <v>32</v>
      </c>
      <c r="I24" s="25" t="s">
        <v>24</v>
      </c>
      <c r="J24" s="23" t="s">
        <v>1</v>
      </c>
      <c r="L24" s="30"/>
    </row>
    <row r="25" spans="2:12" s="1" customFormat="1" ht="7" customHeight="1">
      <c r="B25" s="30"/>
      <c r="L25" s="30"/>
    </row>
    <row r="26" spans="2:12" s="1" customFormat="1" ht="12" customHeight="1">
      <c r="B26" s="30"/>
      <c r="D26" s="25" t="s">
        <v>33</v>
      </c>
      <c r="L26" s="30"/>
    </row>
    <row r="27" spans="2:12" s="7" customFormat="1" ht="16.5" customHeight="1">
      <c r="B27" s="90"/>
      <c r="E27" s="210" t="s">
        <v>1</v>
      </c>
      <c r="F27" s="210"/>
      <c r="G27" s="210"/>
      <c r="H27" s="210"/>
      <c r="L27" s="90"/>
    </row>
    <row r="28" spans="2:12" s="1" customFormat="1" ht="7" customHeight="1">
      <c r="B28" s="30"/>
      <c r="L28" s="30"/>
    </row>
    <row r="29" spans="2:12" s="1" customFormat="1" ht="7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25.25" customHeight="1">
      <c r="B30" s="30"/>
      <c r="D30" s="91" t="s">
        <v>34</v>
      </c>
      <c r="J30" s="66">
        <f>ROUND(J120, 2)</f>
        <v>0</v>
      </c>
      <c r="L30" s="30"/>
    </row>
    <row r="31" spans="2:12" s="1" customFormat="1" ht="7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5" customHeight="1">
      <c r="B32" s="30"/>
      <c r="F32" s="33" t="s">
        <v>36</v>
      </c>
      <c r="I32" s="33" t="s">
        <v>35</v>
      </c>
      <c r="J32" s="33" t="s">
        <v>37</v>
      </c>
      <c r="L32" s="30"/>
    </row>
    <row r="33" spans="2:12" s="1" customFormat="1" ht="14.5" customHeight="1">
      <c r="B33" s="30"/>
      <c r="D33" s="92" t="s">
        <v>38</v>
      </c>
      <c r="E33" s="35" t="s">
        <v>39</v>
      </c>
      <c r="F33" s="93">
        <f>ROUND((SUM(BE120:BE140)),  2)</f>
        <v>0</v>
      </c>
      <c r="G33" s="94"/>
      <c r="H33" s="94"/>
      <c r="I33" s="95">
        <v>0.2</v>
      </c>
      <c r="J33" s="93">
        <f>ROUND(((SUM(BE120:BE140))*I33),  2)</f>
        <v>0</v>
      </c>
      <c r="L33" s="30"/>
    </row>
    <row r="34" spans="2:12" s="1" customFormat="1" ht="14.5" customHeight="1">
      <c r="B34" s="30"/>
      <c r="E34" s="35" t="s">
        <v>40</v>
      </c>
      <c r="F34" s="93">
        <f>ROUND((SUM(BF120:BF140)),  2)</f>
        <v>0</v>
      </c>
      <c r="G34" s="94"/>
      <c r="H34" s="94"/>
      <c r="I34" s="95">
        <v>0.2</v>
      </c>
      <c r="J34" s="93">
        <f>ROUND(((SUM(BF120:BF140))*I34),  2)</f>
        <v>0</v>
      </c>
      <c r="L34" s="30"/>
    </row>
    <row r="35" spans="2:12" s="1" customFormat="1" ht="14.5" hidden="1" customHeight="1">
      <c r="B35" s="30"/>
      <c r="E35" s="25" t="s">
        <v>41</v>
      </c>
      <c r="F35" s="96">
        <f>ROUND((SUM(BG120:BG140)),  2)</f>
        <v>0</v>
      </c>
      <c r="I35" s="97">
        <v>0.2</v>
      </c>
      <c r="J35" s="96">
        <f>0</f>
        <v>0</v>
      </c>
      <c r="L35" s="30"/>
    </row>
    <row r="36" spans="2:12" s="1" customFormat="1" ht="14.5" hidden="1" customHeight="1">
      <c r="B36" s="30"/>
      <c r="E36" s="25" t="s">
        <v>42</v>
      </c>
      <c r="F36" s="96">
        <f>ROUND((SUM(BH120:BH140)),  2)</f>
        <v>0</v>
      </c>
      <c r="I36" s="97">
        <v>0.2</v>
      </c>
      <c r="J36" s="96">
        <f>0</f>
        <v>0</v>
      </c>
      <c r="L36" s="30"/>
    </row>
    <row r="37" spans="2:12" s="1" customFormat="1" ht="14.5" hidden="1" customHeight="1">
      <c r="B37" s="30"/>
      <c r="E37" s="35" t="s">
        <v>43</v>
      </c>
      <c r="F37" s="93">
        <f>ROUND((SUM(BI120:BI140)),  2)</f>
        <v>0</v>
      </c>
      <c r="G37" s="94"/>
      <c r="H37" s="94"/>
      <c r="I37" s="95">
        <v>0</v>
      </c>
      <c r="J37" s="93">
        <f>0</f>
        <v>0</v>
      </c>
      <c r="L37" s="30"/>
    </row>
    <row r="38" spans="2:12" s="1" customFormat="1" ht="7" customHeight="1">
      <c r="B38" s="30"/>
      <c r="L38" s="30"/>
    </row>
    <row r="39" spans="2:12" s="1" customFormat="1" ht="25.25" customHeight="1">
      <c r="B39" s="30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0"/>
    </row>
    <row r="40" spans="2:12" s="1" customFormat="1" ht="14.5" customHeight="1">
      <c r="B40" s="30"/>
      <c r="L40" s="30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30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3">
      <c r="B61" s="30"/>
      <c r="D61" s="44" t="s">
        <v>49</v>
      </c>
      <c r="E61" s="32"/>
      <c r="F61" s="104" t="s">
        <v>50</v>
      </c>
      <c r="G61" s="44" t="s">
        <v>49</v>
      </c>
      <c r="H61" s="32"/>
      <c r="I61" s="32"/>
      <c r="J61" s="105" t="s">
        <v>50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3">
      <c r="B65" s="30"/>
      <c r="D65" s="42" t="s">
        <v>51</v>
      </c>
      <c r="E65" s="43"/>
      <c r="F65" s="43"/>
      <c r="G65" s="42" t="s">
        <v>52</v>
      </c>
      <c r="H65" s="43"/>
      <c r="I65" s="43"/>
      <c r="J65" s="43"/>
      <c r="K65" s="43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3">
      <c r="B76" s="30"/>
      <c r="D76" s="44" t="s">
        <v>49</v>
      </c>
      <c r="E76" s="32"/>
      <c r="F76" s="104" t="s">
        <v>50</v>
      </c>
      <c r="G76" s="44" t="s">
        <v>49</v>
      </c>
      <c r="H76" s="32"/>
      <c r="I76" s="32"/>
      <c r="J76" s="105" t="s">
        <v>50</v>
      </c>
      <c r="K76" s="32"/>
      <c r="L76" s="30"/>
    </row>
    <row r="77" spans="2:12" s="1" customFormat="1" ht="14.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5" hidden="1" customHeight="1">
      <c r="B82" s="30"/>
      <c r="C82" s="19" t="s">
        <v>99</v>
      </c>
      <c r="L82" s="30"/>
    </row>
    <row r="83" spans="2:47" s="1" customFormat="1" ht="7" hidden="1" customHeight="1">
      <c r="B83" s="30"/>
      <c r="L83" s="30"/>
    </row>
    <row r="84" spans="2:47" s="1" customFormat="1" ht="12" hidden="1" customHeight="1">
      <c r="B84" s="30"/>
      <c r="C84" s="25" t="s">
        <v>15</v>
      </c>
      <c r="L84" s="30"/>
    </row>
    <row r="85" spans="2:47" s="1" customFormat="1" ht="16.5" hidden="1" customHeight="1">
      <c r="B85" s="30"/>
      <c r="E85" s="234" t="str">
        <f>E7</f>
        <v>REKONŠTRUKCIA PODLÁH V MAŠTALIACH</v>
      </c>
      <c r="F85" s="235"/>
      <c r="G85" s="235"/>
      <c r="H85" s="235"/>
      <c r="L85" s="30"/>
    </row>
    <row r="86" spans="2:47" s="1" customFormat="1" ht="12" hidden="1" customHeight="1">
      <c r="B86" s="30"/>
      <c r="C86" s="25" t="s">
        <v>97</v>
      </c>
      <c r="L86" s="30"/>
    </row>
    <row r="87" spans="2:47" s="1" customFormat="1" ht="16.5" hidden="1" customHeight="1">
      <c r="B87" s="30"/>
      <c r="E87" s="224" t="str">
        <f>E9</f>
        <v>SO 01-1 - Maštal č.1</v>
      </c>
      <c r="F87" s="233"/>
      <c r="G87" s="233"/>
      <c r="H87" s="233"/>
      <c r="L87" s="30"/>
    </row>
    <row r="88" spans="2:47" s="1" customFormat="1" ht="7" hidden="1" customHeight="1">
      <c r="B88" s="30"/>
      <c r="L88" s="30"/>
    </row>
    <row r="89" spans="2:47" s="1" customFormat="1" ht="12" hidden="1" customHeight="1">
      <c r="B89" s="30"/>
      <c r="C89" s="25" t="s">
        <v>19</v>
      </c>
      <c r="F89" s="23" t="str">
        <f>F12</f>
        <v>Jasová</v>
      </c>
      <c r="I89" s="25" t="s">
        <v>20</v>
      </c>
      <c r="J89" s="53" t="str">
        <f>IF(J12="","",J12)</f>
        <v>4. 3. 2024</v>
      </c>
      <c r="L89" s="30"/>
    </row>
    <row r="90" spans="2:47" s="1" customFormat="1" ht="7" hidden="1" customHeight="1">
      <c r="B90" s="30"/>
      <c r="L90" s="30"/>
    </row>
    <row r="91" spans="2:47" s="1" customFormat="1" ht="15.25" hidden="1" customHeight="1">
      <c r="B91" s="30"/>
      <c r="C91" s="25" t="s">
        <v>22</v>
      </c>
      <c r="F91" s="23" t="str">
        <f>E15</f>
        <v>AgroContract mliečna farma, a.s., Jasová 736, Jasová 941 34</v>
      </c>
      <c r="I91" s="25" t="s">
        <v>27</v>
      </c>
      <c r="J91" s="28" t="str">
        <f>E21</f>
        <v xml:space="preserve"> </v>
      </c>
      <c r="L91" s="30"/>
    </row>
    <row r="92" spans="2:47" s="1" customFormat="1" ht="15.25" hidden="1" customHeight="1">
      <c r="B92" s="30"/>
      <c r="C92" s="25" t="s">
        <v>25</v>
      </c>
      <c r="F92" s="23" t="str">
        <f>IF(E18="","",E18)</f>
        <v>Vyplň údaj</v>
      </c>
      <c r="I92" s="25" t="s">
        <v>30</v>
      </c>
      <c r="J92" s="28" t="str">
        <f>E24</f>
        <v>Ingrid Szegheőová</v>
      </c>
      <c r="L92" s="30"/>
    </row>
    <row r="93" spans="2:47" s="1" customFormat="1" ht="10.25" hidden="1" customHeight="1">
      <c r="B93" s="30"/>
      <c r="L93" s="30"/>
    </row>
    <row r="94" spans="2:47" s="1" customFormat="1" ht="29.25" hidden="1" customHeight="1">
      <c r="B94" s="30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0"/>
    </row>
    <row r="95" spans="2:47" s="1" customFormat="1" ht="10.25" hidden="1" customHeight="1">
      <c r="B95" s="30"/>
      <c r="L95" s="30"/>
    </row>
    <row r="96" spans="2:47" s="1" customFormat="1" ht="23" hidden="1" customHeight="1">
      <c r="B96" s="30"/>
      <c r="C96" s="108" t="s">
        <v>102</v>
      </c>
      <c r="J96" s="66">
        <f>J120</f>
        <v>0</v>
      </c>
      <c r="L96" s="30"/>
      <c r="AU96" s="15" t="s">
        <v>103</v>
      </c>
    </row>
    <row r="97" spans="2:12" s="8" customFormat="1" ht="25" hidden="1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9" customFormat="1" ht="20" hidden="1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2:12" s="9" customFormat="1" ht="20" hidden="1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J135</f>
        <v>0</v>
      </c>
      <c r="L99" s="113"/>
    </row>
    <row r="100" spans="2:12" s="9" customFormat="1" ht="20" hidden="1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J139</f>
        <v>0</v>
      </c>
      <c r="L100" s="113"/>
    </row>
    <row r="101" spans="2:12" s="1" customFormat="1" ht="21.75" hidden="1" customHeight="1">
      <c r="B101" s="30"/>
      <c r="L101" s="30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0"/>
    </row>
    <row r="103" spans="2:12" hidden="1"/>
    <row r="104" spans="2:12" hidden="1"/>
    <row r="105" spans="2:12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0"/>
    </row>
    <row r="107" spans="2:12" s="1" customFormat="1" ht="25" customHeight="1">
      <c r="B107" s="30"/>
      <c r="C107" s="19" t="s">
        <v>108</v>
      </c>
      <c r="L107" s="30"/>
    </row>
    <row r="108" spans="2:12" s="1" customFormat="1" ht="7" customHeight="1">
      <c r="B108" s="30"/>
      <c r="L108" s="30"/>
    </row>
    <row r="109" spans="2:12" s="1" customFormat="1" ht="12" customHeight="1">
      <c r="B109" s="30"/>
      <c r="C109" s="25" t="s">
        <v>15</v>
      </c>
      <c r="L109" s="30"/>
    </row>
    <row r="110" spans="2:12" s="1" customFormat="1" ht="16.5" customHeight="1">
      <c r="B110" s="30"/>
      <c r="E110" s="234" t="str">
        <f>E7</f>
        <v>REKONŠTRUKCIA PODLÁH V MAŠTALIACH</v>
      </c>
      <c r="F110" s="235"/>
      <c r="G110" s="235"/>
      <c r="H110" s="235"/>
      <c r="L110" s="30"/>
    </row>
    <row r="111" spans="2:12" s="1" customFormat="1" ht="12" customHeight="1">
      <c r="B111" s="30"/>
      <c r="C111" s="25" t="s">
        <v>97</v>
      </c>
      <c r="L111" s="30"/>
    </row>
    <row r="112" spans="2:12" s="1" customFormat="1" ht="16.5" customHeight="1">
      <c r="B112" s="30"/>
      <c r="E112" s="224" t="str">
        <f>E9</f>
        <v>SO 01-1 - Maštal č.1</v>
      </c>
      <c r="F112" s="233"/>
      <c r="G112" s="233"/>
      <c r="H112" s="233"/>
      <c r="L112" s="30"/>
    </row>
    <row r="113" spans="2:65" s="1" customFormat="1" ht="7" customHeight="1">
      <c r="B113" s="30"/>
      <c r="L113" s="30"/>
    </row>
    <row r="114" spans="2:65" s="1" customFormat="1" ht="12" customHeight="1">
      <c r="B114" s="30"/>
      <c r="C114" s="25" t="s">
        <v>19</v>
      </c>
      <c r="F114" s="23" t="str">
        <f>F12</f>
        <v>Jasová</v>
      </c>
      <c r="I114" s="25" t="s">
        <v>20</v>
      </c>
      <c r="J114" s="53" t="str">
        <f>IF(J12="","",J12)</f>
        <v>4. 3. 2024</v>
      </c>
      <c r="L114" s="30"/>
    </row>
    <row r="115" spans="2:65" s="1" customFormat="1" ht="7" customHeight="1">
      <c r="B115" s="30"/>
      <c r="L115" s="30"/>
    </row>
    <row r="116" spans="2:65" s="1" customFormat="1" ht="15.25" customHeight="1">
      <c r="B116" s="30"/>
      <c r="C116" s="25" t="s">
        <v>22</v>
      </c>
      <c r="F116" s="23" t="str">
        <f>E15</f>
        <v>AgroContract mliečna farma, a.s., Jasová 736, Jasová 941 34</v>
      </c>
      <c r="I116" s="25" t="s">
        <v>27</v>
      </c>
      <c r="J116" s="28" t="str">
        <f>E21</f>
        <v xml:space="preserve"> </v>
      </c>
      <c r="L116" s="30"/>
    </row>
    <row r="117" spans="2:65" s="1" customFormat="1" ht="15.25" customHeight="1">
      <c r="B117" s="30"/>
      <c r="C117" s="25" t="s">
        <v>25</v>
      </c>
      <c r="F117" s="23" t="str">
        <f>IF(E18="","",E18)</f>
        <v>Vyplň údaj</v>
      </c>
      <c r="I117" s="25" t="s">
        <v>30</v>
      </c>
      <c r="J117" s="28" t="str">
        <f>E24</f>
        <v>Ingrid Szegheőová</v>
      </c>
      <c r="L117" s="30"/>
    </row>
    <row r="118" spans="2:65" s="1" customFormat="1" ht="10.25" customHeight="1">
      <c r="B118" s="30"/>
      <c r="L118" s="30"/>
    </row>
    <row r="119" spans="2:65" s="10" customFormat="1" ht="29.25" customHeight="1">
      <c r="B119" s="117"/>
      <c r="C119" s="118" t="s">
        <v>109</v>
      </c>
      <c r="D119" s="119" t="s">
        <v>59</v>
      </c>
      <c r="E119" s="119" t="s">
        <v>55</v>
      </c>
      <c r="F119" s="119" t="s">
        <v>56</v>
      </c>
      <c r="G119" s="119" t="s">
        <v>110</v>
      </c>
      <c r="H119" s="119" t="s">
        <v>111</v>
      </c>
      <c r="I119" s="119" t="s">
        <v>112</v>
      </c>
      <c r="J119" s="120" t="s">
        <v>101</v>
      </c>
      <c r="K119" s="121" t="s">
        <v>113</v>
      </c>
      <c r="L119" s="117"/>
      <c r="M119" s="59" t="s">
        <v>1</v>
      </c>
      <c r="N119" s="60" t="s">
        <v>38</v>
      </c>
      <c r="O119" s="60" t="s">
        <v>114</v>
      </c>
      <c r="P119" s="60" t="s">
        <v>115</v>
      </c>
      <c r="Q119" s="60" t="s">
        <v>116</v>
      </c>
      <c r="R119" s="60" t="s">
        <v>117</v>
      </c>
      <c r="S119" s="60" t="s">
        <v>118</v>
      </c>
      <c r="T119" s="61" t="s">
        <v>119</v>
      </c>
    </row>
    <row r="120" spans="2:65" s="1" customFormat="1" ht="23" customHeight="1">
      <c r="B120" s="30"/>
      <c r="C120" s="64" t="s">
        <v>102</v>
      </c>
      <c r="J120" s="122">
        <f>BK120</f>
        <v>0</v>
      </c>
      <c r="L120" s="30"/>
      <c r="M120" s="62"/>
      <c r="N120" s="54"/>
      <c r="O120" s="54"/>
      <c r="P120" s="123">
        <f>P121</f>
        <v>0</v>
      </c>
      <c r="Q120" s="54"/>
      <c r="R120" s="123">
        <f>R121</f>
        <v>397.79639239200003</v>
      </c>
      <c r="S120" s="54"/>
      <c r="T120" s="124">
        <f>T121</f>
        <v>0</v>
      </c>
      <c r="AT120" s="15" t="s">
        <v>73</v>
      </c>
      <c r="AU120" s="15" t="s">
        <v>103</v>
      </c>
      <c r="BK120" s="125">
        <f>BK121</f>
        <v>0</v>
      </c>
    </row>
    <row r="121" spans="2:65" s="11" customFormat="1" ht="26" customHeight="1">
      <c r="B121" s="126"/>
      <c r="D121" s="127" t="s">
        <v>73</v>
      </c>
      <c r="E121" s="128" t="s">
        <v>120</v>
      </c>
      <c r="F121" s="128" t="s">
        <v>121</v>
      </c>
      <c r="I121" s="129"/>
      <c r="J121" s="130">
        <f>BK121</f>
        <v>0</v>
      </c>
      <c r="L121" s="126"/>
      <c r="M121" s="131"/>
      <c r="P121" s="132">
        <f>P122+P135+P139</f>
        <v>0</v>
      </c>
      <c r="R121" s="132">
        <f>R122+R135+R139</f>
        <v>397.79639239200003</v>
      </c>
      <c r="T121" s="133">
        <f>T122+T135+T139</f>
        <v>0</v>
      </c>
      <c r="AR121" s="127" t="s">
        <v>82</v>
      </c>
      <c r="AT121" s="134" t="s">
        <v>73</v>
      </c>
      <c r="AU121" s="134" t="s">
        <v>74</v>
      </c>
      <c r="AY121" s="127" t="s">
        <v>122</v>
      </c>
      <c r="BK121" s="135">
        <f>BK122+BK135+BK139</f>
        <v>0</v>
      </c>
    </row>
    <row r="122" spans="2:65" s="11" customFormat="1" ht="23" customHeight="1">
      <c r="B122" s="126"/>
      <c r="D122" s="127" t="s">
        <v>73</v>
      </c>
      <c r="E122" s="136" t="s">
        <v>123</v>
      </c>
      <c r="F122" s="136" t="s">
        <v>124</v>
      </c>
      <c r="I122" s="129"/>
      <c r="J122" s="137">
        <f>BK122</f>
        <v>0</v>
      </c>
      <c r="L122" s="126"/>
      <c r="M122" s="131"/>
      <c r="P122" s="132">
        <f>SUM(P123:P134)</f>
        <v>0</v>
      </c>
      <c r="R122" s="132">
        <f>SUM(R123:R134)</f>
        <v>397.79639239200003</v>
      </c>
      <c r="T122" s="133">
        <f>SUM(T123:T134)</f>
        <v>0</v>
      </c>
      <c r="AR122" s="127" t="s">
        <v>82</v>
      </c>
      <c r="AT122" s="134" t="s">
        <v>73</v>
      </c>
      <c r="AU122" s="134" t="s">
        <v>82</v>
      </c>
      <c r="AY122" s="127" t="s">
        <v>122</v>
      </c>
      <c r="BK122" s="135">
        <f>SUM(BK123:BK134)</f>
        <v>0</v>
      </c>
    </row>
    <row r="123" spans="2:65" s="1" customFormat="1" ht="38" customHeight="1">
      <c r="B123" s="138"/>
      <c r="C123" s="139" t="s">
        <v>82</v>
      </c>
      <c r="D123" s="139" t="s">
        <v>125</v>
      </c>
      <c r="E123" s="140" t="s">
        <v>126</v>
      </c>
      <c r="F123" s="141" t="s">
        <v>127</v>
      </c>
      <c r="G123" s="142" t="s">
        <v>128</v>
      </c>
      <c r="H123" s="143">
        <v>162.96</v>
      </c>
      <c r="I123" s="144"/>
      <c r="J123" s="145">
        <f>ROUND(I123*H123,2)</f>
        <v>0</v>
      </c>
      <c r="K123" s="146"/>
      <c r="L123" s="30"/>
      <c r="M123" s="147" t="s">
        <v>1</v>
      </c>
      <c r="N123" s="148" t="s">
        <v>40</v>
      </c>
      <c r="P123" s="149">
        <f>O123*H123</f>
        <v>0</v>
      </c>
      <c r="Q123" s="149">
        <v>2.4407212</v>
      </c>
      <c r="R123" s="149">
        <f>Q123*H123</f>
        <v>397.73992675200003</v>
      </c>
      <c r="S123" s="149">
        <v>0</v>
      </c>
      <c r="T123" s="150">
        <f>S123*H123</f>
        <v>0</v>
      </c>
      <c r="AR123" s="151" t="s">
        <v>129</v>
      </c>
      <c r="AT123" s="151" t="s">
        <v>125</v>
      </c>
      <c r="AU123" s="151" t="s">
        <v>95</v>
      </c>
      <c r="AY123" s="15" t="s">
        <v>122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5" t="s">
        <v>95</v>
      </c>
      <c r="BK123" s="152">
        <f>ROUND(I123*H123,2)</f>
        <v>0</v>
      </c>
      <c r="BL123" s="15" t="s">
        <v>129</v>
      </c>
      <c r="BM123" s="151" t="s">
        <v>130</v>
      </c>
    </row>
    <row r="124" spans="2:65" s="12" customFormat="1" ht="12">
      <c r="B124" s="153"/>
      <c r="D124" s="154" t="s">
        <v>131</v>
      </c>
      <c r="E124" s="155" t="s">
        <v>1</v>
      </c>
      <c r="F124" s="156" t="s">
        <v>132</v>
      </c>
      <c r="H124" s="157">
        <v>162.96</v>
      </c>
      <c r="I124" s="158"/>
      <c r="L124" s="153"/>
      <c r="M124" s="159"/>
      <c r="T124" s="160"/>
      <c r="AT124" s="155" t="s">
        <v>131</v>
      </c>
      <c r="AU124" s="155" t="s">
        <v>95</v>
      </c>
      <c r="AV124" s="12" t="s">
        <v>95</v>
      </c>
      <c r="AW124" s="12" t="s">
        <v>29</v>
      </c>
      <c r="AX124" s="12" t="s">
        <v>82</v>
      </c>
      <c r="AY124" s="155" t="s">
        <v>122</v>
      </c>
    </row>
    <row r="125" spans="2:65" s="1" customFormat="1" ht="21.75" customHeight="1">
      <c r="B125" s="138"/>
      <c r="C125" s="139" t="s">
        <v>95</v>
      </c>
      <c r="D125" s="139" t="s">
        <v>125</v>
      </c>
      <c r="E125" s="140" t="s">
        <v>133</v>
      </c>
      <c r="F125" s="141" t="s">
        <v>134</v>
      </c>
      <c r="G125" s="142" t="s">
        <v>135</v>
      </c>
      <c r="H125" s="143">
        <v>4.0739999999999998</v>
      </c>
      <c r="I125" s="144"/>
      <c r="J125" s="145">
        <f>ROUND(I125*H125,2)</f>
        <v>0</v>
      </c>
      <c r="K125" s="146"/>
      <c r="L125" s="30"/>
      <c r="M125" s="147" t="s">
        <v>1</v>
      </c>
      <c r="N125" s="148" t="s">
        <v>40</v>
      </c>
      <c r="P125" s="149">
        <f>O125*H125</f>
        <v>0</v>
      </c>
      <c r="Q125" s="149">
        <v>7.8600000000000007E-3</v>
      </c>
      <c r="R125" s="149">
        <f>Q125*H125</f>
        <v>3.2021640000000004E-2</v>
      </c>
      <c r="S125" s="149">
        <v>0</v>
      </c>
      <c r="T125" s="150">
        <f>S125*H125</f>
        <v>0</v>
      </c>
      <c r="AR125" s="151" t="s">
        <v>129</v>
      </c>
      <c r="AT125" s="151" t="s">
        <v>125</v>
      </c>
      <c r="AU125" s="151" t="s">
        <v>95</v>
      </c>
      <c r="AY125" s="15" t="s">
        <v>122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5" t="s">
        <v>95</v>
      </c>
      <c r="BK125" s="152">
        <f>ROUND(I125*H125,2)</f>
        <v>0</v>
      </c>
      <c r="BL125" s="15" t="s">
        <v>129</v>
      </c>
      <c r="BM125" s="151" t="s">
        <v>136</v>
      </c>
    </row>
    <row r="126" spans="2:65" s="12" customFormat="1" ht="12">
      <c r="B126" s="153"/>
      <c r="D126" s="154" t="s">
        <v>131</v>
      </c>
      <c r="E126" s="155" t="s">
        <v>1</v>
      </c>
      <c r="F126" s="156" t="s">
        <v>137</v>
      </c>
      <c r="H126" s="157">
        <v>4.0739999999999998</v>
      </c>
      <c r="I126" s="158"/>
      <c r="L126" s="153"/>
      <c r="M126" s="159"/>
      <c r="T126" s="160"/>
      <c r="AT126" s="155" t="s">
        <v>131</v>
      </c>
      <c r="AU126" s="155" t="s">
        <v>95</v>
      </c>
      <c r="AV126" s="12" t="s">
        <v>95</v>
      </c>
      <c r="AW126" s="12" t="s">
        <v>29</v>
      </c>
      <c r="AX126" s="12" t="s">
        <v>82</v>
      </c>
      <c r="AY126" s="155" t="s">
        <v>122</v>
      </c>
    </row>
    <row r="127" spans="2:65" s="1" customFormat="1" ht="21.75" customHeight="1">
      <c r="B127" s="138"/>
      <c r="C127" s="139" t="s">
        <v>138</v>
      </c>
      <c r="D127" s="139" t="s">
        <v>125</v>
      </c>
      <c r="E127" s="140" t="s">
        <v>139</v>
      </c>
      <c r="F127" s="141" t="s">
        <v>140</v>
      </c>
      <c r="G127" s="142" t="s">
        <v>135</v>
      </c>
      <c r="H127" s="143">
        <v>4.0739999999999998</v>
      </c>
      <c r="I127" s="144"/>
      <c r="J127" s="145">
        <f>ROUND(I127*H127,2)</f>
        <v>0</v>
      </c>
      <c r="K127" s="146"/>
      <c r="L127" s="30"/>
      <c r="M127" s="147" t="s">
        <v>1</v>
      </c>
      <c r="N127" s="148" t="s">
        <v>40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129</v>
      </c>
      <c r="AT127" s="151" t="s">
        <v>125</v>
      </c>
      <c r="AU127" s="151" t="s">
        <v>95</v>
      </c>
      <c r="AY127" s="15" t="s">
        <v>122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5" t="s">
        <v>95</v>
      </c>
      <c r="BK127" s="152">
        <f>ROUND(I127*H127,2)</f>
        <v>0</v>
      </c>
      <c r="BL127" s="15" t="s">
        <v>129</v>
      </c>
      <c r="BM127" s="151" t="s">
        <v>141</v>
      </c>
    </row>
    <row r="128" spans="2:65" s="1" customFormat="1" ht="16.5" customHeight="1">
      <c r="B128" s="138"/>
      <c r="C128" s="139" t="s">
        <v>129</v>
      </c>
      <c r="D128" s="139" t="s">
        <v>125</v>
      </c>
      <c r="E128" s="140" t="s">
        <v>142</v>
      </c>
      <c r="F128" s="141" t="s">
        <v>143</v>
      </c>
      <c r="G128" s="142" t="s">
        <v>135</v>
      </c>
      <c r="H128" s="143">
        <v>814.8</v>
      </c>
      <c r="I128" s="144"/>
      <c r="J128" s="145">
        <f>ROUND(I128*H128,2)</f>
        <v>0</v>
      </c>
      <c r="K128" s="146"/>
      <c r="L128" s="30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129</v>
      </c>
      <c r="AT128" s="151" t="s">
        <v>125</v>
      </c>
      <c r="AU128" s="151" t="s">
        <v>95</v>
      </c>
      <c r="AY128" s="15" t="s">
        <v>122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5" t="s">
        <v>95</v>
      </c>
      <c r="BK128" s="152">
        <f>ROUND(I128*H128,2)</f>
        <v>0</v>
      </c>
      <c r="BL128" s="15" t="s">
        <v>129</v>
      </c>
      <c r="BM128" s="151" t="s">
        <v>144</v>
      </c>
    </row>
    <row r="129" spans="2:65" s="12" customFormat="1" ht="12">
      <c r="B129" s="153"/>
      <c r="D129" s="154" t="s">
        <v>131</v>
      </c>
      <c r="E129" s="155" t="s">
        <v>1</v>
      </c>
      <c r="F129" s="156" t="s">
        <v>93</v>
      </c>
      <c r="H129" s="157">
        <v>814.8</v>
      </c>
      <c r="I129" s="158"/>
      <c r="L129" s="153"/>
      <c r="M129" s="159"/>
      <c r="T129" s="160"/>
      <c r="AT129" s="155" t="s">
        <v>131</v>
      </c>
      <c r="AU129" s="155" t="s">
        <v>95</v>
      </c>
      <c r="AV129" s="12" t="s">
        <v>95</v>
      </c>
      <c r="AW129" s="12" t="s">
        <v>29</v>
      </c>
      <c r="AX129" s="12" t="s">
        <v>82</v>
      </c>
      <c r="AY129" s="155" t="s">
        <v>122</v>
      </c>
    </row>
    <row r="130" spans="2:65" s="1" customFormat="1" ht="24.25" customHeight="1">
      <c r="B130" s="138"/>
      <c r="C130" s="161" t="s">
        <v>145</v>
      </c>
      <c r="D130" s="161" t="s">
        <v>146</v>
      </c>
      <c r="E130" s="162" t="s">
        <v>147</v>
      </c>
      <c r="F130" s="163" t="s">
        <v>148</v>
      </c>
      <c r="G130" s="164" t="s">
        <v>149</v>
      </c>
      <c r="H130" s="165">
        <v>24.443999999999999</v>
      </c>
      <c r="I130" s="166"/>
      <c r="J130" s="167">
        <f>ROUND(I130*H130,2)</f>
        <v>0</v>
      </c>
      <c r="K130" s="168"/>
      <c r="L130" s="169"/>
      <c r="M130" s="170" t="s">
        <v>1</v>
      </c>
      <c r="N130" s="171" t="s">
        <v>40</v>
      </c>
      <c r="P130" s="149">
        <f>O130*H130</f>
        <v>0</v>
      </c>
      <c r="Q130" s="149">
        <v>1E-3</v>
      </c>
      <c r="R130" s="149">
        <f>Q130*H130</f>
        <v>2.4444E-2</v>
      </c>
      <c r="S130" s="149">
        <v>0</v>
      </c>
      <c r="T130" s="150">
        <f>S130*H130</f>
        <v>0</v>
      </c>
      <c r="AR130" s="151" t="s">
        <v>150</v>
      </c>
      <c r="AT130" s="151" t="s">
        <v>146</v>
      </c>
      <c r="AU130" s="151" t="s">
        <v>95</v>
      </c>
      <c r="AY130" s="15" t="s">
        <v>122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5" t="s">
        <v>95</v>
      </c>
      <c r="BK130" s="152">
        <f>ROUND(I130*H130,2)</f>
        <v>0</v>
      </c>
      <c r="BL130" s="15" t="s">
        <v>129</v>
      </c>
      <c r="BM130" s="151" t="s">
        <v>151</v>
      </c>
    </row>
    <row r="131" spans="2:65" s="1" customFormat="1" ht="16.5" customHeight="1">
      <c r="B131" s="138"/>
      <c r="C131" s="139" t="s">
        <v>123</v>
      </c>
      <c r="D131" s="139" t="s">
        <v>125</v>
      </c>
      <c r="E131" s="140" t="s">
        <v>152</v>
      </c>
      <c r="F131" s="141" t="s">
        <v>153</v>
      </c>
      <c r="G131" s="142" t="s">
        <v>135</v>
      </c>
      <c r="H131" s="143">
        <v>814.8</v>
      </c>
      <c r="I131" s="144"/>
      <c r="J131" s="145">
        <f>ROUND(I131*H131,2)</f>
        <v>0</v>
      </c>
      <c r="K131" s="146"/>
      <c r="L131" s="30"/>
      <c r="M131" s="147" t="s">
        <v>1</v>
      </c>
      <c r="N131" s="148" t="s">
        <v>40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129</v>
      </c>
      <c r="AT131" s="151" t="s">
        <v>125</v>
      </c>
      <c r="AU131" s="151" t="s">
        <v>95</v>
      </c>
      <c r="AY131" s="15" t="s">
        <v>122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5" t="s">
        <v>95</v>
      </c>
      <c r="BK131" s="152">
        <f>ROUND(I131*H131,2)</f>
        <v>0</v>
      </c>
      <c r="BL131" s="15" t="s">
        <v>129</v>
      </c>
      <c r="BM131" s="151" t="s">
        <v>154</v>
      </c>
    </row>
    <row r="132" spans="2:65" s="12" customFormat="1" ht="12">
      <c r="B132" s="153"/>
      <c r="D132" s="154" t="s">
        <v>131</v>
      </c>
      <c r="E132" s="155" t="s">
        <v>1</v>
      </c>
      <c r="F132" s="156" t="s">
        <v>93</v>
      </c>
      <c r="H132" s="157">
        <v>814.8</v>
      </c>
      <c r="I132" s="158"/>
      <c r="L132" s="153"/>
      <c r="M132" s="159"/>
      <c r="T132" s="160"/>
      <c r="AT132" s="155" t="s">
        <v>131</v>
      </c>
      <c r="AU132" s="155" t="s">
        <v>95</v>
      </c>
      <c r="AV132" s="12" t="s">
        <v>95</v>
      </c>
      <c r="AW132" s="12" t="s">
        <v>29</v>
      </c>
      <c r="AX132" s="12" t="s">
        <v>82</v>
      </c>
      <c r="AY132" s="155" t="s">
        <v>122</v>
      </c>
    </row>
    <row r="133" spans="2:65" s="1" customFormat="1" ht="24.25" customHeight="1">
      <c r="B133" s="138"/>
      <c r="C133" s="139" t="s">
        <v>155</v>
      </c>
      <c r="D133" s="139" t="s">
        <v>125</v>
      </c>
      <c r="E133" s="140" t="s">
        <v>156</v>
      </c>
      <c r="F133" s="141" t="s">
        <v>157</v>
      </c>
      <c r="G133" s="142" t="s">
        <v>135</v>
      </c>
      <c r="H133" s="143">
        <v>814.8</v>
      </c>
      <c r="I133" s="144"/>
      <c r="J133" s="145">
        <f>ROUND(I133*H133,2)</f>
        <v>0</v>
      </c>
      <c r="K133" s="146"/>
      <c r="L133" s="30"/>
      <c r="M133" s="147" t="s">
        <v>1</v>
      </c>
      <c r="N133" s="148" t="s">
        <v>40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129</v>
      </c>
      <c r="AT133" s="151" t="s">
        <v>125</v>
      </c>
      <c r="AU133" s="151" t="s">
        <v>95</v>
      </c>
      <c r="AY133" s="15" t="s">
        <v>122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5" t="s">
        <v>95</v>
      </c>
      <c r="BK133" s="152">
        <f>ROUND(I133*H133,2)</f>
        <v>0</v>
      </c>
      <c r="BL133" s="15" t="s">
        <v>129</v>
      </c>
      <c r="BM133" s="151" t="s">
        <v>158</v>
      </c>
    </row>
    <row r="134" spans="2:65" s="12" customFormat="1" ht="12">
      <c r="B134" s="153"/>
      <c r="D134" s="154" t="s">
        <v>131</v>
      </c>
      <c r="E134" s="155" t="s">
        <v>1</v>
      </c>
      <c r="F134" s="156" t="s">
        <v>93</v>
      </c>
      <c r="H134" s="157">
        <v>814.8</v>
      </c>
      <c r="I134" s="158"/>
      <c r="L134" s="153"/>
      <c r="M134" s="159"/>
      <c r="T134" s="160"/>
      <c r="AT134" s="155" t="s">
        <v>131</v>
      </c>
      <c r="AU134" s="155" t="s">
        <v>95</v>
      </c>
      <c r="AV134" s="12" t="s">
        <v>95</v>
      </c>
      <c r="AW134" s="12" t="s">
        <v>29</v>
      </c>
      <c r="AX134" s="12" t="s">
        <v>82</v>
      </c>
      <c r="AY134" s="155" t="s">
        <v>122</v>
      </c>
    </row>
    <row r="135" spans="2:65" s="11" customFormat="1" ht="23" customHeight="1">
      <c r="B135" s="126"/>
      <c r="D135" s="127" t="s">
        <v>73</v>
      </c>
      <c r="E135" s="136" t="s">
        <v>159</v>
      </c>
      <c r="F135" s="136" t="s">
        <v>160</v>
      </c>
      <c r="I135" s="129"/>
      <c r="J135" s="137">
        <f>BK135</f>
        <v>0</v>
      </c>
      <c r="L135" s="126"/>
      <c r="M135" s="131"/>
      <c r="P135" s="132">
        <f>SUM(P136:P138)</f>
        <v>0</v>
      </c>
      <c r="R135" s="132">
        <f>SUM(R136:R138)</f>
        <v>0</v>
      </c>
      <c r="T135" s="133">
        <f>SUM(T136:T138)</f>
        <v>0</v>
      </c>
      <c r="AR135" s="127" t="s">
        <v>82</v>
      </c>
      <c r="AT135" s="134" t="s">
        <v>73</v>
      </c>
      <c r="AU135" s="134" t="s">
        <v>82</v>
      </c>
      <c r="AY135" s="127" t="s">
        <v>122</v>
      </c>
      <c r="BK135" s="135">
        <f>SUM(BK136:BK138)</f>
        <v>0</v>
      </c>
    </row>
    <row r="136" spans="2:65" s="1" customFormat="1" ht="24.25" customHeight="1">
      <c r="B136" s="138"/>
      <c r="C136" s="139" t="s">
        <v>150</v>
      </c>
      <c r="D136" s="139" t="s">
        <v>125</v>
      </c>
      <c r="E136" s="140" t="s">
        <v>161</v>
      </c>
      <c r="F136" s="141" t="s">
        <v>162</v>
      </c>
      <c r="G136" s="142" t="s">
        <v>135</v>
      </c>
      <c r="H136" s="143">
        <v>814.8</v>
      </c>
      <c r="I136" s="144"/>
      <c r="J136" s="145">
        <f>ROUND(I136*H136,2)</f>
        <v>0</v>
      </c>
      <c r="K136" s="146"/>
      <c r="L136" s="30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129</v>
      </c>
      <c r="AT136" s="151" t="s">
        <v>125</v>
      </c>
      <c r="AU136" s="151" t="s">
        <v>95</v>
      </c>
      <c r="AY136" s="15" t="s">
        <v>122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5" t="s">
        <v>95</v>
      </c>
      <c r="BK136" s="152">
        <f>ROUND(I136*H136,2)</f>
        <v>0</v>
      </c>
      <c r="BL136" s="15" t="s">
        <v>129</v>
      </c>
      <c r="BM136" s="151" t="s">
        <v>163</v>
      </c>
    </row>
    <row r="137" spans="2:65" s="13" customFormat="1" ht="24">
      <c r="B137" s="172"/>
      <c r="D137" s="154" t="s">
        <v>131</v>
      </c>
      <c r="E137" s="173" t="s">
        <v>1</v>
      </c>
      <c r="F137" s="174" t="s">
        <v>164</v>
      </c>
      <c r="H137" s="173" t="s">
        <v>1</v>
      </c>
      <c r="I137" s="175"/>
      <c r="L137" s="172"/>
      <c r="M137" s="176"/>
      <c r="T137" s="177"/>
      <c r="AT137" s="173" t="s">
        <v>131</v>
      </c>
      <c r="AU137" s="173" t="s">
        <v>95</v>
      </c>
      <c r="AV137" s="13" t="s">
        <v>82</v>
      </c>
      <c r="AW137" s="13" t="s">
        <v>29</v>
      </c>
      <c r="AX137" s="13" t="s">
        <v>74</v>
      </c>
      <c r="AY137" s="173" t="s">
        <v>122</v>
      </c>
    </row>
    <row r="138" spans="2:65" s="12" customFormat="1" ht="12">
      <c r="B138" s="153"/>
      <c r="D138" s="154" t="s">
        <v>131</v>
      </c>
      <c r="E138" s="155" t="s">
        <v>93</v>
      </c>
      <c r="F138" s="156" t="s">
        <v>165</v>
      </c>
      <c r="H138" s="157">
        <v>814.8</v>
      </c>
      <c r="I138" s="158"/>
      <c r="L138" s="153"/>
      <c r="M138" s="159"/>
      <c r="T138" s="160"/>
      <c r="AT138" s="155" t="s">
        <v>131</v>
      </c>
      <c r="AU138" s="155" t="s">
        <v>95</v>
      </c>
      <c r="AV138" s="12" t="s">
        <v>95</v>
      </c>
      <c r="AW138" s="12" t="s">
        <v>29</v>
      </c>
      <c r="AX138" s="12" t="s">
        <v>82</v>
      </c>
      <c r="AY138" s="155" t="s">
        <v>122</v>
      </c>
    </row>
    <row r="139" spans="2:65" s="11" customFormat="1" ht="23" customHeight="1">
      <c r="B139" s="126"/>
      <c r="D139" s="127" t="s">
        <v>73</v>
      </c>
      <c r="E139" s="136" t="s">
        <v>166</v>
      </c>
      <c r="F139" s="136" t="s">
        <v>167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82</v>
      </c>
      <c r="AT139" s="134" t="s">
        <v>73</v>
      </c>
      <c r="AU139" s="134" t="s">
        <v>82</v>
      </c>
      <c r="AY139" s="127" t="s">
        <v>122</v>
      </c>
      <c r="BK139" s="135">
        <f>BK140</f>
        <v>0</v>
      </c>
    </row>
    <row r="140" spans="2:65" s="1" customFormat="1" ht="24.25" customHeight="1">
      <c r="B140" s="138"/>
      <c r="C140" s="139" t="s">
        <v>159</v>
      </c>
      <c r="D140" s="139" t="s">
        <v>125</v>
      </c>
      <c r="E140" s="140" t="s">
        <v>168</v>
      </c>
      <c r="F140" s="141" t="s">
        <v>169</v>
      </c>
      <c r="G140" s="142" t="s">
        <v>170</v>
      </c>
      <c r="H140" s="143">
        <v>397.79599999999999</v>
      </c>
      <c r="I140" s="144"/>
      <c r="J140" s="145">
        <f>ROUND(I140*H140,2)</f>
        <v>0</v>
      </c>
      <c r="K140" s="146"/>
      <c r="L140" s="30"/>
      <c r="M140" s="178" t="s">
        <v>1</v>
      </c>
      <c r="N140" s="179" t="s">
        <v>40</v>
      </c>
      <c r="O140" s="180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AR140" s="151" t="s">
        <v>129</v>
      </c>
      <c r="AT140" s="151" t="s">
        <v>125</v>
      </c>
      <c r="AU140" s="151" t="s">
        <v>95</v>
      </c>
      <c r="AY140" s="15" t="s">
        <v>122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5" t="s">
        <v>95</v>
      </c>
      <c r="BK140" s="152">
        <f>ROUND(I140*H140,2)</f>
        <v>0</v>
      </c>
      <c r="BL140" s="15" t="s">
        <v>129</v>
      </c>
      <c r="BM140" s="151" t="s">
        <v>171</v>
      </c>
    </row>
    <row r="141" spans="2:65" s="1" customFormat="1" ht="7" customHeight="1">
      <c r="B141" s="45"/>
      <c r="C141" s="46"/>
      <c r="D141" s="46"/>
      <c r="E141" s="46"/>
      <c r="F141" s="46"/>
      <c r="G141" s="46"/>
      <c r="H141" s="46"/>
      <c r="I141" s="46"/>
      <c r="J141" s="46"/>
      <c r="K141" s="46"/>
      <c r="L141" s="30"/>
    </row>
  </sheetData>
  <autoFilter ref="C119:K140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41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56" ht="37" customHeight="1">
      <c r="L2" s="191" t="s">
        <v>5</v>
      </c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5" t="s">
        <v>86</v>
      </c>
      <c r="AZ2" s="88" t="s">
        <v>172</v>
      </c>
      <c r="BA2" s="88" t="s">
        <v>1</v>
      </c>
      <c r="BB2" s="88" t="s">
        <v>1</v>
      </c>
      <c r="BC2" s="88" t="s">
        <v>173</v>
      </c>
      <c r="BD2" s="88" t="s">
        <v>95</v>
      </c>
    </row>
    <row r="3" spans="2:5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2:56" ht="25" customHeight="1">
      <c r="B4" s="18"/>
      <c r="D4" s="19" t="s">
        <v>96</v>
      </c>
      <c r="L4" s="18"/>
      <c r="M4" s="89" t="s">
        <v>9</v>
      </c>
      <c r="AT4" s="15" t="s">
        <v>3</v>
      </c>
    </row>
    <row r="5" spans="2:56" ht="7" customHeight="1">
      <c r="B5" s="18"/>
      <c r="L5" s="18"/>
    </row>
    <row r="6" spans="2:56" ht="12" customHeight="1">
      <c r="B6" s="18"/>
      <c r="D6" s="25" t="s">
        <v>15</v>
      </c>
      <c r="L6" s="18"/>
    </row>
    <row r="7" spans="2:56" ht="16.5" customHeight="1">
      <c r="B7" s="18"/>
      <c r="E7" s="234" t="str">
        <f>'Rekapitulácia stavby'!K6</f>
        <v>REKONŠTRUKCIA PODLÁH V MAŠTALIACH</v>
      </c>
      <c r="F7" s="235"/>
      <c r="G7" s="235"/>
      <c r="H7" s="235"/>
      <c r="L7" s="18"/>
    </row>
    <row r="8" spans="2:56" s="1" customFormat="1" ht="12" customHeight="1">
      <c r="B8" s="30"/>
      <c r="D8" s="25" t="s">
        <v>97</v>
      </c>
      <c r="L8" s="30"/>
    </row>
    <row r="9" spans="2:56" s="1" customFormat="1" ht="16.5" customHeight="1">
      <c r="B9" s="30"/>
      <c r="E9" s="224" t="s">
        <v>174</v>
      </c>
      <c r="F9" s="233"/>
      <c r="G9" s="233"/>
      <c r="H9" s="233"/>
      <c r="L9" s="30"/>
    </row>
    <row r="10" spans="2:56" s="1" customFormat="1">
      <c r="B10" s="30"/>
      <c r="L10" s="30"/>
    </row>
    <row r="11" spans="2:5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56" s="1" customFormat="1" ht="12" customHeight="1">
      <c r="B12" s="30"/>
      <c r="D12" s="25" t="s">
        <v>19</v>
      </c>
      <c r="F12" s="23" t="s">
        <v>202</v>
      </c>
      <c r="I12" s="25" t="s">
        <v>20</v>
      </c>
      <c r="J12" s="53" t="str">
        <f>'Rekapitulácia stavby'!AN8</f>
        <v>4. 3. 2024</v>
      </c>
      <c r="L12" s="30"/>
    </row>
    <row r="13" spans="2:56" s="1" customFormat="1" ht="11" customHeight="1">
      <c r="B13" s="30"/>
      <c r="L13" s="30"/>
    </row>
    <row r="14" spans="2:56" s="1" customFormat="1" ht="12" customHeight="1">
      <c r="B14" s="30"/>
      <c r="D14" s="25" t="s">
        <v>22</v>
      </c>
      <c r="I14" s="25" t="s">
        <v>23</v>
      </c>
      <c r="J14" s="23">
        <v>36537071</v>
      </c>
      <c r="L14" s="30"/>
    </row>
    <row r="15" spans="2:56" s="1" customFormat="1" ht="18" customHeight="1">
      <c r="B15" s="30"/>
      <c r="E15" s="23" t="s">
        <v>201</v>
      </c>
      <c r="I15" s="25" t="s">
        <v>24</v>
      </c>
      <c r="J15" s="23" t="s">
        <v>1</v>
      </c>
      <c r="L15" s="30"/>
    </row>
    <row r="16" spans="2:56" s="1" customFormat="1" ht="7" customHeight="1">
      <c r="B16" s="30"/>
      <c r="L16" s="30"/>
    </row>
    <row r="17" spans="2:12" s="1" customFormat="1" ht="12" customHeight="1">
      <c r="B17" s="30"/>
      <c r="D17" s="25" t="s">
        <v>25</v>
      </c>
      <c r="I17" s="25" t="s">
        <v>23</v>
      </c>
      <c r="J17" s="26" t="str">
        <f>'Rekapitulácia stavby'!AN13</f>
        <v>Vyplň údaj</v>
      </c>
      <c r="L17" s="30"/>
    </row>
    <row r="18" spans="2:12" s="1" customFormat="1" ht="18" customHeight="1">
      <c r="B18" s="30"/>
      <c r="E18" s="236" t="str">
        <f>'Rekapitulácia stavby'!E14</f>
        <v>Vyplň údaj</v>
      </c>
      <c r="F18" s="206"/>
      <c r="G18" s="206"/>
      <c r="H18" s="206"/>
      <c r="I18" s="25" t="s">
        <v>24</v>
      </c>
      <c r="J18" s="26" t="str">
        <f>'Rekapitulácia stavby'!AN14</f>
        <v>Vyplň údaj</v>
      </c>
      <c r="L18" s="30"/>
    </row>
    <row r="19" spans="2:12" s="1" customFormat="1" ht="7" customHeight="1">
      <c r="B19" s="30"/>
      <c r="L19" s="30"/>
    </row>
    <row r="20" spans="2:12" s="1" customFormat="1" ht="12" customHeight="1">
      <c r="B20" s="30"/>
      <c r="D20" s="25" t="s">
        <v>27</v>
      </c>
      <c r="I20" s="25" t="s">
        <v>23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24</v>
      </c>
      <c r="J21" s="23" t="str">
        <f>IF('Rekapitulácia stavby'!AN17="","",'Rekapitulácia stavby'!AN17)</f>
        <v/>
      </c>
      <c r="L21" s="30"/>
    </row>
    <row r="22" spans="2:12" s="1" customFormat="1" ht="7" customHeight="1">
      <c r="B22" s="30"/>
      <c r="L22" s="30"/>
    </row>
    <row r="23" spans="2:12" s="1" customFormat="1" ht="12" customHeight="1">
      <c r="B23" s="30"/>
      <c r="D23" s="25" t="s">
        <v>30</v>
      </c>
      <c r="I23" s="25" t="s">
        <v>23</v>
      </c>
      <c r="J23" s="23" t="s">
        <v>31</v>
      </c>
      <c r="L23" s="30"/>
    </row>
    <row r="24" spans="2:12" s="1" customFormat="1" ht="18" customHeight="1">
      <c r="B24" s="30"/>
      <c r="E24" s="23" t="s">
        <v>32</v>
      </c>
      <c r="I24" s="25" t="s">
        <v>24</v>
      </c>
      <c r="J24" s="23" t="s">
        <v>1</v>
      </c>
      <c r="L24" s="30"/>
    </row>
    <row r="25" spans="2:12" s="1" customFormat="1" ht="7" customHeight="1">
      <c r="B25" s="30"/>
      <c r="L25" s="30"/>
    </row>
    <row r="26" spans="2:12" s="1" customFormat="1" ht="12" customHeight="1">
      <c r="B26" s="30"/>
      <c r="D26" s="25" t="s">
        <v>33</v>
      </c>
      <c r="L26" s="30"/>
    </row>
    <row r="27" spans="2:12" s="7" customFormat="1" ht="16.5" customHeight="1">
      <c r="B27" s="90"/>
      <c r="E27" s="210" t="s">
        <v>1</v>
      </c>
      <c r="F27" s="210"/>
      <c r="G27" s="210"/>
      <c r="H27" s="210"/>
      <c r="L27" s="90"/>
    </row>
    <row r="28" spans="2:12" s="1" customFormat="1" ht="7" customHeight="1">
      <c r="B28" s="30"/>
      <c r="L28" s="30"/>
    </row>
    <row r="29" spans="2:12" s="1" customFormat="1" ht="7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25.25" customHeight="1">
      <c r="B30" s="30"/>
      <c r="D30" s="91" t="s">
        <v>34</v>
      </c>
      <c r="J30" s="66">
        <f>ROUND(J120, 2)</f>
        <v>0</v>
      </c>
      <c r="L30" s="30"/>
    </row>
    <row r="31" spans="2:12" s="1" customFormat="1" ht="7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5" customHeight="1">
      <c r="B32" s="30"/>
      <c r="F32" s="33" t="s">
        <v>36</v>
      </c>
      <c r="I32" s="33" t="s">
        <v>35</v>
      </c>
      <c r="J32" s="33" t="s">
        <v>37</v>
      </c>
      <c r="L32" s="30"/>
    </row>
    <row r="33" spans="2:12" s="1" customFormat="1" ht="14.5" customHeight="1">
      <c r="B33" s="30"/>
      <c r="D33" s="92" t="s">
        <v>38</v>
      </c>
      <c r="E33" s="35" t="s">
        <v>39</v>
      </c>
      <c r="F33" s="93">
        <f>ROUND((SUM(BE120:BE140)),  2)</f>
        <v>0</v>
      </c>
      <c r="G33" s="94"/>
      <c r="H33" s="94"/>
      <c r="I33" s="95">
        <v>0.2</v>
      </c>
      <c r="J33" s="93">
        <f>ROUND(((SUM(BE120:BE140))*I33),  2)</f>
        <v>0</v>
      </c>
      <c r="L33" s="30"/>
    </row>
    <row r="34" spans="2:12" s="1" customFormat="1" ht="14.5" customHeight="1">
      <c r="B34" s="30"/>
      <c r="E34" s="35" t="s">
        <v>40</v>
      </c>
      <c r="F34" s="93">
        <f>ROUND((SUM(BF120:BF140)),  2)</f>
        <v>0</v>
      </c>
      <c r="G34" s="94"/>
      <c r="H34" s="94"/>
      <c r="I34" s="95">
        <v>0.2</v>
      </c>
      <c r="J34" s="93">
        <f>ROUND(((SUM(BF120:BF140))*I34),  2)</f>
        <v>0</v>
      </c>
      <c r="L34" s="30"/>
    </row>
    <row r="35" spans="2:12" s="1" customFormat="1" ht="14.5" hidden="1" customHeight="1">
      <c r="B35" s="30"/>
      <c r="E35" s="25" t="s">
        <v>41</v>
      </c>
      <c r="F35" s="96">
        <f>ROUND((SUM(BG120:BG140)),  2)</f>
        <v>0</v>
      </c>
      <c r="I35" s="97">
        <v>0.2</v>
      </c>
      <c r="J35" s="96">
        <f>0</f>
        <v>0</v>
      </c>
      <c r="L35" s="30"/>
    </row>
    <row r="36" spans="2:12" s="1" customFormat="1" ht="14.5" hidden="1" customHeight="1">
      <c r="B36" s="30"/>
      <c r="E36" s="25" t="s">
        <v>42</v>
      </c>
      <c r="F36" s="96">
        <f>ROUND((SUM(BH120:BH140)),  2)</f>
        <v>0</v>
      </c>
      <c r="I36" s="97">
        <v>0.2</v>
      </c>
      <c r="J36" s="96">
        <f>0</f>
        <v>0</v>
      </c>
      <c r="L36" s="30"/>
    </row>
    <row r="37" spans="2:12" s="1" customFormat="1" ht="14.5" hidden="1" customHeight="1">
      <c r="B37" s="30"/>
      <c r="E37" s="35" t="s">
        <v>43</v>
      </c>
      <c r="F37" s="93">
        <f>ROUND((SUM(BI120:BI140)),  2)</f>
        <v>0</v>
      </c>
      <c r="G37" s="94"/>
      <c r="H37" s="94"/>
      <c r="I37" s="95">
        <v>0</v>
      </c>
      <c r="J37" s="93">
        <f>0</f>
        <v>0</v>
      </c>
      <c r="L37" s="30"/>
    </row>
    <row r="38" spans="2:12" s="1" customFormat="1" ht="7" customHeight="1">
      <c r="B38" s="30"/>
      <c r="L38" s="30"/>
    </row>
    <row r="39" spans="2:12" s="1" customFormat="1" ht="25.25" customHeight="1">
      <c r="B39" s="30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0"/>
    </row>
    <row r="40" spans="2:12" s="1" customFormat="1" ht="14.5" customHeight="1">
      <c r="B40" s="30"/>
      <c r="L40" s="30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30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3">
      <c r="B61" s="30"/>
      <c r="D61" s="44" t="s">
        <v>49</v>
      </c>
      <c r="E61" s="32"/>
      <c r="F61" s="104" t="s">
        <v>50</v>
      </c>
      <c r="G61" s="44" t="s">
        <v>49</v>
      </c>
      <c r="H61" s="32"/>
      <c r="I61" s="32"/>
      <c r="J61" s="105" t="s">
        <v>50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3">
      <c r="B65" s="30"/>
      <c r="D65" s="42" t="s">
        <v>51</v>
      </c>
      <c r="E65" s="43"/>
      <c r="F65" s="43"/>
      <c r="G65" s="42" t="s">
        <v>52</v>
      </c>
      <c r="H65" s="43"/>
      <c r="I65" s="43"/>
      <c r="J65" s="43"/>
      <c r="K65" s="43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3">
      <c r="B76" s="30"/>
      <c r="D76" s="44" t="s">
        <v>49</v>
      </c>
      <c r="E76" s="32"/>
      <c r="F76" s="104" t="s">
        <v>50</v>
      </c>
      <c r="G76" s="44" t="s">
        <v>49</v>
      </c>
      <c r="H76" s="32"/>
      <c r="I76" s="32"/>
      <c r="J76" s="105" t="s">
        <v>50</v>
      </c>
      <c r="K76" s="32"/>
      <c r="L76" s="30"/>
    </row>
    <row r="77" spans="2:12" s="1" customFormat="1" ht="14.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5" hidden="1" customHeight="1">
      <c r="B82" s="30"/>
      <c r="C82" s="19" t="s">
        <v>99</v>
      </c>
      <c r="L82" s="30"/>
    </row>
    <row r="83" spans="2:47" s="1" customFormat="1" ht="7" hidden="1" customHeight="1">
      <c r="B83" s="30"/>
      <c r="L83" s="30"/>
    </row>
    <row r="84" spans="2:47" s="1" customFormat="1" ht="12" hidden="1" customHeight="1">
      <c r="B84" s="30"/>
      <c r="C84" s="25" t="s">
        <v>15</v>
      </c>
      <c r="L84" s="30"/>
    </row>
    <row r="85" spans="2:47" s="1" customFormat="1" ht="16.5" hidden="1" customHeight="1">
      <c r="B85" s="30"/>
      <c r="E85" s="234" t="str">
        <f>E7</f>
        <v>REKONŠTRUKCIA PODLÁH V MAŠTALIACH</v>
      </c>
      <c r="F85" s="235"/>
      <c r="G85" s="235"/>
      <c r="H85" s="235"/>
      <c r="L85" s="30"/>
    </row>
    <row r="86" spans="2:47" s="1" customFormat="1" ht="12" hidden="1" customHeight="1">
      <c r="B86" s="30"/>
      <c r="C86" s="25" t="s">
        <v>97</v>
      </c>
      <c r="L86" s="30"/>
    </row>
    <row r="87" spans="2:47" s="1" customFormat="1" ht="16.5" hidden="1" customHeight="1">
      <c r="B87" s="30"/>
      <c r="E87" s="224" t="str">
        <f>E9</f>
        <v>SO 01-2 - Maštal č.2</v>
      </c>
      <c r="F87" s="233"/>
      <c r="G87" s="233"/>
      <c r="H87" s="233"/>
      <c r="L87" s="30"/>
    </row>
    <row r="88" spans="2:47" s="1" customFormat="1" ht="7" hidden="1" customHeight="1">
      <c r="B88" s="30"/>
      <c r="L88" s="30"/>
    </row>
    <row r="89" spans="2:47" s="1" customFormat="1" ht="12" hidden="1" customHeight="1">
      <c r="B89" s="30"/>
      <c r="C89" s="25" t="s">
        <v>19</v>
      </c>
      <c r="F89" s="23" t="str">
        <f>F12</f>
        <v>Jasová</v>
      </c>
      <c r="I89" s="25" t="s">
        <v>20</v>
      </c>
      <c r="J89" s="53" t="str">
        <f>IF(J12="","",J12)</f>
        <v>4. 3. 2024</v>
      </c>
      <c r="L89" s="30"/>
    </row>
    <row r="90" spans="2:47" s="1" customFormat="1" ht="7" hidden="1" customHeight="1">
      <c r="B90" s="30"/>
      <c r="L90" s="30"/>
    </row>
    <row r="91" spans="2:47" s="1" customFormat="1" ht="15.25" hidden="1" customHeight="1">
      <c r="B91" s="30"/>
      <c r="C91" s="25" t="s">
        <v>22</v>
      </c>
      <c r="F91" s="23" t="str">
        <f>E15</f>
        <v>AgroContract mliečna farma, a.s., Jasová 736, Jasová 941 34</v>
      </c>
      <c r="I91" s="25" t="s">
        <v>27</v>
      </c>
      <c r="J91" s="28" t="str">
        <f>E21</f>
        <v xml:space="preserve"> </v>
      </c>
      <c r="L91" s="30"/>
    </row>
    <row r="92" spans="2:47" s="1" customFormat="1" ht="15.25" hidden="1" customHeight="1">
      <c r="B92" s="30"/>
      <c r="C92" s="25" t="s">
        <v>25</v>
      </c>
      <c r="F92" s="23" t="str">
        <f>IF(E18="","",E18)</f>
        <v>Vyplň údaj</v>
      </c>
      <c r="I92" s="25" t="s">
        <v>30</v>
      </c>
      <c r="J92" s="28" t="str">
        <f>E24</f>
        <v>Ingrid Szegheőová</v>
      </c>
      <c r="L92" s="30"/>
    </row>
    <row r="93" spans="2:47" s="1" customFormat="1" ht="10.25" hidden="1" customHeight="1">
      <c r="B93" s="30"/>
      <c r="L93" s="30"/>
    </row>
    <row r="94" spans="2:47" s="1" customFormat="1" ht="29.25" hidden="1" customHeight="1">
      <c r="B94" s="30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0"/>
    </row>
    <row r="95" spans="2:47" s="1" customFormat="1" ht="10.25" hidden="1" customHeight="1">
      <c r="B95" s="30"/>
      <c r="L95" s="30"/>
    </row>
    <row r="96" spans="2:47" s="1" customFormat="1" ht="23" hidden="1" customHeight="1">
      <c r="B96" s="30"/>
      <c r="C96" s="108" t="s">
        <v>102</v>
      </c>
      <c r="J96" s="66">
        <f>J120</f>
        <v>0</v>
      </c>
      <c r="L96" s="30"/>
      <c r="AU96" s="15" t="s">
        <v>103</v>
      </c>
    </row>
    <row r="97" spans="2:12" s="8" customFormat="1" ht="25" hidden="1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9" customFormat="1" ht="20" hidden="1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2:12" s="9" customFormat="1" ht="20" hidden="1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J135</f>
        <v>0</v>
      </c>
      <c r="L99" s="113"/>
    </row>
    <row r="100" spans="2:12" s="9" customFormat="1" ht="20" hidden="1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J139</f>
        <v>0</v>
      </c>
      <c r="L100" s="113"/>
    </row>
    <row r="101" spans="2:12" s="1" customFormat="1" ht="21.75" hidden="1" customHeight="1">
      <c r="B101" s="30"/>
      <c r="L101" s="30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0"/>
    </row>
    <row r="103" spans="2:12" hidden="1"/>
    <row r="104" spans="2:12" hidden="1"/>
    <row r="105" spans="2:12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0"/>
    </row>
    <row r="107" spans="2:12" s="1" customFormat="1" ht="25" customHeight="1">
      <c r="B107" s="30"/>
      <c r="C107" s="19" t="s">
        <v>108</v>
      </c>
      <c r="L107" s="30"/>
    </row>
    <row r="108" spans="2:12" s="1" customFormat="1" ht="7" customHeight="1">
      <c r="B108" s="30"/>
      <c r="L108" s="30"/>
    </row>
    <row r="109" spans="2:12" s="1" customFormat="1" ht="12" customHeight="1">
      <c r="B109" s="30"/>
      <c r="C109" s="25" t="s">
        <v>15</v>
      </c>
      <c r="L109" s="30"/>
    </row>
    <row r="110" spans="2:12" s="1" customFormat="1" ht="16.5" customHeight="1">
      <c r="B110" s="30"/>
      <c r="E110" s="234" t="str">
        <f>E7</f>
        <v>REKONŠTRUKCIA PODLÁH V MAŠTALIACH</v>
      </c>
      <c r="F110" s="235"/>
      <c r="G110" s="235"/>
      <c r="H110" s="235"/>
      <c r="L110" s="30"/>
    </row>
    <row r="111" spans="2:12" s="1" customFormat="1" ht="12" customHeight="1">
      <c r="B111" s="30"/>
      <c r="C111" s="25" t="s">
        <v>97</v>
      </c>
      <c r="L111" s="30"/>
    </row>
    <row r="112" spans="2:12" s="1" customFormat="1" ht="16.5" customHeight="1">
      <c r="B112" s="30"/>
      <c r="E112" s="224" t="str">
        <f>E9</f>
        <v>SO 01-2 - Maštal č.2</v>
      </c>
      <c r="F112" s="233"/>
      <c r="G112" s="233"/>
      <c r="H112" s="233"/>
      <c r="L112" s="30"/>
    </row>
    <row r="113" spans="2:65" s="1" customFormat="1" ht="7" customHeight="1">
      <c r="B113" s="30"/>
      <c r="L113" s="30"/>
    </row>
    <row r="114" spans="2:65" s="1" customFormat="1" ht="12" customHeight="1">
      <c r="B114" s="30"/>
      <c r="C114" s="25" t="s">
        <v>19</v>
      </c>
      <c r="F114" s="23" t="str">
        <f>F12</f>
        <v>Jasová</v>
      </c>
      <c r="I114" s="25" t="s">
        <v>20</v>
      </c>
      <c r="J114" s="53" t="str">
        <f>IF(J12="","",J12)</f>
        <v>4. 3. 2024</v>
      </c>
      <c r="L114" s="30"/>
    </row>
    <row r="115" spans="2:65" s="1" customFormat="1" ht="7" customHeight="1">
      <c r="B115" s="30"/>
      <c r="L115" s="30"/>
    </row>
    <row r="116" spans="2:65" s="1" customFormat="1" ht="15.25" customHeight="1">
      <c r="B116" s="30"/>
      <c r="C116" s="25" t="s">
        <v>22</v>
      </c>
      <c r="F116" s="23" t="str">
        <f>E15</f>
        <v>AgroContract mliečna farma, a.s., Jasová 736, Jasová 941 34</v>
      </c>
      <c r="I116" s="25" t="s">
        <v>27</v>
      </c>
      <c r="J116" s="28" t="str">
        <f>E21</f>
        <v xml:space="preserve"> </v>
      </c>
      <c r="L116" s="30"/>
    </row>
    <row r="117" spans="2:65" s="1" customFormat="1" ht="15.25" customHeight="1">
      <c r="B117" s="30"/>
      <c r="C117" s="25" t="s">
        <v>25</v>
      </c>
      <c r="F117" s="23" t="str">
        <f>IF(E18="","",E18)</f>
        <v>Vyplň údaj</v>
      </c>
      <c r="I117" s="25" t="s">
        <v>30</v>
      </c>
      <c r="J117" s="28" t="str">
        <f>E24</f>
        <v>Ingrid Szegheőová</v>
      </c>
      <c r="L117" s="30"/>
    </row>
    <row r="118" spans="2:65" s="1" customFormat="1" ht="10.25" customHeight="1">
      <c r="B118" s="30"/>
      <c r="L118" s="30"/>
    </row>
    <row r="119" spans="2:65" s="10" customFormat="1" ht="29.25" customHeight="1">
      <c r="B119" s="117"/>
      <c r="C119" s="118" t="s">
        <v>109</v>
      </c>
      <c r="D119" s="119" t="s">
        <v>59</v>
      </c>
      <c r="E119" s="119" t="s">
        <v>55</v>
      </c>
      <c r="F119" s="119" t="s">
        <v>56</v>
      </c>
      <c r="G119" s="119" t="s">
        <v>110</v>
      </c>
      <c r="H119" s="119" t="s">
        <v>111</v>
      </c>
      <c r="I119" s="119" t="s">
        <v>112</v>
      </c>
      <c r="J119" s="120" t="s">
        <v>101</v>
      </c>
      <c r="K119" s="121" t="s">
        <v>113</v>
      </c>
      <c r="L119" s="117"/>
      <c r="M119" s="59" t="s">
        <v>1</v>
      </c>
      <c r="N119" s="60" t="s">
        <v>38</v>
      </c>
      <c r="O119" s="60" t="s">
        <v>114</v>
      </c>
      <c r="P119" s="60" t="s">
        <v>115</v>
      </c>
      <c r="Q119" s="60" t="s">
        <v>116</v>
      </c>
      <c r="R119" s="60" t="s">
        <v>117</v>
      </c>
      <c r="S119" s="60" t="s">
        <v>118</v>
      </c>
      <c r="T119" s="61" t="s">
        <v>119</v>
      </c>
    </row>
    <row r="120" spans="2:65" s="1" customFormat="1" ht="23" customHeight="1">
      <c r="B120" s="30"/>
      <c r="C120" s="64" t="s">
        <v>102</v>
      </c>
      <c r="J120" s="122">
        <f>BK120</f>
        <v>0</v>
      </c>
      <c r="L120" s="30"/>
      <c r="M120" s="62"/>
      <c r="N120" s="54"/>
      <c r="O120" s="54"/>
      <c r="P120" s="123">
        <f>P121</f>
        <v>0</v>
      </c>
      <c r="Q120" s="54"/>
      <c r="R120" s="123">
        <f>R121</f>
        <v>410.09937359999998</v>
      </c>
      <c r="S120" s="54"/>
      <c r="T120" s="124">
        <f>T121</f>
        <v>0</v>
      </c>
      <c r="AT120" s="15" t="s">
        <v>73</v>
      </c>
      <c r="AU120" s="15" t="s">
        <v>103</v>
      </c>
      <c r="BK120" s="125">
        <f>BK121</f>
        <v>0</v>
      </c>
    </row>
    <row r="121" spans="2:65" s="11" customFormat="1" ht="26" customHeight="1">
      <c r="B121" s="126"/>
      <c r="D121" s="127" t="s">
        <v>73</v>
      </c>
      <c r="E121" s="128" t="s">
        <v>120</v>
      </c>
      <c r="F121" s="128" t="s">
        <v>121</v>
      </c>
      <c r="I121" s="129"/>
      <c r="J121" s="130">
        <f>BK121</f>
        <v>0</v>
      </c>
      <c r="L121" s="126"/>
      <c r="M121" s="131"/>
      <c r="P121" s="132">
        <f>P122+P135+P139</f>
        <v>0</v>
      </c>
      <c r="R121" s="132">
        <f>R122+R135+R139</f>
        <v>410.09937359999998</v>
      </c>
      <c r="T121" s="133">
        <f>T122+T135+T139</f>
        <v>0</v>
      </c>
      <c r="AR121" s="127" t="s">
        <v>82</v>
      </c>
      <c r="AT121" s="134" t="s">
        <v>73</v>
      </c>
      <c r="AU121" s="134" t="s">
        <v>74</v>
      </c>
      <c r="AY121" s="127" t="s">
        <v>122</v>
      </c>
      <c r="BK121" s="135">
        <f>BK122+BK135+BK139</f>
        <v>0</v>
      </c>
    </row>
    <row r="122" spans="2:65" s="11" customFormat="1" ht="23" customHeight="1">
      <c r="B122" s="126"/>
      <c r="D122" s="127" t="s">
        <v>73</v>
      </c>
      <c r="E122" s="136" t="s">
        <v>123</v>
      </c>
      <c r="F122" s="136" t="s">
        <v>124</v>
      </c>
      <c r="I122" s="129"/>
      <c r="J122" s="137">
        <f>BK122</f>
        <v>0</v>
      </c>
      <c r="L122" s="126"/>
      <c r="M122" s="131"/>
      <c r="P122" s="132">
        <f>SUM(P123:P134)</f>
        <v>0</v>
      </c>
      <c r="R122" s="132">
        <f>SUM(R123:R134)</f>
        <v>410.09937359999998</v>
      </c>
      <c r="T122" s="133">
        <f>SUM(T123:T134)</f>
        <v>0</v>
      </c>
      <c r="AR122" s="127" t="s">
        <v>82</v>
      </c>
      <c r="AT122" s="134" t="s">
        <v>73</v>
      </c>
      <c r="AU122" s="134" t="s">
        <v>82</v>
      </c>
      <c r="AY122" s="127" t="s">
        <v>122</v>
      </c>
      <c r="BK122" s="135">
        <f>SUM(BK123:BK134)</f>
        <v>0</v>
      </c>
    </row>
    <row r="123" spans="2:65" s="1" customFormat="1" ht="38" customHeight="1">
      <c r="B123" s="138"/>
      <c r="C123" s="139" t="s">
        <v>82</v>
      </c>
      <c r="D123" s="139" t="s">
        <v>125</v>
      </c>
      <c r="E123" s="140" t="s">
        <v>126</v>
      </c>
      <c r="F123" s="141" t="s">
        <v>175</v>
      </c>
      <c r="G123" s="142" t="s">
        <v>128</v>
      </c>
      <c r="H123" s="143">
        <v>168</v>
      </c>
      <c r="I123" s="144"/>
      <c r="J123" s="145">
        <f>ROUND(I123*H123,2)</f>
        <v>0</v>
      </c>
      <c r="K123" s="146"/>
      <c r="L123" s="30"/>
      <c r="M123" s="147" t="s">
        <v>1</v>
      </c>
      <c r="N123" s="148" t="s">
        <v>40</v>
      </c>
      <c r="P123" s="149">
        <f>O123*H123</f>
        <v>0</v>
      </c>
      <c r="Q123" s="149">
        <v>2.4407212</v>
      </c>
      <c r="R123" s="149">
        <f>Q123*H123</f>
        <v>410.04116160000001</v>
      </c>
      <c r="S123" s="149">
        <v>0</v>
      </c>
      <c r="T123" s="150">
        <f>S123*H123</f>
        <v>0</v>
      </c>
      <c r="AR123" s="151" t="s">
        <v>129</v>
      </c>
      <c r="AT123" s="151" t="s">
        <v>125</v>
      </c>
      <c r="AU123" s="151" t="s">
        <v>95</v>
      </c>
      <c r="AY123" s="15" t="s">
        <v>122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5" t="s">
        <v>95</v>
      </c>
      <c r="BK123" s="152">
        <f>ROUND(I123*H123,2)</f>
        <v>0</v>
      </c>
      <c r="BL123" s="15" t="s">
        <v>129</v>
      </c>
      <c r="BM123" s="151" t="s">
        <v>130</v>
      </c>
    </row>
    <row r="124" spans="2:65" s="12" customFormat="1" ht="12">
      <c r="B124" s="153"/>
      <c r="D124" s="154" t="s">
        <v>131</v>
      </c>
      <c r="E124" s="155" t="s">
        <v>1</v>
      </c>
      <c r="F124" s="156" t="s">
        <v>176</v>
      </c>
      <c r="H124" s="157">
        <v>168</v>
      </c>
      <c r="I124" s="158"/>
      <c r="L124" s="153"/>
      <c r="M124" s="159"/>
      <c r="T124" s="160"/>
      <c r="AT124" s="155" t="s">
        <v>131</v>
      </c>
      <c r="AU124" s="155" t="s">
        <v>95</v>
      </c>
      <c r="AV124" s="12" t="s">
        <v>95</v>
      </c>
      <c r="AW124" s="12" t="s">
        <v>29</v>
      </c>
      <c r="AX124" s="12" t="s">
        <v>82</v>
      </c>
      <c r="AY124" s="155" t="s">
        <v>122</v>
      </c>
    </row>
    <row r="125" spans="2:65" s="1" customFormat="1" ht="21.75" customHeight="1">
      <c r="B125" s="138"/>
      <c r="C125" s="139" t="s">
        <v>95</v>
      </c>
      <c r="D125" s="139" t="s">
        <v>125</v>
      </c>
      <c r="E125" s="140" t="s">
        <v>133</v>
      </c>
      <c r="F125" s="141" t="s">
        <v>134</v>
      </c>
      <c r="G125" s="142" t="s">
        <v>135</v>
      </c>
      <c r="H125" s="143">
        <v>4.2</v>
      </c>
      <c r="I125" s="144"/>
      <c r="J125" s="145">
        <f>ROUND(I125*H125,2)</f>
        <v>0</v>
      </c>
      <c r="K125" s="146"/>
      <c r="L125" s="30"/>
      <c r="M125" s="147" t="s">
        <v>1</v>
      </c>
      <c r="N125" s="148" t="s">
        <v>40</v>
      </c>
      <c r="P125" s="149">
        <f>O125*H125</f>
        <v>0</v>
      </c>
      <c r="Q125" s="149">
        <v>7.8600000000000007E-3</v>
      </c>
      <c r="R125" s="149">
        <f>Q125*H125</f>
        <v>3.3012000000000007E-2</v>
      </c>
      <c r="S125" s="149">
        <v>0</v>
      </c>
      <c r="T125" s="150">
        <f>S125*H125</f>
        <v>0</v>
      </c>
      <c r="AR125" s="151" t="s">
        <v>129</v>
      </c>
      <c r="AT125" s="151" t="s">
        <v>125</v>
      </c>
      <c r="AU125" s="151" t="s">
        <v>95</v>
      </c>
      <c r="AY125" s="15" t="s">
        <v>122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5" t="s">
        <v>95</v>
      </c>
      <c r="BK125" s="152">
        <f>ROUND(I125*H125,2)</f>
        <v>0</v>
      </c>
      <c r="BL125" s="15" t="s">
        <v>129</v>
      </c>
      <c r="BM125" s="151" t="s">
        <v>136</v>
      </c>
    </row>
    <row r="126" spans="2:65" s="12" customFormat="1" ht="12">
      <c r="B126" s="153"/>
      <c r="D126" s="154" t="s">
        <v>131</v>
      </c>
      <c r="E126" s="155" t="s">
        <v>1</v>
      </c>
      <c r="F126" s="156" t="s">
        <v>177</v>
      </c>
      <c r="H126" s="157">
        <v>4.2</v>
      </c>
      <c r="I126" s="158"/>
      <c r="L126" s="153"/>
      <c r="M126" s="159"/>
      <c r="T126" s="160"/>
      <c r="AT126" s="155" t="s">
        <v>131</v>
      </c>
      <c r="AU126" s="155" t="s">
        <v>95</v>
      </c>
      <c r="AV126" s="12" t="s">
        <v>95</v>
      </c>
      <c r="AW126" s="12" t="s">
        <v>29</v>
      </c>
      <c r="AX126" s="12" t="s">
        <v>82</v>
      </c>
      <c r="AY126" s="155" t="s">
        <v>122</v>
      </c>
    </row>
    <row r="127" spans="2:65" s="1" customFormat="1" ht="21.75" customHeight="1">
      <c r="B127" s="138"/>
      <c r="C127" s="139" t="s">
        <v>138</v>
      </c>
      <c r="D127" s="139" t="s">
        <v>125</v>
      </c>
      <c r="E127" s="140" t="s">
        <v>139</v>
      </c>
      <c r="F127" s="141" t="s">
        <v>140</v>
      </c>
      <c r="G127" s="142" t="s">
        <v>135</v>
      </c>
      <c r="H127" s="143">
        <v>4.2</v>
      </c>
      <c r="I127" s="144"/>
      <c r="J127" s="145">
        <f>ROUND(I127*H127,2)</f>
        <v>0</v>
      </c>
      <c r="K127" s="146"/>
      <c r="L127" s="30"/>
      <c r="M127" s="147" t="s">
        <v>1</v>
      </c>
      <c r="N127" s="148" t="s">
        <v>40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129</v>
      </c>
      <c r="AT127" s="151" t="s">
        <v>125</v>
      </c>
      <c r="AU127" s="151" t="s">
        <v>95</v>
      </c>
      <c r="AY127" s="15" t="s">
        <v>122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5" t="s">
        <v>95</v>
      </c>
      <c r="BK127" s="152">
        <f>ROUND(I127*H127,2)</f>
        <v>0</v>
      </c>
      <c r="BL127" s="15" t="s">
        <v>129</v>
      </c>
      <c r="BM127" s="151" t="s">
        <v>141</v>
      </c>
    </row>
    <row r="128" spans="2:65" s="1" customFormat="1" ht="16.5" customHeight="1">
      <c r="B128" s="138"/>
      <c r="C128" s="139" t="s">
        <v>129</v>
      </c>
      <c r="D128" s="139" t="s">
        <v>125</v>
      </c>
      <c r="E128" s="140" t="s">
        <v>142</v>
      </c>
      <c r="F128" s="141" t="s">
        <v>143</v>
      </c>
      <c r="G128" s="142" t="s">
        <v>135</v>
      </c>
      <c r="H128" s="143">
        <v>840</v>
      </c>
      <c r="I128" s="144"/>
      <c r="J128" s="145">
        <f>ROUND(I128*H128,2)</f>
        <v>0</v>
      </c>
      <c r="K128" s="146"/>
      <c r="L128" s="30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129</v>
      </c>
      <c r="AT128" s="151" t="s">
        <v>125</v>
      </c>
      <c r="AU128" s="151" t="s">
        <v>95</v>
      </c>
      <c r="AY128" s="15" t="s">
        <v>122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5" t="s">
        <v>95</v>
      </c>
      <c r="BK128" s="152">
        <f>ROUND(I128*H128,2)</f>
        <v>0</v>
      </c>
      <c r="BL128" s="15" t="s">
        <v>129</v>
      </c>
      <c r="BM128" s="151" t="s">
        <v>144</v>
      </c>
    </row>
    <row r="129" spans="2:65" s="12" customFormat="1" ht="12">
      <c r="B129" s="153"/>
      <c r="D129" s="154" t="s">
        <v>131</v>
      </c>
      <c r="E129" s="155" t="s">
        <v>1</v>
      </c>
      <c r="F129" s="156" t="s">
        <v>172</v>
      </c>
      <c r="H129" s="157">
        <v>840</v>
      </c>
      <c r="I129" s="158"/>
      <c r="L129" s="153"/>
      <c r="M129" s="159"/>
      <c r="T129" s="160"/>
      <c r="AT129" s="155" t="s">
        <v>131</v>
      </c>
      <c r="AU129" s="155" t="s">
        <v>95</v>
      </c>
      <c r="AV129" s="12" t="s">
        <v>95</v>
      </c>
      <c r="AW129" s="12" t="s">
        <v>29</v>
      </c>
      <c r="AX129" s="12" t="s">
        <v>82</v>
      </c>
      <c r="AY129" s="155" t="s">
        <v>122</v>
      </c>
    </row>
    <row r="130" spans="2:65" s="1" customFormat="1" ht="24.25" customHeight="1">
      <c r="B130" s="138"/>
      <c r="C130" s="161" t="s">
        <v>145</v>
      </c>
      <c r="D130" s="161" t="s">
        <v>146</v>
      </c>
      <c r="E130" s="162" t="s">
        <v>147</v>
      </c>
      <c r="F130" s="163" t="s">
        <v>148</v>
      </c>
      <c r="G130" s="164" t="s">
        <v>149</v>
      </c>
      <c r="H130" s="165">
        <v>25.2</v>
      </c>
      <c r="I130" s="166"/>
      <c r="J130" s="167">
        <f>ROUND(I130*H130,2)</f>
        <v>0</v>
      </c>
      <c r="K130" s="168"/>
      <c r="L130" s="169"/>
      <c r="M130" s="170" t="s">
        <v>1</v>
      </c>
      <c r="N130" s="171" t="s">
        <v>40</v>
      </c>
      <c r="P130" s="149">
        <f>O130*H130</f>
        <v>0</v>
      </c>
      <c r="Q130" s="149">
        <v>1E-3</v>
      </c>
      <c r="R130" s="149">
        <f>Q130*H130</f>
        <v>2.52E-2</v>
      </c>
      <c r="S130" s="149">
        <v>0</v>
      </c>
      <c r="T130" s="150">
        <f>S130*H130</f>
        <v>0</v>
      </c>
      <c r="AR130" s="151" t="s">
        <v>150</v>
      </c>
      <c r="AT130" s="151" t="s">
        <v>146</v>
      </c>
      <c r="AU130" s="151" t="s">
        <v>95</v>
      </c>
      <c r="AY130" s="15" t="s">
        <v>122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5" t="s">
        <v>95</v>
      </c>
      <c r="BK130" s="152">
        <f>ROUND(I130*H130,2)</f>
        <v>0</v>
      </c>
      <c r="BL130" s="15" t="s">
        <v>129</v>
      </c>
      <c r="BM130" s="151" t="s">
        <v>151</v>
      </c>
    </row>
    <row r="131" spans="2:65" s="1" customFormat="1" ht="16.5" customHeight="1">
      <c r="B131" s="138"/>
      <c r="C131" s="139" t="s">
        <v>123</v>
      </c>
      <c r="D131" s="139" t="s">
        <v>125</v>
      </c>
      <c r="E131" s="140" t="s">
        <v>152</v>
      </c>
      <c r="F131" s="141" t="s">
        <v>153</v>
      </c>
      <c r="G131" s="142" t="s">
        <v>135</v>
      </c>
      <c r="H131" s="143">
        <v>840</v>
      </c>
      <c r="I131" s="144"/>
      <c r="J131" s="145">
        <f>ROUND(I131*H131,2)</f>
        <v>0</v>
      </c>
      <c r="K131" s="146"/>
      <c r="L131" s="30"/>
      <c r="M131" s="147" t="s">
        <v>1</v>
      </c>
      <c r="N131" s="148" t="s">
        <v>40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129</v>
      </c>
      <c r="AT131" s="151" t="s">
        <v>125</v>
      </c>
      <c r="AU131" s="151" t="s">
        <v>95</v>
      </c>
      <c r="AY131" s="15" t="s">
        <v>122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5" t="s">
        <v>95</v>
      </c>
      <c r="BK131" s="152">
        <f>ROUND(I131*H131,2)</f>
        <v>0</v>
      </c>
      <c r="BL131" s="15" t="s">
        <v>129</v>
      </c>
      <c r="BM131" s="151" t="s">
        <v>154</v>
      </c>
    </row>
    <row r="132" spans="2:65" s="12" customFormat="1" ht="12">
      <c r="B132" s="153"/>
      <c r="D132" s="154" t="s">
        <v>131</v>
      </c>
      <c r="E132" s="155" t="s">
        <v>1</v>
      </c>
      <c r="F132" s="156" t="s">
        <v>172</v>
      </c>
      <c r="H132" s="157">
        <v>840</v>
      </c>
      <c r="I132" s="158"/>
      <c r="L132" s="153"/>
      <c r="M132" s="159"/>
      <c r="T132" s="160"/>
      <c r="AT132" s="155" t="s">
        <v>131</v>
      </c>
      <c r="AU132" s="155" t="s">
        <v>95</v>
      </c>
      <c r="AV132" s="12" t="s">
        <v>95</v>
      </c>
      <c r="AW132" s="12" t="s">
        <v>29</v>
      </c>
      <c r="AX132" s="12" t="s">
        <v>82</v>
      </c>
      <c r="AY132" s="155" t="s">
        <v>122</v>
      </c>
    </row>
    <row r="133" spans="2:65" s="1" customFormat="1" ht="24.25" customHeight="1">
      <c r="B133" s="138"/>
      <c r="C133" s="139" t="s">
        <v>155</v>
      </c>
      <c r="D133" s="139" t="s">
        <v>125</v>
      </c>
      <c r="E133" s="140" t="s">
        <v>156</v>
      </c>
      <c r="F133" s="141" t="s">
        <v>157</v>
      </c>
      <c r="G133" s="142" t="s">
        <v>135</v>
      </c>
      <c r="H133" s="143">
        <v>840</v>
      </c>
      <c r="I133" s="144"/>
      <c r="J133" s="145">
        <f>ROUND(I133*H133,2)</f>
        <v>0</v>
      </c>
      <c r="K133" s="146"/>
      <c r="L133" s="30"/>
      <c r="M133" s="147" t="s">
        <v>1</v>
      </c>
      <c r="N133" s="148" t="s">
        <v>40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129</v>
      </c>
      <c r="AT133" s="151" t="s">
        <v>125</v>
      </c>
      <c r="AU133" s="151" t="s">
        <v>95</v>
      </c>
      <c r="AY133" s="15" t="s">
        <v>122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5" t="s">
        <v>95</v>
      </c>
      <c r="BK133" s="152">
        <f>ROUND(I133*H133,2)</f>
        <v>0</v>
      </c>
      <c r="BL133" s="15" t="s">
        <v>129</v>
      </c>
      <c r="BM133" s="151" t="s">
        <v>158</v>
      </c>
    </row>
    <row r="134" spans="2:65" s="12" customFormat="1" ht="12">
      <c r="B134" s="153"/>
      <c r="D134" s="154" t="s">
        <v>131</v>
      </c>
      <c r="E134" s="155" t="s">
        <v>1</v>
      </c>
      <c r="F134" s="156" t="s">
        <v>172</v>
      </c>
      <c r="H134" s="157">
        <v>840</v>
      </c>
      <c r="I134" s="158"/>
      <c r="L134" s="153"/>
      <c r="M134" s="159"/>
      <c r="T134" s="160"/>
      <c r="AT134" s="155" t="s">
        <v>131</v>
      </c>
      <c r="AU134" s="155" t="s">
        <v>95</v>
      </c>
      <c r="AV134" s="12" t="s">
        <v>95</v>
      </c>
      <c r="AW134" s="12" t="s">
        <v>29</v>
      </c>
      <c r="AX134" s="12" t="s">
        <v>82</v>
      </c>
      <c r="AY134" s="155" t="s">
        <v>122</v>
      </c>
    </row>
    <row r="135" spans="2:65" s="11" customFormat="1" ht="23" customHeight="1">
      <c r="B135" s="126"/>
      <c r="D135" s="127" t="s">
        <v>73</v>
      </c>
      <c r="E135" s="136" t="s">
        <v>159</v>
      </c>
      <c r="F135" s="136" t="s">
        <v>160</v>
      </c>
      <c r="I135" s="129"/>
      <c r="J135" s="137">
        <f>BK135</f>
        <v>0</v>
      </c>
      <c r="L135" s="126"/>
      <c r="M135" s="131"/>
      <c r="P135" s="132">
        <f>SUM(P136:P138)</f>
        <v>0</v>
      </c>
      <c r="R135" s="132">
        <f>SUM(R136:R138)</f>
        <v>0</v>
      </c>
      <c r="T135" s="133">
        <f>SUM(T136:T138)</f>
        <v>0</v>
      </c>
      <c r="AR135" s="127" t="s">
        <v>82</v>
      </c>
      <c r="AT135" s="134" t="s">
        <v>73</v>
      </c>
      <c r="AU135" s="134" t="s">
        <v>82</v>
      </c>
      <c r="AY135" s="127" t="s">
        <v>122</v>
      </c>
      <c r="BK135" s="135">
        <f>SUM(BK136:BK138)</f>
        <v>0</v>
      </c>
    </row>
    <row r="136" spans="2:65" s="1" customFormat="1" ht="24.25" customHeight="1">
      <c r="B136" s="138"/>
      <c r="C136" s="139" t="s">
        <v>150</v>
      </c>
      <c r="D136" s="139" t="s">
        <v>125</v>
      </c>
      <c r="E136" s="140" t="s">
        <v>161</v>
      </c>
      <c r="F136" s="141" t="s">
        <v>162</v>
      </c>
      <c r="G136" s="142" t="s">
        <v>135</v>
      </c>
      <c r="H136" s="143">
        <v>840</v>
      </c>
      <c r="I136" s="144"/>
      <c r="J136" s="145">
        <f>ROUND(I136*H136,2)</f>
        <v>0</v>
      </c>
      <c r="K136" s="146"/>
      <c r="L136" s="30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129</v>
      </c>
      <c r="AT136" s="151" t="s">
        <v>125</v>
      </c>
      <c r="AU136" s="151" t="s">
        <v>95</v>
      </c>
      <c r="AY136" s="15" t="s">
        <v>122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5" t="s">
        <v>95</v>
      </c>
      <c r="BK136" s="152">
        <f>ROUND(I136*H136,2)</f>
        <v>0</v>
      </c>
      <c r="BL136" s="15" t="s">
        <v>129</v>
      </c>
      <c r="BM136" s="151" t="s">
        <v>163</v>
      </c>
    </row>
    <row r="137" spans="2:65" s="13" customFormat="1" ht="24">
      <c r="B137" s="172"/>
      <c r="D137" s="154" t="s">
        <v>131</v>
      </c>
      <c r="E137" s="173" t="s">
        <v>1</v>
      </c>
      <c r="F137" s="174" t="s">
        <v>178</v>
      </c>
      <c r="H137" s="173" t="s">
        <v>1</v>
      </c>
      <c r="I137" s="175"/>
      <c r="L137" s="172"/>
      <c r="M137" s="176"/>
      <c r="T137" s="177"/>
      <c r="AT137" s="173" t="s">
        <v>131</v>
      </c>
      <c r="AU137" s="173" t="s">
        <v>95</v>
      </c>
      <c r="AV137" s="13" t="s">
        <v>82</v>
      </c>
      <c r="AW137" s="13" t="s">
        <v>29</v>
      </c>
      <c r="AX137" s="13" t="s">
        <v>74</v>
      </c>
      <c r="AY137" s="173" t="s">
        <v>122</v>
      </c>
    </row>
    <row r="138" spans="2:65" s="12" customFormat="1" ht="12">
      <c r="B138" s="153"/>
      <c r="D138" s="154" t="s">
        <v>131</v>
      </c>
      <c r="E138" s="155" t="s">
        <v>172</v>
      </c>
      <c r="F138" s="156" t="s">
        <v>179</v>
      </c>
      <c r="H138" s="157">
        <v>840</v>
      </c>
      <c r="I138" s="158"/>
      <c r="L138" s="153"/>
      <c r="M138" s="159"/>
      <c r="T138" s="160"/>
      <c r="AT138" s="155" t="s">
        <v>131</v>
      </c>
      <c r="AU138" s="155" t="s">
        <v>95</v>
      </c>
      <c r="AV138" s="12" t="s">
        <v>95</v>
      </c>
      <c r="AW138" s="12" t="s">
        <v>29</v>
      </c>
      <c r="AX138" s="12" t="s">
        <v>82</v>
      </c>
      <c r="AY138" s="155" t="s">
        <v>122</v>
      </c>
    </row>
    <row r="139" spans="2:65" s="11" customFormat="1" ht="23" customHeight="1">
      <c r="B139" s="126"/>
      <c r="D139" s="127" t="s">
        <v>73</v>
      </c>
      <c r="E139" s="136" t="s">
        <v>166</v>
      </c>
      <c r="F139" s="136" t="s">
        <v>167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82</v>
      </c>
      <c r="AT139" s="134" t="s">
        <v>73</v>
      </c>
      <c r="AU139" s="134" t="s">
        <v>82</v>
      </c>
      <c r="AY139" s="127" t="s">
        <v>122</v>
      </c>
      <c r="BK139" s="135">
        <f>BK140</f>
        <v>0</v>
      </c>
    </row>
    <row r="140" spans="2:65" s="1" customFormat="1" ht="24.25" customHeight="1">
      <c r="B140" s="138"/>
      <c r="C140" s="139" t="s">
        <v>159</v>
      </c>
      <c r="D140" s="139" t="s">
        <v>125</v>
      </c>
      <c r="E140" s="140" t="s">
        <v>168</v>
      </c>
      <c r="F140" s="141" t="s">
        <v>169</v>
      </c>
      <c r="G140" s="142" t="s">
        <v>170</v>
      </c>
      <c r="H140" s="143">
        <v>410.09899999999999</v>
      </c>
      <c r="I140" s="144"/>
      <c r="J140" s="145">
        <f>ROUND(I140*H140,2)</f>
        <v>0</v>
      </c>
      <c r="K140" s="146"/>
      <c r="L140" s="30"/>
      <c r="M140" s="178" t="s">
        <v>1</v>
      </c>
      <c r="N140" s="179" t="s">
        <v>40</v>
      </c>
      <c r="O140" s="180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AR140" s="151" t="s">
        <v>129</v>
      </c>
      <c r="AT140" s="151" t="s">
        <v>125</v>
      </c>
      <c r="AU140" s="151" t="s">
        <v>95</v>
      </c>
      <c r="AY140" s="15" t="s">
        <v>122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5" t="s">
        <v>95</v>
      </c>
      <c r="BK140" s="152">
        <f>ROUND(I140*H140,2)</f>
        <v>0</v>
      </c>
      <c r="BL140" s="15" t="s">
        <v>129</v>
      </c>
      <c r="BM140" s="151" t="s">
        <v>171</v>
      </c>
    </row>
    <row r="141" spans="2:65" s="1" customFormat="1" ht="7" customHeight="1">
      <c r="B141" s="45"/>
      <c r="C141" s="46"/>
      <c r="D141" s="46"/>
      <c r="E141" s="46"/>
      <c r="F141" s="46"/>
      <c r="G141" s="46"/>
      <c r="H141" s="46"/>
      <c r="I141" s="46"/>
      <c r="J141" s="46"/>
      <c r="K141" s="46"/>
      <c r="L141" s="30"/>
    </row>
  </sheetData>
  <autoFilter ref="C119:K140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1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56" ht="37" customHeight="1">
      <c r="L2" s="191" t="s">
        <v>5</v>
      </c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5" t="s">
        <v>89</v>
      </c>
      <c r="AZ2" s="88" t="s">
        <v>180</v>
      </c>
      <c r="BA2" s="88" t="s">
        <v>1</v>
      </c>
      <c r="BB2" s="88" t="s">
        <v>1</v>
      </c>
      <c r="BC2" s="88" t="s">
        <v>181</v>
      </c>
      <c r="BD2" s="88" t="s">
        <v>95</v>
      </c>
    </row>
    <row r="3" spans="2:5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2:56" ht="25" customHeight="1">
      <c r="B4" s="18"/>
      <c r="D4" s="19" t="s">
        <v>96</v>
      </c>
      <c r="L4" s="18"/>
      <c r="M4" s="89" t="s">
        <v>9</v>
      </c>
      <c r="AT4" s="15" t="s">
        <v>3</v>
      </c>
    </row>
    <row r="5" spans="2:56" ht="7" customHeight="1">
      <c r="B5" s="18"/>
      <c r="L5" s="18"/>
    </row>
    <row r="6" spans="2:56" ht="12" customHeight="1">
      <c r="B6" s="18"/>
      <c r="D6" s="25" t="s">
        <v>15</v>
      </c>
      <c r="L6" s="18"/>
    </row>
    <row r="7" spans="2:56" ht="16.5" customHeight="1">
      <c r="B7" s="18"/>
      <c r="E7" s="234" t="str">
        <f>'Rekapitulácia stavby'!K6</f>
        <v>REKONŠTRUKCIA PODLÁH V MAŠTALIACH</v>
      </c>
      <c r="F7" s="235"/>
      <c r="G7" s="235"/>
      <c r="H7" s="235"/>
      <c r="L7" s="18"/>
    </row>
    <row r="8" spans="2:56" s="1" customFormat="1" ht="12" customHeight="1">
      <c r="B8" s="30"/>
      <c r="D8" s="25" t="s">
        <v>97</v>
      </c>
      <c r="L8" s="30"/>
    </row>
    <row r="9" spans="2:56" s="1" customFormat="1" ht="16.5" customHeight="1">
      <c r="B9" s="30"/>
      <c r="E9" s="224" t="s">
        <v>182</v>
      </c>
      <c r="F9" s="233"/>
      <c r="G9" s="233"/>
      <c r="H9" s="233"/>
      <c r="L9" s="30"/>
    </row>
    <row r="10" spans="2:56" s="1" customFormat="1">
      <c r="B10" s="30"/>
      <c r="L10" s="30"/>
    </row>
    <row r="11" spans="2:5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56" s="1" customFormat="1" ht="12" customHeight="1">
      <c r="B12" s="30"/>
      <c r="D12" s="25" t="s">
        <v>19</v>
      </c>
      <c r="F12" s="23" t="s">
        <v>202</v>
      </c>
      <c r="I12" s="25" t="s">
        <v>20</v>
      </c>
      <c r="J12" s="53" t="str">
        <f>'Rekapitulácia stavby'!AN8</f>
        <v>4. 3. 2024</v>
      </c>
      <c r="L12" s="30"/>
    </row>
    <row r="13" spans="2:56" s="1" customFormat="1" ht="11" customHeight="1">
      <c r="B13" s="30"/>
      <c r="L13" s="30"/>
    </row>
    <row r="14" spans="2:56" s="1" customFormat="1" ht="12" customHeight="1">
      <c r="B14" s="30"/>
      <c r="D14" s="25" t="s">
        <v>22</v>
      </c>
      <c r="I14" s="25" t="s">
        <v>23</v>
      </c>
      <c r="J14" s="23">
        <v>36537071</v>
      </c>
      <c r="L14" s="30"/>
    </row>
    <row r="15" spans="2:56" s="1" customFormat="1" ht="18" customHeight="1">
      <c r="B15" s="30"/>
      <c r="E15" s="23" t="s">
        <v>201</v>
      </c>
      <c r="I15" s="25" t="s">
        <v>24</v>
      </c>
      <c r="J15" s="23" t="s">
        <v>1</v>
      </c>
      <c r="L15" s="30"/>
    </row>
    <row r="16" spans="2:56" s="1" customFormat="1" ht="7" customHeight="1">
      <c r="B16" s="30"/>
      <c r="L16" s="30"/>
    </row>
    <row r="17" spans="2:12" s="1" customFormat="1" ht="12" customHeight="1">
      <c r="B17" s="30"/>
      <c r="D17" s="25" t="s">
        <v>25</v>
      </c>
      <c r="I17" s="25" t="s">
        <v>23</v>
      </c>
      <c r="J17" s="26" t="str">
        <f>'Rekapitulácia stavby'!AN13</f>
        <v>Vyplň údaj</v>
      </c>
      <c r="L17" s="30"/>
    </row>
    <row r="18" spans="2:12" s="1" customFormat="1" ht="18" customHeight="1">
      <c r="B18" s="30"/>
      <c r="E18" s="236" t="str">
        <f>'Rekapitulácia stavby'!E14</f>
        <v>Vyplň údaj</v>
      </c>
      <c r="F18" s="206"/>
      <c r="G18" s="206"/>
      <c r="H18" s="206"/>
      <c r="I18" s="25" t="s">
        <v>24</v>
      </c>
      <c r="J18" s="26" t="str">
        <f>'Rekapitulácia stavby'!AN14</f>
        <v>Vyplň údaj</v>
      </c>
      <c r="L18" s="30"/>
    </row>
    <row r="19" spans="2:12" s="1" customFormat="1" ht="7" customHeight="1">
      <c r="B19" s="30"/>
      <c r="L19" s="30"/>
    </row>
    <row r="20" spans="2:12" s="1" customFormat="1" ht="12" customHeight="1">
      <c r="B20" s="30"/>
      <c r="D20" s="25" t="s">
        <v>27</v>
      </c>
      <c r="I20" s="25" t="s">
        <v>23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24</v>
      </c>
      <c r="J21" s="23" t="str">
        <f>IF('Rekapitulácia stavby'!AN17="","",'Rekapitulácia stavby'!AN17)</f>
        <v/>
      </c>
      <c r="L21" s="30"/>
    </row>
    <row r="22" spans="2:12" s="1" customFormat="1" ht="7" customHeight="1">
      <c r="B22" s="30"/>
      <c r="L22" s="30"/>
    </row>
    <row r="23" spans="2:12" s="1" customFormat="1" ht="12" customHeight="1">
      <c r="B23" s="30"/>
      <c r="D23" s="25" t="s">
        <v>30</v>
      </c>
      <c r="I23" s="25" t="s">
        <v>23</v>
      </c>
      <c r="J23" s="23" t="s">
        <v>31</v>
      </c>
      <c r="L23" s="30"/>
    </row>
    <row r="24" spans="2:12" s="1" customFormat="1" ht="18" customHeight="1">
      <c r="B24" s="30"/>
      <c r="E24" s="23" t="s">
        <v>32</v>
      </c>
      <c r="I24" s="25" t="s">
        <v>24</v>
      </c>
      <c r="J24" s="23" t="s">
        <v>1</v>
      </c>
      <c r="L24" s="30"/>
    </row>
    <row r="25" spans="2:12" s="1" customFormat="1" ht="7" customHeight="1">
      <c r="B25" s="30"/>
      <c r="L25" s="30"/>
    </row>
    <row r="26" spans="2:12" s="1" customFormat="1" ht="12" customHeight="1">
      <c r="B26" s="30"/>
      <c r="D26" s="25" t="s">
        <v>33</v>
      </c>
      <c r="L26" s="30"/>
    </row>
    <row r="27" spans="2:12" s="7" customFormat="1" ht="16.5" customHeight="1">
      <c r="B27" s="90"/>
      <c r="E27" s="210" t="s">
        <v>1</v>
      </c>
      <c r="F27" s="210"/>
      <c r="G27" s="210"/>
      <c r="H27" s="210"/>
      <c r="L27" s="90"/>
    </row>
    <row r="28" spans="2:12" s="1" customFormat="1" ht="7" customHeight="1">
      <c r="B28" s="30"/>
      <c r="L28" s="30"/>
    </row>
    <row r="29" spans="2:12" s="1" customFormat="1" ht="7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25.25" customHeight="1">
      <c r="B30" s="30"/>
      <c r="D30" s="91" t="s">
        <v>34</v>
      </c>
      <c r="J30" s="66">
        <f>ROUND(J120, 2)</f>
        <v>0</v>
      </c>
      <c r="L30" s="30"/>
    </row>
    <row r="31" spans="2:12" s="1" customFormat="1" ht="7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5" customHeight="1">
      <c r="B32" s="30"/>
      <c r="F32" s="33" t="s">
        <v>36</v>
      </c>
      <c r="I32" s="33" t="s">
        <v>35</v>
      </c>
      <c r="J32" s="33" t="s">
        <v>37</v>
      </c>
      <c r="L32" s="30"/>
    </row>
    <row r="33" spans="2:12" s="1" customFormat="1" ht="14.5" customHeight="1">
      <c r="B33" s="30"/>
      <c r="D33" s="92" t="s">
        <v>38</v>
      </c>
      <c r="E33" s="35" t="s">
        <v>39</v>
      </c>
      <c r="F33" s="93">
        <f>ROUND((SUM(BE120:BE140)),  2)</f>
        <v>0</v>
      </c>
      <c r="G33" s="94"/>
      <c r="H33" s="94"/>
      <c r="I33" s="95">
        <v>0.2</v>
      </c>
      <c r="J33" s="93">
        <f>ROUND(((SUM(BE120:BE140))*I33),  2)</f>
        <v>0</v>
      </c>
      <c r="L33" s="30"/>
    </row>
    <row r="34" spans="2:12" s="1" customFormat="1" ht="14.5" customHeight="1">
      <c r="B34" s="30"/>
      <c r="E34" s="35" t="s">
        <v>40</v>
      </c>
      <c r="F34" s="93">
        <f>ROUND((SUM(BF120:BF140)),  2)</f>
        <v>0</v>
      </c>
      <c r="G34" s="94"/>
      <c r="H34" s="94"/>
      <c r="I34" s="95">
        <v>0.2</v>
      </c>
      <c r="J34" s="93">
        <f>ROUND(((SUM(BF120:BF140))*I34),  2)</f>
        <v>0</v>
      </c>
      <c r="L34" s="30"/>
    </row>
    <row r="35" spans="2:12" s="1" customFormat="1" ht="14.5" hidden="1" customHeight="1">
      <c r="B35" s="30"/>
      <c r="E35" s="25" t="s">
        <v>41</v>
      </c>
      <c r="F35" s="96">
        <f>ROUND((SUM(BG120:BG140)),  2)</f>
        <v>0</v>
      </c>
      <c r="I35" s="97">
        <v>0.2</v>
      </c>
      <c r="J35" s="96">
        <f>0</f>
        <v>0</v>
      </c>
      <c r="L35" s="30"/>
    </row>
    <row r="36" spans="2:12" s="1" customFormat="1" ht="14.5" hidden="1" customHeight="1">
      <c r="B36" s="30"/>
      <c r="E36" s="25" t="s">
        <v>42</v>
      </c>
      <c r="F36" s="96">
        <f>ROUND((SUM(BH120:BH140)),  2)</f>
        <v>0</v>
      </c>
      <c r="I36" s="97">
        <v>0.2</v>
      </c>
      <c r="J36" s="96">
        <f>0</f>
        <v>0</v>
      </c>
      <c r="L36" s="30"/>
    </row>
    <row r="37" spans="2:12" s="1" customFormat="1" ht="14.5" hidden="1" customHeight="1">
      <c r="B37" s="30"/>
      <c r="E37" s="35" t="s">
        <v>43</v>
      </c>
      <c r="F37" s="93">
        <f>ROUND((SUM(BI120:BI140)),  2)</f>
        <v>0</v>
      </c>
      <c r="G37" s="94"/>
      <c r="H37" s="94"/>
      <c r="I37" s="95">
        <v>0</v>
      </c>
      <c r="J37" s="93">
        <f>0</f>
        <v>0</v>
      </c>
      <c r="L37" s="30"/>
    </row>
    <row r="38" spans="2:12" s="1" customFormat="1" ht="7" customHeight="1">
      <c r="B38" s="30"/>
      <c r="L38" s="30"/>
    </row>
    <row r="39" spans="2:12" s="1" customFormat="1" ht="25.25" customHeight="1">
      <c r="B39" s="30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0"/>
    </row>
    <row r="40" spans="2:12" s="1" customFormat="1" ht="14.5" customHeight="1">
      <c r="B40" s="30"/>
      <c r="L40" s="30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30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3">
      <c r="B61" s="30"/>
      <c r="D61" s="44" t="s">
        <v>49</v>
      </c>
      <c r="E61" s="32"/>
      <c r="F61" s="104" t="s">
        <v>50</v>
      </c>
      <c r="G61" s="44" t="s">
        <v>49</v>
      </c>
      <c r="H61" s="32"/>
      <c r="I61" s="32"/>
      <c r="J61" s="105" t="s">
        <v>50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3">
      <c r="B65" s="30"/>
      <c r="D65" s="42" t="s">
        <v>51</v>
      </c>
      <c r="E65" s="43"/>
      <c r="F65" s="43"/>
      <c r="G65" s="42" t="s">
        <v>52</v>
      </c>
      <c r="H65" s="43"/>
      <c r="I65" s="43"/>
      <c r="J65" s="43"/>
      <c r="K65" s="43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3">
      <c r="B76" s="30"/>
      <c r="D76" s="44" t="s">
        <v>49</v>
      </c>
      <c r="E76" s="32"/>
      <c r="F76" s="104" t="s">
        <v>50</v>
      </c>
      <c r="G76" s="44" t="s">
        <v>49</v>
      </c>
      <c r="H76" s="32"/>
      <c r="I76" s="32"/>
      <c r="J76" s="105" t="s">
        <v>50</v>
      </c>
      <c r="K76" s="32"/>
      <c r="L76" s="30"/>
    </row>
    <row r="77" spans="2:12" s="1" customFormat="1" ht="14.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5" hidden="1" customHeight="1">
      <c r="B82" s="30"/>
      <c r="C82" s="19" t="s">
        <v>99</v>
      </c>
      <c r="L82" s="30"/>
    </row>
    <row r="83" spans="2:47" s="1" customFormat="1" ht="7" hidden="1" customHeight="1">
      <c r="B83" s="30"/>
      <c r="L83" s="30"/>
    </row>
    <row r="84" spans="2:47" s="1" customFormat="1" ht="12" hidden="1" customHeight="1">
      <c r="B84" s="30"/>
      <c r="C84" s="25" t="s">
        <v>15</v>
      </c>
      <c r="L84" s="30"/>
    </row>
    <row r="85" spans="2:47" s="1" customFormat="1" ht="16.5" hidden="1" customHeight="1">
      <c r="B85" s="30"/>
      <c r="E85" s="234" t="str">
        <f>E7</f>
        <v>REKONŠTRUKCIA PODLÁH V MAŠTALIACH</v>
      </c>
      <c r="F85" s="235"/>
      <c r="G85" s="235"/>
      <c r="H85" s="235"/>
      <c r="L85" s="30"/>
    </row>
    <row r="86" spans="2:47" s="1" customFormat="1" ht="12" hidden="1" customHeight="1">
      <c r="B86" s="30"/>
      <c r="C86" s="25" t="s">
        <v>97</v>
      </c>
      <c r="L86" s="30"/>
    </row>
    <row r="87" spans="2:47" s="1" customFormat="1" ht="16.5" hidden="1" customHeight="1">
      <c r="B87" s="30"/>
      <c r="E87" s="224" t="str">
        <f>E9</f>
        <v>SO 01-3 - Maštal č.3</v>
      </c>
      <c r="F87" s="233"/>
      <c r="G87" s="233"/>
      <c r="H87" s="233"/>
      <c r="L87" s="30"/>
    </row>
    <row r="88" spans="2:47" s="1" customFormat="1" ht="7" hidden="1" customHeight="1">
      <c r="B88" s="30"/>
      <c r="L88" s="30"/>
    </row>
    <row r="89" spans="2:47" s="1" customFormat="1" ht="12" hidden="1" customHeight="1">
      <c r="B89" s="30"/>
      <c r="C89" s="25" t="s">
        <v>19</v>
      </c>
      <c r="F89" s="23" t="str">
        <f>F12</f>
        <v>Jasová</v>
      </c>
      <c r="I89" s="25" t="s">
        <v>20</v>
      </c>
      <c r="J89" s="53" t="str">
        <f>IF(J12="","",J12)</f>
        <v>4. 3. 2024</v>
      </c>
      <c r="L89" s="30"/>
    </row>
    <row r="90" spans="2:47" s="1" customFormat="1" ht="7" hidden="1" customHeight="1">
      <c r="B90" s="30"/>
      <c r="L90" s="30"/>
    </row>
    <row r="91" spans="2:47" s="1" customFormat="1" ht="15.25" hidden="1" customHeight="1">
      <c r="B91" s="30"/>
      <c r="C91" s="25" t="s">
        <v>22</v>
      </c>
      <c r="F91" s="23" t="str">
        <f>E15</f>
        <v>AgroContract mliečna farma, a.s., Jasová 736, Jasová 941 34</v>
      </c>
      <c r="I91" s="25" t="s">
        <v>27</v>
      </c>
      <c r="J91" s="28" t="str">
        <f>E21</f>
        <v xml:space="preserve"> </v>
      </c>
      <c r="L91" s="30"/>
    </row>
    <row r="92" spans="2:47" s="1" customFormat="1" ht="15.25" hidden="1" customHeight="1">
      <c r="B92" s="30"/>
      <c r="C92" s="25" t="s">
        <v>25</v>
      </c>
      <c r="F92" s="23" t="str">
        <f>IF(E18="","",E18)</f>
        <v>Vyplň údaj</v>
      </c>
      <c r="I92" s="25" t="s">
        <v>30</v>
      </c>
      <c r="J92" s="28" t="str">
        <f>E24</f>
        <v>Ingrid Szegheőová</v>
      </c>
      <c r="L92" s="30"/>
    </row>
    <row r="93" spans="2:47" s="1" customFormat="1" ht="10.25" hidden="1" customHeight="1">
      <c r="B93" s="30"/>
      <c r="L93" s="30"/>
    </row>
    <row r="94" spans="2:47" s="1" customFormat="1" ht="29.25" hidden="1" customHeight="1">
      <c r="B94" s="30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0"/>
    </row>
    <row r="95" spans="2:47" s="1" customFormat="1" ht="10.25" hidden="1" customHeight="1">
      <c r="B95" s="30"/>
      <c r="L95" s="30"/>
    </row>
    <row r="96" spans="2:47" s="1" customFormat="1" ht="23" hidden="1" customHeight="1">
      <c r="B96" s="30"/>
      <c r="C96" s="108" t="s">
        <v>102</v>
      </c>
      <c r="J96" s="66">
        <f>J120</f>
        <v>0</v>
      </c>
      <c r="L96" s="30"/>
      <c r="AU96" s="15" t="s">
        <v>103</v>
      </c>
    </row>
    <row r="97" spans="2:12" s="8" customFormat="1" ht="25" hidden="1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9" customFormat="1" ht="20" hidden="1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2:12" s="9" customFormat="1" ht="20" hidden="1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J135</f>
        <v>0</v>
      </c>
      <c r="L99" s="113"/>
    </row>
    <row r="100" spans="2:12" s="9" customFormat="1" ht="20" hidden="1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J139</f>
        <v>0</v>
      </c>
      <c r="L100" s="113"/>
    </row>
    <row r="101" spans="2:12" s="1" customFormat="1" ht="21.75" hidden="1" customHeight="1">
      <c r="B101" s="30"/>
      <c r="L101" s="30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0"/>
    </row>
    <row r="103" spans="2:12" hidden="1"/>
    <row r="104" spans="2:12" hidden="1"/>
    <row r="105" spans="2:12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0"/>
    </row>
    <row r="107" spans="2:12" s="1" customFormat="1" ht="25" customHeight="1">
      <c r="B107" s="30"/>
      <c r="C107" s="19" t="s">
        <v>108</v>
      </c>
      <c r="L107" s="30"/>
    </row>
    <row r="108" spans="2:12" s="1" customFormat="1" ht="7" customHeight="1">
      <c r="B108" s="30"/>
      <c r="L108" s="30"/>
    </row>
    <row r="109" spans="2:12" s="1" customFormat="1" ht="12" customHeight="1">
      <c r="B109" s="30"/>
      <c r="C109" s="25" t="s">
        <v>15</v>
      </c>
      <c r="L109" s="30"/>
    </row>
    <row r="110" spans="2:12" s="1" customFormat="1" ht="16.5" customHeight="1">
      <c r="B110" s="30"/>
      <c r="E110" s="234" t="str">
        <f>E7</f>
        <v>REKONŠTRUKCIA PODLÁH V MAŠTALIACH</v>
      </c>
      <c r="F110" s="235"/>
      <c r="G110" s="235"/>
      <c r="H110" s="235"/>
      <c r="L110" s="30"/>
    </row>
    <row r="111" spans="2:12" s="1" customFormat="1" ht="12" customHeight="1">
      <c r="B111" s="30"/>
      <c r="C111" s="25" t="s">
        <v>97</v>
      </c>
      <c r="L111" s="30"/>
    </row>
    <row r="112" spans="2:12" s="1" customFormat="1" ht="16.5" customHeight="1">
      <c r="B112" s="30"/>
      <c r="E112" s="224" t="str">
        <f>E9</f>
        <v>SO 01-3 - Maštal č.3</v>
      </c>
      <c r="F112" s="233"/>
      <c r="G112" s="233"/>
      <c r="H112" s="233"/>
      <c r="L112" s="30"/>
    </row>
    <row r="113" spans="2:65" s="1" customFormat="1" ht="7" customHeight="1">
      <c r="B113" s="30"/>
      <c r="L113" s="30"/>
    </row>
    <row r="114" spans="2:65" s="1" customFormat="1" ht="12" customHeight="1">
      <c r="B114" s="30"/>
      <c r="C114" s="25" t="s">
        <v>19</v>
      </c>
      <c r="F114" s="23" t="str">
        <f>F12</f>
        <v>Jasová</v>
      </c>
      <c r="I114" s="25" t="s">
        <v>20</v>
      </c>
      <c r="J114" s="53" t="str">
        <f>IF(J12="","",J12)</f>
        <v>4. 3. 2024</v>
      </c>
      <c r="L114" s="30"/>
    </row>
    <row r="115" spans="2:65" s="1" customFormat="1" ht="7" customHeight="1">
      <c r="B115" s="30"/>
      <c r="L115" s="30"/>
    </row>
    <row r="116" spans="2:65" s="1" customFormat="1" ht="15.25" customHeight="1">
      <c r="B116" s="30"/>
      <c r="C116" s="25" t="s">
        <v>22</v>
      </c>
      <c r="F116" s="23" t="str">
        <f>E15</f>
        <v>AgroContract mliečna farma, a.s., Jasová 736, Jasová 941 34</v>
      </c>
      <c r="I116" s="25" t="s">
        <v>27</v>
      </c>
      <c r="J116" s="28" t="str">
        <f>E21</f>
        <v xml:space="preserve"> </v>
      </c>
      <c r="L116" s="30"/>
    </row>
    <row r="117" spans="2:65" s="1" customFormat="1" ht="15.25" customHeight="1">
      <c r="B117" s="30"/>
      <c r="C117" s="25" t="s">
        <v>25</v>
      </c>
      <c r="F117" s="23" t="str">
        <f>IF(E18="","",E18)</f>
        <v>Vyplň údaj</v>
      </c>
      <c r="I117" s="25" t="s">
        <v>30</v>
      </c>
      <c r="J117" s="28" t="str">
        <f>E24</f>
        <v>Ingrid Szegheőová</v>
      </c>
      <c r="L117" s="30"/>
    </row>
    <row r="118" spans="2:65" s="1" customFormat="1" ht="10.25" customHeight="1">
      <c r="B118" s="30"/>
      <c r="L118" s="30"/>
    </row>
    <row r="119" spans="2:65" s="10" customFormat="1" ht="29.25" customHeight="1">
      <c r="B119" s="117"/>
      <c r="C119" s="118" t="s">
        <v>109</v>
      </c>
      <c r="D119" s="119" t="s">
        <v>59</v>
      </c>
      <c r="E119" s="119" t="s">
        <v>55</v>
      </c>
      <c r="F119" s="119" t="s">
        <v>56</v>
      </c>
      <c r="G119" s="119" t="s">
        <v>110</v>
      </c>
      <c r="H119" s="119" t="s">
        <v>111</v>
      </c>
      <c r="I119" s="119" t="s">
        <v>112</v>
      </c>
      <c r="J119" s="120" t="s">
        <v>101</v>
      </c>
      <c r="K119" s="121" t="s">
        <v>113</v>
      </c>
      <c r="L119" s="117"/>
      <c r="M119" s="59" t="s">
        <v>1</v>
      </c>
      <c r="N119" s="60" t="s">
        <v>38</v>
      </c>
      <c r="O119" s="60" t="s">
        <v>114</v>
      </c>
      <c r="P119" s="60" t="s">
        <v>115</v>
      </c>
      <c r="Q119" s="60" t="s">
        <v>116</v>
      </c>
      <c r="R119" s="60" t="s">
        <v>117</v>
      </c>
      <c r="S119" s="60" t="s">
        <v>118</v>
      </c>
      <c r="T119" s="61" t="s">
        <v>119</v>
      </c>
    </row>
    <row r="120" spans="2:65" s="1" customFormat="1" ht="23" customHeight="1">
      <c r="B120" s="30"/>
      <c r="C120" s="64" t="s">
        <v>102</v>
      </c>
      <c r="J120" s="122">
        <f>BK120</f>
        <v>0</v>
      </c>
      <c r="L120" s="30"/>
      <c r="M120" s="62"/>
      <c r="N120" s="54"/>
      <c r="O120" s="54"/>
      <c r="P120" s="123">
        <f>P121</f>
        <v>0</v>
      </c>
      <c r="Q120" s="54"/>
      <c r="R120" s="123">
        <f>R121</f>
        <v>571.40930873600007</v>
      </c>
      <c r="S120" s="54"/>
      <c r="T120" s="124">
        <f>T121</f>
        <v>0</v>
      </c>
      <c r="AT120" s="15" t="s">
        <v>73</v>
      </c>
      <c r="AU120" s="15" t="s">
        <v>103</v>
      </c>
      <c r="BK120" s="125">
        <f>BK121</f>
        <v>0</v>
      </c>
    </row>
    <row r="121" spans="2:65" s="11" customFormat="1" ht="26" customHeight="1">
      <c r="B121" s="126"/>
      <c r="D121" s="127" t="s">
        <v>73</v>
      </c>
      <c r="E121" s="128" t="s">
        <v>120</v>
      </c>
      <c r="F121" s="128" t="s">
        <v>121</v>
      </c>
      <c r="I121" s="129"/>
      <c r="J121" s="130">
        <f>BK121</f>
        <v>0</v>
      </c>
      <c r="L121" s="126"/>
      <c r="M121" s="131"/>
      <c r="P121" s="132">
        <f>P122+P135+P139</f>
        <v>0</v>
      </c>
      <c r="R121" s="132">
        <f>R122+R135+R139</f>
        <v>571.40930873600007</v>
      </c>
      <c r="T121" s="133">
        <f>T122+T135+T139</f>
        <v>0</v>
      </c>
      <c r="AR121" s="127" t="s">
        <v>82</v>
      </c>
      <c r="AT121" s="134" t="s">
        <v>73</v>
      </c>
      <c r="AU121" s="134" t="s">
        <v>74</v>
      </c>
      <c r="AY121" s="127" t="s">
        <v>122</v>
      </c>
      <c r="BK121" s="135">
        <f>BK122+BK135+BK139</f>
        <v>0</v>
      </c>
    </row>
    <row r="122" spans="2:65" s="11" customFormat="1" ht="23" customHeight="1">
      <c r="B122" s="126"/>
      <c r="D122" s="127" t="s">
        <v>73</v>
      </c>
      <c r="E122" s="136" t="s">
        <v>123</v>
      </c>
      <c r="F122" s="136" t="s">
        <v>124</v>
      </c>
      <c r="I122" s="129"/>
      <c r="J122" s="137">
        <f>BK122</f>
        <v>0</v>
      </c>
      <c r="L122" s="126"/>
      <c r="M122" s="131"/>
      <c r="P122" s="132">
        <f>SUM(P123:P134)</f>
        <v>0</v>
      </c>
      <c r="R122" s="132">
        <f>SUM(R123:R134)</f>
        <v>571.40930873600007</v>
      </c>
      <c r="T122" s="133">
        <f>SUM(T123:T134)</f>
        <v>0</v>
      </c>
      <c r="AR122" s="127" t="s">
        <v>82</v>
      </c>
      <c r="AT122" s="134" t="s">
        <v>73</v>
      </c>
      <c r="AU122" s="134" t="s">
        <v>82</v>
      </c>
      <c r="AY122" s="127" t="s">
        <v>122</v>
      </c>
      <c r="BK122" s="135">
        <f>SUM(BK123:BK134)</f>
        <v>0</v>
      </c>
    </row>
    <row r="123" spans="2:65" s="1" customFormat="1" ht="38" customHeight="1">
      <c r="B123" s="138"/>
      <c r="C123" s="139" t="s">
        <v>82</v>
      </c>
      <c r="D123" s="139" t="s">
        <v>125</v>
      </c>
      <c r="E123" s="140" t="s">
        <v>126</v>
      </c>
      <c r="F123" s="141" t="s">
        <v>175</v>
      </c>
      <c r="G123" s="142" t="s">
        <v>128</v>
      </c>
      <c r="H123" s="143">
        <v>234.08</v>
      </c>
      <c r="I123" s="144"/>
      <c r="J123" s="145">
        <f>ROUND(I123*H123,2)</f>
        <v>0</v>
      </c>
      <c r="K123" s="146"/>
      <c r="L123" s="30"/>
      <c r="M123" s="147" t="s">
        <v>1</v>
      </c>
      <c r="N123" s="148" t="s">
        <v>40</v>
      </c>
      <c r="P123" s="149">
        <f>O123*H123</f>
        <v>0</v>
      </c>
      <c r="Q123" s="149">
        <v>2.4407212</v>
      </c>
      <c r="R123" s="149">
        <f>Q123*H123</f>
        <v>571.32401849600001</v>
      </c>
      <c r="S123" s="149">
        <v>0</v>
      </c>
      <c r="T123" s="150">
        <f>S123*H123</f>
        <v>0</v>
      </c>
      <c r="AR123" s="151" t="s">
        <v>129</v>
      </c>
      <c r="AT123" s="151" t="s">
        <v>125</v>
      </c>
      <c r="AU123" s="151" t="s">
        <v>95</v>
      </c>
      <c r="AY123" s="15" t="s">
        <v>122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5" t="s">
        <v>95</v>
      </c>
      <c r="BK123" s="152">
        <f>ROUND(I123*H123,2)</f>
        <v>0</v>
      </c>
      <c r="BL123" s="15" t="s">
        <v>129</v>
      </c>
      <c r="BM123" s="151" t="s">
        <v>130</v>
      </c>
    </row>
    <row r="124" spans="2:65" s="12" customFormat="1" ht="12">
      <c r="B124" s="153"/>
      <c r="D124" s="154" t="s">
        <v>131</v>
      </c>
      <c r="E124" s="155" t="s">
        <v>1</v>
      </c>
      <c r="F124" s="156" t="s">
        <v>183</v>
      </c>
      <c r="H124" s="157">
        <v>234.08</v>
      </c>
      <c r="I124" s="158"/>
      <c r="L124" s="153"/>
      <c r="M124" s="159"/>
      <c r="T124" s="160"/>
      <c r="AT124" s="155" t="s">
        <v>131</v>
      </c>
      <c r="AU124" s="155" t="s">
        <v>95</v>
      </c>
      <c r="AV124" s="12" t="s">
        <v>95</v>
      </c>
      <c r="AW124" s="12" t="s">
        <v>29</v>
      </c>
      <c r="AX124" s="12" t="s">
        <v>82</v>
      </c>
      <c r="AY124" s="155" t="s">
        <v>122</v>
      </c>
    </row>
    <row r="125" spans="2:65" s="1" customFormat="1" ht="21.75" customHeight="1">
      <c r="B125" s="138"/>
      <c r="C125" s="139" t="s">
        <v>95</v>
      </c>
      <c r="D125" s="139" t="s">
        <v>125</v>
      </c>
      <c r="E125" s="140" t="s">
        <v>133</v>
      </c>
      <c r="F125" s="141" t="s">
        <v>134</v>
      </c>
      <c r="G125" s="142" t="s">
        <v>135</v>
      </c>
      <c r="H125" s="143">
        <v>6.3840000000000003</v>
      </c>
      <c r="I125" s="144"/>
      <c r="J125" s="145">
        <f>ROUND(I125*H125,2)</f>
        <v>0</v>
      </c>
      <c r="K125" s="146"/>
      <c r="L125" s="30"/>
      <c r="M125" s="147" t="s">
        <v>1</v>
      </c>
      <c r="N125" s="148" t="s">
        <v>40</v>
      </c>
      <c r="P125" s="149">
        <f>O125*H125</f>
        <v>0</v>
      </c>
      <c r="Q125" s="149">
        <v>7.8600000000000007E-3</v>
      </c>
      <c r="R125" s="149">
        <f>Q125*H125</f>
        <v>5.0178240000000006E-2</v>
      </c>
      <c r="S125" s="149">
        <v>0</v>
      </c>
      <c r="T125" s="150">
        <f>S125*H125</f>
        <v>0</v>
      </c>
      <c r="AR125" s="151" t="s">
        <v>129</v>
      </c>
      <c r="AT125" s="151" t="s">
        <v>125</v>
      </c>
      <c r="AU125" s="151" t="s">
        <v>95</v>
      </c>
      <c r="AY125" s="15" t="s">
        <v>122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5" t="s">
        <v>95</v>
      </c>
      <c r="BK125" s="152">
        <f>ROUND(I125*H125,2)</f>
        <v>0</v>
      </c>
      <c r="BL125" s="15" t="s">
        <v>129</v>
      </c>
      <c r="BM125" s="151" t="s">
        <v>136</v>
      </c>
    </row>
    <row r="126" spans="2:65" s="12" customFormat="1" ht="12">
      <c r="B126" s="153"/>
      <c r="D126" s="154" t="s">
        <v>131</v>
      </c>
      <c r="E126" s="155" t="s">
        <v>1</v>
      </c>
      <c r="F126" s="156" t="s">
        <v>184</v>
      </c>
      <c r="H126" s="157">
        <v>6.3840000000000003</v>
      </c>
      <c r="I126" s="158"/>
      <c r="L126" s="153"/>
      <c r="M126" s="159"/>
      <c r="T126" s="160"/>
      <c r="AT126" s="155" t="s">
        <v>131</v>
      </c>
      <c r="AU126" s="155" t="s">
        <v>95</v>
      </c>
      <c r="AV126" s="12" t="s">
        <v>95</v>
      </c>
      <c r="AW126" s="12" t="s">
        <v>29</v>
      </c>
      <c r="AX126" s="12" t="s">
        <v>82</v>
      </c>
      <c r="AY126" s="155" t="s">
        <v>122</v>
      </c>
    </row>
    <row r="127" spans="2:65" s="1" customFormat="1" ht="21.75" customHeight="1">
      <c r="B127" s="138"/>
      <c r="C127" s="139" t="s">
        <v>138</v>
      </c>
      <c r="D127" s="139" t="s">
        <v>125</v>
      </c>
      <c r="E127" s="140" t="s">
        <v>139</v>
      </c>
      <c r="F127" s="141" t="s">
        <v>140</v>
      </c>
      <c r="G127" s="142" t="s">
        <v>135</v>
      </c>
      <c r="H127" s="143">
        <v>6.3840000000000003</v>
      </c>
      <c r="I127" s="144"/>
      <c r="J127" s="145">
        <f>ROUND(I127*H127,2)</f>
        <v>0</v>
      </c>
      <c r="K127" s="146"/>
      <c r="L127" s="30"/>
      <c r="M127" s="147" t="s">
        <v>1</v>
      </c>
      <c r="N127" s="148" t="s">
        <v>40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129</v>
      </c>
      <c r="AT127" s="151" t="s">
        <v>125</v>
      </c>
      <c r="AU127" s="151" t="s">
        <v>95</v>
      </c>
      <c r="AY127" s="15" t="s">
        <v>122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5" t="s">
        <v>95</v>
      </c>
      <c r="BK127" s="152">
        <f>ROUND(I127*H127,2)</f>
        <v>0</v>
      </c>
      <c r="BL127" s="15" t="s">
        <v>129</v>
      </c>
      <c r="BM127" s="151" t="s">
        <v>141</v>
      </c>
    </row>
    <row r="128" spans="2:65" s="1" customFormat="1" ht="16.5" customHeight="1">
      <c r="B128" s="138"/>
      <c r="C128" s="139" t="s">
        <v>129</v>
      </c>
      <c r="D128" s="139" t="s">
        <v>125</v>
      </c>
      <c r="E128" s="140" t="s">
        <v>142</v>
      </c>
      <c r="F128" s="141" t="s">
        <v>143</v>
      </c>
      <c r="G128" s="142" t="s">
        <v>135</v>
      </c>
      <c r="H128" s="143">
        <v>1170.4000000000001</v>
      </c>
      <c r="I128" s="144"/>
      <c r="J128" s="145">
        <f>ROUND(I128*H128,2)</f>
        <v>0</v>
      </c>
      <c r="K128" s="146"/>
      <c r="L128" s="30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129</v>
      </c>
      <c r="AT128" s="151" t="s">
        <v>125</v>
      </c>
      <c r="AU128" s="151" t="s">
        <v>95</v>
      </c>
      <c r="AY128" s="15" t="s">
        <v>122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5" t="s">
        <v>95</v>
      </c>
      <c r="BK128" s="152">
        <f>ROUND(I128*H128,2)</f>
        <v>0</v>
      </c>
      <c r="BL128" s="15" t="s">
        <v>129</v>
      </c>
      <c r="BM128" s="151" t="s">
        <v>144</v>
      </c>
    </row>
    <row r="129" spans="2:65" s="12" customFormat="1" ht="12">
      <c r="B129" s="153"/>
      <c r="D129" s="154" t="s">
        <v>131</v>
      </c>
      <c r="E129" s="155" t="s">
        <v>1</v>
      </c>
      <c r="F129" s="156" t="s">
        <v>180</v>
      </c>
      <c r="H129" s="157">
        <v>1170.4000000000001</v>
      </c>
      <c r="I129" s="158"/>
      <c r="L129" s="153"/>
      <c r="M129" s="159"/>
      <c r="T129" s="160"/>
      <c r="AT129" s="155" t="s">
        <v>131</v>
      </c>
      <c r="AU129" s="155" t="s">
        <v>95</v>
      </c>
      <c r="AV129" s="12" t="s">
        <v>95</v>
      </c>
      <c r="AW129" s="12" t="s">
        <v>29</v>
      </c>
      <c r="AX129" s="12" t="s">
        <v>82</v>
      </c>
      <c r="AY129" s="155" t="s">
        <v>122</v>
      </c>
    </row>
    <row r="130" spans="2:65" s="1" customFormat="1" ht="24.25" customHeight="1">
      <c r="B130" s="138"/>
      <c r="C130" s="161" t="s">
        <v>145</v>
      </c>
      <c r="D130" s="161" t="s">
        <v>146</v>
      </c>
      <c r="E130" s="162" t="s">
        <v>147</v>
      </c>
      <c r="F130" s="163" t="s">
        <v>148</v>
      </c>
      <c r="G130" s="164" t="s">
        <v>149</v>
      </c>
      <c r="H130" s="165">
        <v>35.112000000000002</v>
      </c>
      <c r="I130" s="166"/>
      <c r="J130" s="167">
        <f>ROUND(I130*H130,2)</f>
        <v>0</v>
      </c>
      <c r="K130" s="168"/>
      <c r="L130" s="169"/>
      <c r="M130" s="170" t="s">
        <v>1</v>
      </c>
      <c r="N130" s="171" t="s">
        <v>40</v>
      </c>
      <c r="P130" s="149">
        <f>O130*H130</f>
        <v>0</v>
      </c>
      <c r="Q130" s="149">
        <v>1E-3</v>
      </c>
      <c r="R130" s="149">
        <f>Q130*H130</f>
        <v>3.5112000000000004E-2</v>
      </c>
      <c r="S130" s="149">
        <v>0</v>
      </c>
      <c r="T130" s="150">
        <f>S130*H130</f>
        <v>0</v>
      </c>
      <c r="AR130" s="151" t="s">
        <v>150</v>
      </c>
      <c r="AT130" s="151" t="s">
        <v>146</v>
      </c>
      <c r="AU130" s="151" t="s">
        <v>95</v>
      </c>
      <c r="AY130" s="15" t="s">
        <v>122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5" t="s">
        <v>95</v>
      </c>
      <c r="BK130" s="152">
        <f>ROUND(I130*H130,2)</f>
        <v>0</v>
      </c>
      <c r="BL130" s="15" t="s">
        <v>129</v>
      </c>
      <c r="BM130" s="151" t="s">
        <v>151</v>
      </c>
    </row>
    <row r="131" spans="2:65" s="1" customFormat="1" ht="16.5" customHeight="1">
      <c r="B131" s="138"/>
      <c r="C131" s="139" t="s">
        <v>123</v>
      </c>
      <c r="D131" s="139" t="s">
        <v>125</v>
      </c>
      <c r="E131" s="140" t="s">
        <v>152</v>
      </c>
      <c r="F131" s="141" t="s">
        <v>153</v>
      </c>
      <c r="G131" s="142" t="s">
        <v>135</v>
      </c>
      <c r="H131" s="143">
        <v>1170.4000000000001</v>
      </c>
      <c r="I131" s="144"/>
      <c r="J131" s="145">
        <f>ROUND(I131*H131,2)</f>
        <v>0</v>
      </c>
      <c r="K131" s="146"/>
      <c r="L131" s="30"/>
      <c r="M131" s="147" t="s">
        <v>1</v>
      </c>
      <c r="N131" s="148" t="s">
        <v>40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129</v>
      </c>
      <c r="AT131" s="151" t="s">
        <v>125</v>
      </c>
      <c r="AU131" s="151" t="s">
        <v>95</v>
      </c>
      <c r="AY131" s="15" t="s">
        <v>122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5" t="s">
        <v>95</v>
      </c>
      <c r="BK131" s="152">
        <f>ROUND(I131*H131,2)</f>
        <v>0</v>
      </c>
      <c r="BL131" s="15" t="s">
        <v>129</v>
      </c>
      <c r="BM131" s="151" t="s">
        <v>154</v>
      </c>
    </row>
    <row r="132" spans="2:65" s="12" customFormat="1" ht="12">
      <c r="B132" s="153"/>
      <c r="D132" s="154" t="s">
        <v>131</v>
      </c>
      <c r="E132" s="155" t="s">
        <v>1</v>
      </c>
      <c r="F132" s="156" t="s">
        <v>180</v>
      </c>
      <c r="H132" s="157">
        <v>1170.4000000000001</v>
      </c>
      <c r="I132" s="158"/>
      <c r="L132" s="153"/>
      <c r="M132" s="159"/>
      <c r="T132" s="160"/>
      <c r="AT132" s="155" t="s">
        <v>131</v>
      </c>
      <c r="AU132" s="155" t="s">
        <v>95</v>
      </c>
      <c r="AV132" s="12" t="s">
        <v>95</v>
      </c>
      <c r="AW132" s="12" t="s">
        <v>29</v>
      </c>
      <c r="AX132" s="12" t="s">
        <v>82</v>
      </c>
      <c r="AY132" s="155" t="s">
        <v>122</v>
      </c>
    </row>
    <row r="133" spans="2:65" s="1" customFormat="1" ht="24.25" customHeight="1">
      <c r="B133" s="138"/>
      <c r="C133" s="139" t="s">
        <v>155</v>
      </c>
      <c r="D133" s="139" t="s">
        <v>125</v>
      </c>
      <c r="E133" s="140" t="s">
        <v>156</v>
      </c>
      <c r="F133" s="141" t="s">
        <v>157</v>
      </c>
      <c r="G133" s="142" t="s">
        <v>135</v>
      </c>
      <c r="H133" s="143">
        <v>1170.4000000000001</v>
      </c>
      <c r="I133" s="144"/>
      <c r="J133" s="145">
        <f>ROUND(I133*H133,2)</f>
        <v>0</v>
      </c>
      <c r="K133" s="146"/>
      <c r="L133" s="30"/>
      <c r="M133" s="147" t="s">
        <v>1</v>
      </c>
      <c r="N133" s="148" t="s">
        <v>40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129</v>
      </c>
      <c r="AT133" s="151" t="s">
        <v>125</v>
      </c>
      <c r="AU133" s="151" t="s">
        <v>95</v>
      </c>
      <c r="AY133" s="15" t="s">
        <v>122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5" t="s">
        <v>95</v>
      </c>
      <c r="BK133" s="152">
        <f>ROUND(I133*H133,2)</f>
        <v>0</v>
      </c>
      <c r="BL133" s="15" t="s">
        <v>129</v>
      </c>
      <c r="BM133" s="151" t="s">
        <v>158</v>
      </c>
    </row>
    <row r="134" spans="2:65" s="12" customFormat="1" ht="12">
      <c r="B134" s="153"/>
      <c r="D134" s="154" t="s">
        <v>131</v>
      </c>
      <c r="E134" s="155" t="s">
        <v>1</v>
      </c>
      <c r="F134" s="156" t="s">
        <v>180</v>
      </c>
      <c r="H134" s="157">
        <v>1170.4000000000001</v>
      </c>
      <c r="I134" s="158"/>
      <c r="L134" s="153"/>
      <c r="M134" s="159"/>
      <c r="T134" s="160"/>
      <c r="AT134" s="155" t="s">
        <v>131</v>
      </c>
      <c r="AU134" s="155" t="s">
        <v>95</v>
      </c>
      <c r="AV134" s="12" t="s">
        <v>95</v>
      </c>
      <c r="AW134" s="12" t="s">
        <v>29</v>
      </c>
      <c r="AX134" s="12" t="s">
        <v>82</v>
      </c>
      <c r="AY134" s="155" t="s">
        <v>122</v>
      </c>
    </row>
    <row r="135" spans="2:65" s="11" customFormat="1" ht="23" customHeight="1">
      <c r="B135" s="126"/>
      <c r="D135" s="127" t="s">
        <v>73</v>
      </c>
      <c r="E135" s="136" t="s">
        <v>159</v>
      </c>
      <c r="F135" s="136" t="s">
        <v>160</v>
      </c>
      <c r="I135" s="129"/>
      <c r="J135" s="137">
        <f>BK135</f>
        <v>0</v>
      </c>
      <c r="L135" s="126"/>
      <c r="M135" s="131"/>
      <c r="P135" s="132">
        <f>SUM(P136:P138)</f>
        <v>0</v>
      </c>
      <c r="R135" s="132">
        <f>SUM(R136:R138)</f>
        <v>0</v>
      </c>
      <c r="T135" s="133">
        <f>SUM(T136:T138)</f>
        <v>0</v>
      </c>
      <c r="AR135" s="127" t="s">
        <v>82</v>
      </c>
      <c r="AT135" s="134" t="s">
        <v>73</v>
      </c>
      <c r="AU135" s="134" t="s">
        <v>82</v>
      </c>
      <c r="AY135" s="127" t="s">
        <v>122</v>
      </c>
      <c r="BK135" s="135">
        <f>SUM(BK136:BK138)</f>
        <v>0</v>
      </c>
    </row>
    <row r="136" spans="2:65" s="1" customFormat="1" ht="24.25" customHeight="1">
      <c r="B136" s="138"/>
      <c r="C136" s="139" t="s">
        <v>150</v>
      </c>
      <c r="D136" s="139" t="s">
        <v>125</v>
      </c>
      <c r="E136" s="140" t="s">
        <v>161</v>
      </c>
      <c r="F136" s="141" t="s">
        <v>162</v>
      </c>
      <c r="G136" s="142" t="s">
        <v>135</v>
      </c>
      <c r="H136" s="143">
        <v>1170.4000000000001</v>
      </c>
      <c r="I136" s="144"/>
      <c r="J136" s="145">
        <f>ROUND(I136*H136,2)</f>
        <v>0</v>
      </c>
      <c r="K136" s="146"/>
      <c r="L136" s="30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129</v>
      </c>
      <c r="AT136" s="151" t="s">
        <v>125</v>
      </c>
      <c r="AU136" s="151" t="s">
        <v>95</v>
      </c>
      <c r="AY136" s="15" t="s">
        <v>122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5" t="s">
        <v>95</v>
      </c>
      <c r="BK136" s="152">
        <f>ROUND(I136*H136,2)</f>
        <v>0</v>
      </c>
      <c r="BL136" s="15" t="s">
        <v>129</v>
      </c>
      <c r="BM136" s="151" t="s">
        <v>163</v>
      </c>
    </row>
    <row r="137" spans="2:65" s="13" customFormat="1" ht="24">
      <c r="B137" s="172"/>
      <c r="D137" s="154" t="s">
        <v>131</v>
      </c>
      <c r="E137" s="173" t="s">
        <v>1</v>
      </c>
      <c r="F137" s="174" t="s">
        <v>185</v>
      </c>
      <c r="H137" s="173" t="s">
        <v>1</v>
      </c>
      <c r="I137" s="175"/>
      <c r="L137" s="172"/>
      <c r="M137" s="176"/>
      <c r="T137" s="177"/>
      <c r="AT137" s="173" t="s">
        <v>131</v>
      </c>
      <c r="AU137" s="173" t="s">
        <v>95</v>
      </c>
      <c r="AV137" s="13" t="s">
        <v>82</v>
      </c>
      <c r="AW137" s="13" t="s">
        <v>29</v>
      </c>
      <c r="AX137" s="13" t="s">
        <v>74</v>
      </c>
      <c r="AY137" s="173" t="s">
        <v>122</v>
      </c>
    </row>
    <row r="138" spans="2:65" s="12" customFormat="1" ht="12">
      <c r="B138" s="153"/>
      <c r="D138" s="154" t="s">
        <v>131</v>
      </c>
      <c r="E138" s="155" t="s">
        <v>180</v>
      </c>
      <c r="F138" s="156" t="s">
        <v>186</v>
      </c>
      <c r="H138" s="157">
        <v>1170.4000000000001</v>
      </c>
      <c r="I138" s="158"/>
      <c r="L138" s="153"/>
      <c r="M138" s="159"/>
      <c r="T138" s="160"/>
      <c r="AT138" s="155" t="s">
        <v>131</v>
      </c>
      <c r="AU138" s="155" t="s">
        <v>95</v>
      </c>
      <c r="AV138" s="12" t="s">
        <v>95</v>
      </c>
      <c r="AW138" s="12" t="s">
        <v>29</v>
      </c>
      <c r="AX138" s="12" t="s">
        <v>82</v>
      </c>
      <c r="AY138" s="155" t="s">
        <v>122</v>
      </c>
    </row>
    <row r="139" spans="2:65" s="11" customFormat="1" ht="23" customHeight="1">
      <c r="B139" s="126"/>
      <c r="D139" s="127" t="s">
        <v>73</v>
      </c>
      <c r="E139" s="136" t="s">
        <v>166</v>
      </c>
      <c r="F139" s="136" t="s">
        <v>167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82</v>
      </c>
      <c r="AT139" s="134" t="s">
        <v>73</v>
      </c>
      <c r="AU139" s="134" t="s">
        <v>82</v>
      </c>
      <c r="AY139" s="127" t="s">
        <v>122</v>
      </c>
      <c r="BK139" s="135">
        <f>BK140</f>
        <v>0</v>
      </c>
    </row>
    <row r="140" spans="2:65" s="1" customFormat="1" ht="24.25" customHeight="1">
      <c r="B140" s="138"/>
      <c r="C140" s="139" t="s">
        <v>159</v>
      </c>
      <c r="D140" s="139" t="s">
        <v>125</v>
      </c>
      <c r="E140" s="140" t="s">
        <v>168</v>
      </c>
      <c r="F140" s="141" t="s">
        <v>169</v>
      </c>
      <c r="G140" s="142" t="s">
        <v>170</v>
      </c>
      <c r="H140" s="143">
        <v>571.40899999999999</v>
      </c>
      <c r="I140" s="144"/>
      <c r="J140" s="145">
        <f>ROUND(I140*H140,2)</f>
        <v>0</v>
      </c>
      <c r="K140" s="146"/>
      <c r="L140" s="30"/>
      <c r="M140" s="178" t="s">
        <v>1</v>
      </c>
      <c r="N140" s="179" t="s">
        <v>40</v>
      </c>
      <c r="O140" s="180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AR140" s="151" t="s">
        <v>129</v>
      </c>
      <c r="AT140" s="151" t="s">
        <v>125</v>
      </c>
      <c r="AU140" s="151" t="s">
        <v>95</v>
      </c>
      <c r="AY140" s="15" t="s">
        <v>122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5" t="s">
        <v>95</v>
      </c>
      <c r="BK140" s="152">
        <f>ROUND(I140*H140,2)</f>
        <v>0</v>
      </c>
      <c r="BL140" s="15" t="s">
        <v>129</v>
      </c>
      <c r="BM140" s="151" t="s">
        <v>171</v>
      </c>
    </row>
    <row r="141" spans="2:65" s="1" customFormat="1" ht="7" customHeight="1">
      <c r="B141" s="45"/>
      <c r="C141" s="46"/>
      <c r="D141" s="46"/>
      <c r="E141" s="46"/>
      <c r="F141" s="46"/>
      <c r="G141" s="46"/>
      <c r="H141" s="46"/>
      <c r="I141" s="46"/>
      <c r="J141" s="46"/>
      <c r="K141" s="46"/>
      <c r="L141" s="30"/>
    </row>
  </sheetData>
  <autoFilter ref="C119:K140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1"/>
  <sheetViews>
    <sheetView showGridLines="0" workbookViewId="0">
      <selection activeCell="J14" sqref="J14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56" ht="37" customHeight="1">
      <c r="L2" s="191" t="s">
        <v>5</v>
      </c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5" t="s">
        <v>92</v>
      </c>
      <c r="AZ2" s="88" t="s">
        <v>187</v>
      </c>
      <c r="BA2" s="88" t="s">
        <v>1</v>
      </c>
      <c r="BB2" s="88" t="s">
        <v>1</v>
      </c>
      <c r="BC2" s="88" t="s">
        <v>188</v>
      </c>
      <c r="BD2" s="88" t="s">
        <v>95</v>
      </c>
    </row>
    <row r="3" spans="2:5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2:56" ht="25" customHeight="1">
      <c r="B4" s="18"/>
      <c r="D4" s="19" t="s">
        <v>96</v>
      </c>
      <c r="L4" s="18"/>
      <c r="M4" s="89" t="s">
        <v>9</v>
      </c>
      <c r="AT4" s="15" t="s">
        <v>3</v>
      </c>
    </row>
    <row r="5" spans="2:56" ht="7" customHeight="1">
      <c r="B5" s="18"/>
      <c r="L5" s="18"/>
    </row>
    <row r="6" spans="2:56" ht="12" customHeight="1">
      <c r="B6" s="18"/>
      <c r="D6" s="25" t="s">
        <v>15</v>
      </c>
      <c r="L6" s="18"/>
    </row>
    <row r="7" spans="2:56" ht="16.5" customHeight="1">
      <c r="B7" s="18"/>
      <c r="E7" s="234" t="str">
        <f>'Rekapitulácia stavby'!K6</f>
        <v>REKONŠTRUKCIA PODLÁH V MAŠTALIACH</v>
      </c>
      <c r="F7" s="235"/>
      <c r="G7" s="235"/>
      <c r="H7" s="235"/>
      <c r="L7" s="18"/>
    </row>
    <row r="8" spans="2:56" s="1" customFormat="1" ht="12" customHeight="1">
      <c r="B8" s="30"/>
      <c r="D8" s="25" t="s">
        <v>97</v>
      </c>
      <c r="L8" s="30"/>
    </row>
    <row r="9" spans="2:56" s="1" customFormat="1" ht="16.5" customHeight="1">
      <c r="B9" s="30"/>
      <c r="E9" s="224" t="s">
        <v>189</v>
      </c>
      <c r="F9" s="233"/>
      <c r="G9" s="233"/>
      <c r="H9" s="233"/>
      <c r="L9" s="30"/>
    </row>
    <row r="10" spans="2:56" s="1" customFormat="1">
      <c r="B10" s="30"/>
      <c r="L10" s="30"/>
    </row>
    <row r="11" spans="2:5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56" s="1" customFormat="1" ht="12" customHeight="1">
      <c r="B12" s="30"/>
      <c r="D12" s="25" t="s">
        <v>19</v>
      </c>
      <c r="F12" s="23" t="s">
        <v>202</v>
      </c>
      <c r="I12" s="25" t="s">
        <v>20</v>
      </c>
      <c r="J12" s="53" t="str">
        <f>'Rekapitulácia stavby'!AN8</f>
        <v>4. 3. 2024</v>
      </c>
      <c r="L12" s="30"/>
    </row>
    <row r="13" spans="2:56" s="1" customFormat="1" ht="11" customHeight="1">
      <c r="B13" s="30"/>
      <c r="L13" s="30"/>
    </row>
    <row r="14" spans="2:56" s="1" customFormat="1" ht="12" customHeight="1">
      <c r="B14" s="30"/>
      <c r="D14" s="25" t="s">
        <v>22</v>
      </c>
      <c r="I14" s="25" t="s">
        <v>23</v>
      </c>
      <c r="J14" s="23">
        <v>36537071</v>
      </c>
      <c r="L14" s="30"/>
    </row>
    <row r="15" spans="2:56" s="1" customFormat="1" ht="18" customHeight="1">
      <c r="B15" s="30"/>
      <c r="E15" s="23" t="s">
        <v>201</v>
      </c>
      <c r="I15" s="25" t="s">
        <v>24</v>
      </c>
      <c r="J15" s="23" t="s">
        <v>1</v>
      </c>
      <c r="L15" s="30"/>
    </row>
    <row r="16" spans="2:56" s="1" customFormat="1" ht="7" customHeight="1">
      <c r="B16" s="30"/>
      <c r="L16" s="30"/>
    </row>
    <row r="17" spans="2:12" s="1" customFormat="1" ht="12" customHeight="1">
      <c r="B17" s="30"/>
      <c r="D17" s="25" t="s">
        <v>25</v>
      </c>
      <c r="I17" s="25" t="s">
        <v>23</v>
      </c>
      <c r="J17" s="26" t="str">
        <f>'Rekapitulácia stavby'!AN13</f>
        <v>Vyplň údaj</v>
      </c>
      <c r="L17" s="30"/>
    </row>
    <row r="18" spans="2:12" s="1" customFormat="1" ht="18" customHeight="1">
      <c r="B18" s="30"/>
      <c r="E18" s="236" t="str">
        <f>'Rekapitulácia stavby'!E14</f>
        <v>Vyplň údaj</v>
      </c>
      <c r="F18" s="206"/>
      <c r="G18" s="206"/>
      <c r="H18" s="206"/>
      <c r="I18" s="25" t="s">
        <v>24</v>
      </c>
      <c r="J18" s="26" t="str">
        <f>'Rekapitulácia stavby'!AN14</f>
        <v>Vyplň údaj</v>
      </c>
      <c r="L18" s="30"/>
    </row>
    <row r="19" spans="2:12" s="1" customFormat="1" ht="7" customHeight="1">
      <c r="B19" s="30"/>
      <c r="L19" s="30"/>
    </row>
    <row r="20" spans="2:12" s="1" customFormat="1" ht="12" customHeight="1">
      <c r="B20" s="30"/>
      <c r="D20" s="25" t="s">
        <v>27</v>
      </c>
      <c r="I20" s="25" t="s">
        <v>23</v>
      </c>
      <c r="J20" s="23" t="str">
        <f>IF('Rekapitulácia stavby'!AN16="","",'Rekapitulácia stavby'!AN16)</f>
        <v/>
      </c>
      <c r="L20" s="30"/>
    </row>
    <row r="21" spans="2:1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24</v>
      </c>
      <c r="J21" s="23" t="str">
        <f>IF('Rekapitulácia stavby'!AN17="","",'Rekapitulácia stavby'!AN17)</f>
        <v/>
      </c>
      <c r="L21" s="30"/>
    </row>
    <row r="22" spans="2:12" s="1" customFormat="1" ht="7" customHeight="1">
      <c r="B22" s="30"/>
      <c r="L22" s="30"/>
    </row>
    <row r="23" spans="2:12" s="1" customFormat="1" ht="12" customHeight="1">
      <c r="B23" s="30"/>
      <c r="D23" s="25" t="s">
        <v>30</v>
      </c>
      <c r="I23" s="25" t="s">
        <v>23</v>
      </c>
      <c r="J23" s="23" t="s">
        <v>31</v>
      </c>
      <c r="L23" s="30"/>
    </row>
    <row r="24" spans="2:12" s="1" customFormat="1" ht="18" customHeight="1">
      <c r="B24" s="30"/>
      <c r="E24" s="23" t="s">
        <v>32</v>
      </c>
      <c r="I24" s="25" t="s">
        <v>24</v>
      </c>
      <c r="J24" s="23" t="s">
        <v>1</v>
      </c>
      <c r="L24" s="30"/>
    </row>
    <row r="25" spans="2:12" s="1" customFormat="1" ht="7" customHeight="1">
      <c r="B25" s="30"/>
      <c r="L25" s="30"/>
    </row>
    <row r="26" spans="2:12" s="1" customFormat="1" ht="12" customHeight="1">
      <c r="B26" s="30"/>
      <c r="D26" s="25" t="s">
        <v>33</v>
      </c>
      <c r="L26" s="30"/>
    </row>
    <row r="27" spans="2:12" s="7" customFormat="1" ht="16.5" customHeight="1">
      <c r="B27" s="90"/>
      <c r="E27" s="210" t="s">
        <v>1</v>
      </c>
      <c r="F27" s="210"/>
      <c r="G27" s="210"/>
      <c r="H27" s="210"/>
      <c r="L27" s="90"/>
    </row>
    <row r="28" spans="2:12" s="1" customFormat="1" ht="7" customHeight="1">
      <c r="B28" s="30"/>
      <c r="L28" s="30"/>
    </row>
    <row r="29" spans="2:12" s="1" customFormat="1" ht="7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25.25" customHeight="1">
      <c r="B30" s="30"/>
      <c r="D30" s="91" t="s">
        <v>34</v>
      </c>
      <c r="J30" s="66">
        <f>ROUND(J120, 2)</f>
        <v>0</v>
      </c>
      <c r="L30" s="30"/>
    </row>
    <row r="31" spans="2:12" s="1" customFormat="1" ht="7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5" customHeight="1">
      <c r="B32" s="30"/>
      <c r="F32" s="33" t="s">
        <v>36</v>
      </c>
      <c r="I32" s="33" t="s">
        <v>35</v>
      </c>
      <c r="J32" s="33" t="s">
        <v>37</v>
      </c>
      <c r="L32" s="30"/>
    </row>
    <row r="33" spans="2:12" s="1" customFormat="1" ht="14.5" customHeight="1">
      <c r="B33" s="30"/>
      <c r="D33" s="92" t="s">
        <v>38</v>
      </c>
      <c r="E33" s="35" t="s">
        <v>39</v>
      </c>
      <c r="F33" s="93">
        <f>ROUND((SUM(BE120:BE140)),  2)</f>
        <v>0</v>
      </c>
      <c r="G33" s="94"/>
      <c r="H33" s="94"/>
      <c r="I33" s="95">
        <v>0.2</v>
      </c>
      <c r="J33" s="93">
        <f>ROUND(((SUM(BE120:BE140))*I33),  2)</f>
        <v>0</v>
      </c>
      <c r="L33" s="30"/>
    </row>
    <row r="34" spans="2:12" s="1" customFormat="1" ht="14.5" customHeight="1">
      <c r="B34" s="30"/>
      <c r="E34" s="35" t="s">
        <v>40</v>
      </c>
      <c r="F34" s="93">
        <f>ROUND((SUM(BF120:BF140)),  2)</f>
        <v>0</v>
      </c>
      <c r="G34" s="94"/>
      <c r="H34" s="94"/>
      <c r="I34" s="95">
        <v>0.2</v>
      </c>
      <c r="J34" s="93">
        <f>ROUND(((SUM(BF120:BF140))*I34),  2)</f>
        <v>0</v>
      </c>
      <c r="L34" s="30"/>
    </row>
    <row r="35" spans="2:12" s="1" customFormat="1" ht="14.5" hidden="1" customHeight="1">
      <c r="B35" s="30"/>
      <c r="E35" s="25" t="s">
        <v>41</v>
      </c>
      <c r="F35" s="96">
        <f>ROUND((SUM(BG120:BG140)),  2)</f>
        <v>0</v>
      </c>
      <c r="I35" s="97">
        <v>0.2</v>
      </c>
      <c r="J35" s="96">
        <f>0</f>
        <v>0</v>
      </c>
      <c r="L35" s="30"/>
    </row>
    <row r="36" spans="2:12" s="1" customFormat="1" ht="14.5" hidden="1" customHeight="1">
      <c r="B36" s="30"/>
      <c r="E36" s="25" t="s">
        <v>42</v>
      </c>
      <c r="F36" s="96">
        <f>ROUND((SUM(BH120:BH140)),  2)</f>
        <v>0</v>
      </c>
      <c r="I36" s="97">
        <v>0.2</v>
      </c>
      <c r="J36" s="96">
        <f>0</f>
        <v>0</v>
      </c>
      <c r="L36" s="30"/>
    </row>
    <row r="37" spans="2:12" s="1" customFormat="1" ht="14.5" hidden="1" customHeight="1">
      <c r="B37" s="30"/>
      <c r="E37" s="35" t="s">
        <v>43</v>
      </c>
      <c r="F37" s="93">
        <f>ROUND((SUM(BI120:BI140)),  2)</f>
        <v>0</v>
      </c>
      <c r="G37" s="94"/>
      <c r="H37" s="94"/>
      <c r="I37" s="95">
        <v>0</v>
      </c>
      <c r="J37" s="93">
        <f>0</f>
        <v>0</v>
      </c>
      <c r="L37" s="30"/>
    </row>
    <row r="38" spans="2:12" s="1" customFormat="1" ht="7" customHeight="1">
      <c r="B38" s="30"/>
      <c r="L38" s="30"/>
    </row>
    <row r="39" spans="2:12" s="1" customFormat="1" ht="25.25" customHeight="1">
      <c r="B39" s="30"/>
      <c r="C39" s="98"/>
      <c r="D39" s="99" t="s">
        <v>44</v>
      </c>
      <c r="E39" s="57"/>
      <c r="F39" s="57"/>
      <c r="G39" s="100" t="s">
        <v>45</v>
      </c>
      <c r="H39" s="101" t="s">
        <v>46</v>
      </c>
      <c r="I39" s="57"/>
      <c r="J39" s="102">
        <f>SUM(J30:J37)</f>
        <v>0</v>
      </c>
      <c r="K39" s="103"/>
      <c r="L39" s="30"/>
    </row>
    <row r="40" spans="2:12" s="1" customFormat="1" ht="14.5" customHeight="1">
      <c r="B40" s="30"/>
      <c r="L40" s="30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30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3">
      <c r="B61" s="30"/>
      <c r="D61" s="44" t="s">
        <v>49</v>
      </c>
      <c r="E61" s="32"/>
      <c r="F61" s="104" t="s">
        <v>50</v>
      </c>
      <c r="G61" s="44" t="s">
        <v>49</v>
      </c>
      <c r="H61" s="32"/>
      <c r="I61" s="32"/>
      <c r="J61" s="105" t="s">
        <v>50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3">
      <c r="B65" s="30"/>
      <c r="D65" s="42" t="s">
        <v>51</v>
      </c>
      <c r="E65" s="43"/>
      <c r="F65" s="43"/>
      <c r="G65" s="42" t="s">
        <v>52</v>
      </c>
      <c r="H65" s="43"/>
      <c r="I65" s="43"/>
      <c r="J65" s="43"/>
      <c r="K65" s="43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3">
      <c r="B76" s="30"/>
      <c r="D76" s="44" t="s">
        <v>49</v>
      </c>
      <c r="E76" s="32"/>
      <c r="F76" s="104" t="s">
        <v>50</v>
      </c>
      <c r="G76" s="44" t="s">
        <v>49</v>
      </c>
      <c r="H76" s="32"/>
      <c r="I76" s="32"/>
      <c r="J76" s="105" t="s">
        <v>50</v>
      </c>
      <c r="K76" s="32"/>
      <c r="L76" s="30"/>
    </row>
    <row r="77" spans="2:12" s="1" customFormat="1" ht="14.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7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5" hidden="1" customHeight="1">
      <c r="B82" s="30"/>
      <c r="C82" s="19" t="s">
        <v>99</v>
      </c>
      <c r="L82" s="30"/>
    </row>
    <row r="83" spans="2:47" s="1" customFormat="1" ht="7" hidden="1" customHeight="1">
      <c r="B83" s="30"/>
      <c r="L83" s="30"/>
    </row>
    <row r="84" spans="2:47" s="1" customFormat="1" ht="12" hidden="1" customHeight="1">
      <c r="B84" s="30"/>
      <c r="C84" s="25" t="s">
        <v>15</v>
      </c>
      <c r="L84" s="30"/>
    </row>
    <row r="85" spans="2:47" s="1" customFormat="1" ht="16.5" hidden="1" customHeight="1">
      <c r="B85" s="30"/>
      <c r="E85" s="234" t="str">
        <f>E7</f>
        <v>REKONŠTRUKCIA PODLÁH V MAŠTALIACH</v>
      </c>
      <c r="F85" s="235"/>
      <c r="G85" s="235"/>
      <c r="H85" s="235"/>
      <c r="L85" s="30"/>
    </row>
    <row r="86" spans="2:47" s="1" customFormat="1" ht="12" hidden="1" customHeight="1">
      <c r="B86" s="30"/>
      <c r="C86" s="25" t="s">
        <v>97</v>
      </c>
      <c r="L86" s="30"/>
    </row>
    <row r="87" spans="2:47" s="1" customFormat="1" ht="16.5" hidden="1" customHeight="1">
      <c r="B87" s="30"/>
      <c r="E87" s="224" t="str">
        <f>E9</f>
        <v>SO 01-4 - Maštal č.4</v>
      </c>
      <c r="F87" s="233"/>
      <c r="G87" s="233"/>
      <c r="H87" s="233"/>
      <c r="L87" s="30"/>
    </row>
    <row r="88" spans="2:47" s="1" customFormat="1" ht="7" hidden="1" customHeight="1">
      <c r="B88" s="30"/>
      <c r="L88" s="30"/>
    </row>
    <row r="89" spans="2:47" s="1" customFormat="1" ht="12" hidden="1" customHeight="1">
      <c r="B89" s="30"/>
      <c r="C89" s="25" t="s">
        <v>19</v>
      </c>
      <c r="F89" s="23" t="str">
        <f>F12</f>
        <v>Jasová</v>
      </c>
      <c r="I89" s="25" t="s">
        <v>20</v>
      </c>
      <c r="J89" s="53" t="str">
        <f>IF(J12="","",J12)</f>
        <v>4. 3. 2024</v>
      </c>
      <c r="L89" s="30"/>
    </row>
    <row r="90" spans="2:47" s="1" customFormat="1" ht="7" hidden="1" customHeight="1">
      <c r="B90" s="30"/>
      <c r="L90" s="30"/>
    </row>
    <row r="91" spans="2:47" s="1" customFormat="1" ht="15.25" hidden="1" customHeight="1">
      <c r="B91" s="30"/>
      <c r="C91" s="25" t="s">
        <v>22</v>
      </c>
      <c r="F91" s="23" t="str">
        <f>E15</f>
        <v>AgroContract mliečna farma, a.s., Jasová 736, Jasová 941 34</v>
      </c>
      <c r="I91" s="25" t="s">
        <v>27</v>
      </c>
      <c r="J91" s="28" t="str">
        <f>E21</f>
        <v xml:space="preserve"> </v>
      </c>
      <c r="L91" s="30"/>
    </row>
    <row r="92" spans="2:47" s="1" customFormat="1" ht="15.25" hidden="1" customHeight="1">
      <c r="B92" s="30"/>
      <c r="C92" s="25" t="s">
        <v>25</v>
      </c>
      <c r="F92" s="23" t="str">
        <f>IF(E18="","",E18)</f>
        <v>Vyplň údaj</v>
      </c>
      <c r="I92" s="25" t="s">
        <v>30</v>
      </c>
      <c r="J92" s="28" t="str">
        <f>E24</f>
        <v>Ingrid Szegheőová</v>
      </c>
      <c r="L92" s="30"/>
    </row>
    <row r="93" spans="2:47" s="1" customFormat="1" ht="10.25" hidden="1" customHeight="1">
      <c r="B93" s="30"/>
      <c r="L93" s="30"/>
    </row>
    <row r="94" spans="2:47" s="1" customFormat="1" ht="29.25" hidden="1" customHeight="1">
      <c r="B94" s="30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0"/>
    </row>
    <row r="95" spans="2:47" s="1" customFormat="1" ht="10.25" hidden="1" customHeight="1">
      <c r="B95" s="30"/>
      <c r="L95" s="30"/>
    </row>
    <row r="96" spans="2:47" s="1" customFormat="1" ht="23" hidden="1" customHeight="1">
      <c r="B96" s="30"/>
      <c r="C96" s="108" t="s">
        <v>102</v>
      </c>
      <c r="J96" s="66">
        <f>J120</f>
        <v>0</v>
      </c>
      <c r="L96" s="30"/>
      <c r="AU96" s="15" t="s">
        <v>103</v>
      </c>
    </row>
    <row r="97" spans="2:12" s="8" customFormat="1" ht="25" hidden="1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J121</f>
        <v>0</v>
      </c>
      <c r="L97" s="109"/>
    </row>
    <row r="98" spans="2:12" s="9" customFormat="1" ht="20" hidden="1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J122</f>
        <v>0</v>
      </c>
      <c r="L98" s="113"/>
    </row>
    <row r="99" spans="2:12" s="9" customFormat="1" ht="20" hidden="1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J135</f>
        <v>0</v>
      </c>
      <c r="L99" s="113"/>
    </row>
    <row r="100" spans="2:12" s="9" customFormat="1" ht="20" hidden="1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J139</f>
        <v>0</v>
      </c>
      <c r="L100" s="113"/>
    </row>
    <row r="101" spans="2:12" s="1" customFormat="1" ht="21.75" hidden="1" customHeight="1">
      <c r="B101" s="30"/>
      <c r="L101" s="30"/>
    </row>
    <row r="102" spans="2:12" s="1" customFormat="1" ht="7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0"/>
    </row>
    <row r="103" spans="2:12" hidden="1"/>
    <row r="104" spans="2:12" hidden="1"/>
    <row r="105" spans="2:12" hidden="1"/>
    <row r="106" spans="2:12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0"/>
    </row>
    <row r="107" spans="2:12" s="1" customFormat="1" ht="25" customHeight="1">
      <c r="B107" s="30"/>
      <c r="C107" s="19" t="s">
        <v>108</v>
      </c>
      <c r="L107" s="30"/>
    </row>
    <row r="108" spans="2:12" s="1" customFormat="1" ht="7" customHeight="1">
      <c r="B108" s="30"/>
      <c r="L108" s="30"/>
    </row>
    <row r="109" spans="2:12" s="1" customFormat="1" ht="12" customHeight="1">
      <c r="B109" s="30"/>
      <c r="C109" s="25" t="s">
        <v>15</v>
      </c>
      <c r="L109" s="30"/>
    </row>
    <row r="110" spans="2:12" s="1" customFormat="1" ht="16.5" customHeight="1">
      <c r="B110" s="30"/>
      <c r="E110" s="234" t="str">
        <f>E7</f>
        <v>REKONŠTRUKCIA PODLÁH V MAŠTALIACH</v>
      </c>
      <c r="F110" s="235"/>
      <c r="G110" s="235"/>
      <c r="H110" s="235"/>
      <c r="L110" s="30"/>
    </row>
    <row r="111" spans="2:12" s="1" customFormat="1" ht="12" customHeight="1">
      <c r="B111" s="30"/>
      <c r="C111" s="25" t="s">
        <v>97</v>
      </c>
      <c r="L111" s="30"/>
    </row>
    <row r="112" spans="2:12" s="1" customFormat="1" ht="16.5" customHeight="1">
      <c r="B112" s="30"/>
      <c r="E112" s="224" t="str">
        <f>E9</f>
        <v>SO 01-4 - Maštal č.4</v>
      </c>
      <c r="F112" s="233"/>
      <c r="G112" s="233"/>
      <c r="H112" s="233"/>
      <c r="L112" s="30"/>
    </row>
    <row r="113" spans="2:65" s="1" customFormat="1" ht="7" customHeight="1">
      <c r="B113" s="30"/>
      <c r="L113" s="30"/>
    </row>
    <row r="114" spans="2:65" s="1" customFormat="1" ht="12" customHeight="1">
      <c r="B114" s="30"/>
      <c r="C114" s="25" t="s">
        <v>19</v>
      </c>
      <c r="F114" s="23" t="str">
        <f>F12</f>
        <v>Jasová</v>
      </c>
      <c r="I114" s="25" t="s">
        <v>20</v>
      </c>
      <c r="J114" s="53" t="str">
        <f>IF(J12="","",J12)</f>
        <v>4. 3. 2024</v>
      </c>
      <c r="L114" s="30"/>
    </row>
    <row r="115" spans="2:65" s="1" customFormat="1" ht="7" customHeight="1">
      <c r="B115" s="30"/>
      <c r="L115" s="30"/>
    </row>
    <row r="116" spans="2:65" s="1" customFormat="1" ht="15.25" customHeight="1">
      <c r="B116" s="30"/>
      <c r="C116" s="25" t="s">
        <v>22</v>
      </c>
      <c r="F116" s="23" t="str">
        <f>E15</f>
        <v>AgroContract mliečna farma, a.s., Jasová 736, Jasová 941 34</v>
      </c>
      <c r="I116" s="25" t="s">
        <v>27</v>
      </c>
      <c r="J116" s="28" t="str">
        <f>E21</f>
        <v xml:space="preserve"> </v>
      </c>
      <c r="L116" s="30"/>
    </row>
    <row r="117" spans="2:65" s="1" customFormat="1" ht="15.25" customHeight="1">
      <c r="B117" s="30"/>
      <c r="C117" s="25" t="s">
        <v>25</v>
      </c>
      <c r="F117" s="23" t="str">
        <f>IF(E18="","",E18)</f>
        <v>Vyplň údaj</v>
      </c>
      <c r="I117" s="25" t="s">
        <v>30</v>
      </c>
      <c r="J117" s="28" t="str">
        <f>E24</f>
        <v>Ingrid Szegheőová</v>
      </c>
      <c r="L117" s="30"/>
    </row>
    <row r="118" spans="2:65" s="1" customFormat="1" ht="10.25" customHeight="1">
      <c r="B118" s="30"/>
      <c r="L118" s="30"/>
    </row>
    <row r="119" spans="2:65" s="10" customFormat="1" ht="29.25" customHeight="1">
      <c r="B119" s="117"/>
      <c r="C119" s="118" t="s">
        <v>109</v>
      </c>
      <c r="D119" s="119" t="s">
        <v>59</v>
      </c>
      <c r="E119" s="119" t="s">
        <v>55</v>
      </c>
      <c r="F119" s="119" t="s">
        <v>56</v>
      </c>
      <c r="G119" s="119" t="s">
        <v>110</v>
      </c>
      <c r="H119" s="119" t="s">
        <v>111</v>
      </c>
      <c r="I119" s="119" t="s">
        <v>112</v>
      </c>
      <c r="J119" s="120" t="s">
        <v>101</v>
      </c>
      <c r="K119" s="121" t="s">
        <v>113</v>
      </c>
      <c r="L119" s="117"/>
      <c r="M119" s="59" t="s">
        <v>1</v>
      </c>
      <c r="N119" s="60" t="s">
        <v>38</v>
      </c>
      <c r="O119" s="60" t="s">
        <v>114</v>
      </c>
      <c r="P119" s="60" t="s">
        <v>115</v>
      </c>
      <c r="Q119" s="60" t="s">
        <v>116</v>
      </c>
      <c r="R119" s="60" t="s">
        <v>117</v>
      </c>
      <c r="S119" s="60" t="s">
        <v>118</v>
      </c>
      <c r="T119" s="61" t="s">
        <v>119</v>
      </c>
    </row>
    <row r="120" spans="2:65" s="1" customFormat="1" ht="23" customHeight="1">
      <c r="B120" s="30"/>
      <c r="C120" s="64" t="s">
        <v>102</v>
      </c>
      <c r="J120" s="122">
        <f>BK120</f>
        <v>0</v>
      </c>
      <c r="L120" s="30"/>
      <c r="M120" s="62"/>
      <c r="N120" s="54"/>
      <c r="O120" s="54"/>
      <c r="P120" s="123">
        <f>P121</f>
        <v>0</v>
      </c>
      <c r="Q120" s="54"/>
      <c r="R120" s="123">
        <f>R121</f>
        <v>597.58139016000007</v>
      </c>
      <c r="S120" s="54"/>
      <c r="T120" s="124">
        <f>T121</f>
        <v>0</v>
      </c>
      <c r="AT120" s="15" t="s">
        <v>73</v>
      </c>
      <c r="AU120" s="15" t="s">
        <v>103</v>
      </c>
      <c r="BK120" s="125">
        <f>BK121</f>
        <v>0</v>
      </c>
    </row>
    <row r="121" spans="2:65" s="11" customFormat="1" ht="26" customHeight="1">
      <c r="B121" s="126"/>
      <c r="D121" s="127" t="s">
        <v>73</v>
      </c>
      <c r="E121" s="128" t="s">
        <v>120</v>
      </c>
      <c r="F121" s="128" t="s">
        <v>121</v>
      </c>
      <c r="I121" s="129"/>
      <c r="J121" s="130">
        <f>BK121</f>
        <v>0</v>
      </c>
      <c r="L121" s="126"/>
      <c r="M121" s="131"/>
      <c r="P121" s="132">
        <f>P122+P135+P139</f>
        <v>0</v>
      </c>
      <c r="R121" s="132">
        <f>R122+R135+R139</f>
        <v>597.58139016000007</v>
      </c>
      <c r="T121" s="133">
        <f>T122+T135+T139</f>
        <v>0</v>
      </c>
      <c r="AR121" s="127" t="s">
        <v>82</v>
      </c>
      <c r="AT121" s="134" t="s">
        <v>73</v>
      </c>
      <c r="AU121" s="134" t="s">
        <v>74</v>
      </c>
      <c r="AY121" s="127" t="s">
        <v>122</v>
      </c>
      <c r="BK121" s="135">
        <f>BK122+BK135+BK139</f>
        <v>0</v>
      </c>
    </row>
    <row r="122" spans="2:65" s="11" customFormat="1" ht="23" customHeight="1">
      <c r="B122" s="126"/>
      <c r="D122" s="127" t="s">
        <v>73</v>
      </c>
      <c r="E122" s="136" t="s">
        <v>123</v>
      </c>
      <c r="F122" s="136" t="s">
        <v>124</v>
      </c>
      <c r="I122" s="129"/>
      <c r="J122" s="137">
        <f>BK122</f>
        <v>0</v>
      </c>
      <c r="L122" s="126"/>
      <c r="M122" s="131"/>
      <c r="P122" s="132">
        <f>SUM(P123:P134)</f>
        <v>0</v>
      </c>
      <c r="R122" s="132">
        <f>SUM(R123:R134)</f>
        <v>597.58139016000007</v>
      </c>
      <c r="T122" s="133">
        <f>SUM(T123:T134)</f>
        <v>0</v>
      </c>
      <c r="AR122" s="127" t="s">
        <v>82</v>
      </c>
      <c r="AT122" s="134" t="s">
        <v>73</v>
      </c>
      <c r="AU122" s="134" t="s">
        <v>82</v>
      </c>
      <c r="AY122" s="127" t="s">
        <v>122</v>
      </c>
      <c r="BK122" s="135">
        <f>SUM(BK123:BK134)</f>
        <v>0</v>
      </c>
    </row>
    <row r="123" spans="2:65" s="1" customFormat="1" ht="38" customHeight="1">
      <c r="B123" s="138"/>
      <c r="C123" s="139" t="s">
        <v>82</v>
      </c>
      <c r="D123" s="139" t="s">
        <v>125</v>
      </c>
      <c r="E123" s="140" t="s">
        <v>126</v>
      </c>
      <c r="F123" s="141" t="s">
        <v>175</v>
      </c>
      <c r="G123" s="142" t="s">
        <v>128</v>
      </c>
      <c r="H123" s="143">
        <v>244.8</v>
      </c>
      <c r="I123" s="144"/>
      <c r="J123" s="145">
        <f>ROUND(I123*H123,2)</f>
        <v>0</v>
      </c>
      <c r="K123" s="146"/>
      <c r="L123" s="30"/>
      <c r="M123" s="147" t="s">
        <v>1</v>
      </c>
      <c r="N123" s="148" t="s">
        <v>40</v>
      </c>
      <c r="P123" s="149">
        <f>O123*H123</f>
        <v>0</v>
      </c>
      <c r="Q123" s="149">
        <v>2.4407212</v>
      </c>
      <c r="R123" s="149">
        <f>Q123*H123</f>
        <v>597.48854976000007</v>
      </c>
      <c r="S123" s="149">
        <v>0</v>
      </c>
      <c r="T123" s="150">
        <f>S123*H123</f>
        <v>0</v>
      </c>
      <c r="AR123" s="151" t="s">
        <v>129</v>
      </c>
      <c r="AT123" s="151" t="s">
        <v>125</v>
      </c>
      <c r="AU123" s="151" t="s">
        <v>95</v>
      </c>
      <c r="AY123" s="15" t="s">
        <v>122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5" t="s">
        <v>95</v>
      </c>
      <c r="BK123" s="152">
        <f>ROUND(I123*H123,2)</f>
        <v>0</v>
      </c>
      <c r="BL123" s="15" t="s">
        <v>129</v>
      </c>
      <c r="BM123" s="151" t="s">
        <v>130</v>
      </c>
    </row>
    <row r="124" spans="2:65" s="12" customFormat="1" ht="12">
      <c r="B124" s="153"/>
      <c r="D124" s="154" t="s">
        <v>131</v>
      </c>
      <c r="E124" s="155" t="s">
        <v>1</v>
      </c>
      <c r="F124" s="156" t="s">
        <v>190</v>
      </c>
      <c r="H124" s="157">
        <v>244.8</v>
      </c>
      <c r="I124" s="158"/>
      <c r="L124" s="153"/>
      <c r="M124" s="159"/>
      <c r="T124" s="160"/>
      <c r="AT124" s="155" t="s">
        <v>131</v>
      </c>
      <c r="AU124" s="155" t="s">
        <v>95</v>
      </c>
      <c r="AV124" s="12" t="s">
        <v>95</v>
      </c>
      <c r="AW124" s="12" t="s">
        <v>29</v>
      </c>
      <c r="AX124" s="12" t="s">
        <v>82</v>
      </c>
      <c r="AY124" s="155" t="s">
        <v>122</v>
      </c>
    </row>
    <row r="125" spans="2:65" s="1" customFormat="1" ht="21.75" customHeight="1">
      <c r="B125" s="138"/>
      <c r="C125" s="139" t="s">
        <v>95</v>
      </c>
      <c r="D125" s="139" t="s">
        <v>125</v>
      </c>
      <c r="E125" s="140" t="s">
        <v>133</v>
      </c>
      <c r="F125" s="141" t="s">
        <v>134</v>
      </c>
      <c r="G125" s="142" t="s">
        <v>135</v>
      </c>
      <c r="H125" s="143">
        <v>7.14</v>
      </c>
      <c r="I125" s="144"/>
      <c r="J125" s="145">
        <f>ROUND(I125*H125,2)</f>
        <v>0</v>
      </c>
      <c r="K125" s="146"/>
      <c r="L125" s="30"/>
      <c r="M125" s="147" t="s">
        <v>1</v>
      </c>
      <c r="N125" s="148" t="s">
        <v>40</v>
      </c>
      <c r="P125" s="149">
        <f>O125*H125</f>
        <v>0</v>
      </c>
      <c r="Q125" s="149">
        <v>7.8600000000000007E-3</v>
      </c>
      <c r="R125" s="149">
        <f>Q125*H125</f>
        <v>5.6120400000000001E-2</v>
      </c>
      <c r="S125" s="149">
        <v>0</v>
      </c>
      <c r="T125" s="150">
        <f>S125*H125</f>
        <v>0</v>
      </c>
      <c r="AR125" s="151" t="s">
        <v>129</v>
      </c>
      <c r="AT125" s="151" t="s">
        <v>125</v>
      </c>
      <c r="AU125" s="151" t="s">
        <v>95</v>
      </c>
      <c r="AY125" s="15" t="s">
        <v>122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5" t="s">
        <v>95</v>
      </c>
      <c r="BK125" s="152">
        <f>ROUND(I125*H125,2)</f>
        <v>0</v>
      </c>
      <c r="BL125" s="15" t="s">
        <v>129</v>
      </c>
      <c r="BM125" s="151" t="s">
        <v>136</v>
      </c>
    </row>
    <row r="126" spans="2:65" s="12" customFormat="1" ht="12">
      <c r="B126" s="153"/>
      <c r="D126" s="154" t="s">
        <v>131</v>
      </c>
      <c r="E126" s="155" t="s">
        <v>1</v>
      </c>
      <c r="F126" s="156" t="s">
        <v>191</v>
      </c>
      <c r="H126" s="157">
        <v>7.14</v>
      </c>
      <c r="I126" s="158"/>
      <c r="L126" s="153"/>
      <c r="M126" s="159"/>
      <c r="T126" s="160"/>
      <c r="AT126" s="155" t="s">
        <v>131</v>
      </c>
      <c r="AU126" s="155" t="s">
        <v>95</v>
      </c>
      <c r="AV126" s="12" t="s">
        <v>95</v>
      </c>
      <c r="AW126" s="12" t="s">
        <v>29</v>
      </c>
      <c r="AX126" s="12" t="s">
        <v>82</v>
      </c>
      <c r="AY126" s="155" t="s">
        <v>122</v>
      </c>
    </row>
    <row r="127" spans="2:65" s="1" customFormat="1" ht="21.75" customHeight="1">
      <c r="B127" s="138"/>
      <c r="C127" s="139" t="s">
        <v>138</v>
      </c>
      <c r="D127" s="139" t="s">
        <v>125</v>
      </c>
      <c r="E127" s="140" t="s">
        <v>139</v>
      </c>
      <c r="F127" s="141" t="s">
        <v>140</v>
      </c>
      <c r="G127" s="142" t="s">
        <v>135</v>
      </c>
      <c r="H127" s="143">
        <v>7.14</v>
      </c>
      <c r="I127" s="144"/>
      <c r="J127" s="145">
        <f>ROUND(I127*H127,2)</f>
        <v>0</v>
      </c>
      <c r="K127" s="146"/>
      <c r="L127" s="30"/>
      <c r="M127" s="147" t="s">
        <v>1</v>
      </c>
      <c r="N127" s="148" t="s">
        <v>40</v>
      </c>
      <c r="P127" s="149">
        <f>O127*H127</f>
        <v>0</v>
      </c>
      <c r="Q127" s="149">
        <v>0</v>
      </c>
      <c r="R127" s="149">
        <f>Q127*H127</f>
        <v>0</v>
      </c>
      <c r="S127" s="149">
        <v>0</v>
      </c>
      <c r="T127" s="150">
        <f>S127*H127</f>
        <v>0</v>
      </c>
      <c r="AR127" s="151" t="s">
        <v>129</v>
      </c>
      <c r="AT127" s="151" t="s">
        <v>125</v>
      </c>
      <c r="AU127" s="151" t="s">
        <v>95</v>
      </c>
      <c r="AY127" s="15" t="s">
        <v>122</v>
      </c>
      <c r="BE127" s="152">
        <f>IF(N127="základná",J127,0)</f>
        <v>0</v>
      </c>
      <c r="BF127" s="152">
        <f>IF(N127="znížená",J127,0)</f>
        <v>0</v>
      </c>
      <c r="BG127" s="152">
        <f>IF(N127="zákl. prenesená",J127,0)</f>
        <v>0</v>
      </c>
      <c r="BH127" s="152">
        <f>IF(N127="zníž. prenesená",J127,0)</f>
        <v>0</v>
      </c>
      <c r="BI127" s="152">
        <f>IF(N127="nulová",J127,0)</f>
        <v>0</v>
      </c>
      <c r="BJ127" s="15" t="s">
        <v>95</v>
      </c>
      <c r="BK127" s="152">
        <f>ROUND(I127*H127,2)</f>
        <v>0</v>
      </c>
      <c r="BL127" s="15" t="s">
        <v>129</v>
      </c>
      <c r="BM127" s="151" t="s">
        <v>141</v>
      </c>
    </row>
    <row r="128" spans="2:65" s="1" customFormat="1" ht="16.5" customHeight="1">
      <c r="B128" s="138"/>
      <c r="C128" s="139" t="s">
        <v>129</v>
      </c>
      <c r="D128" s="139" t="s">
        <v>125</v>
      </c>
      <c r="E128" s="140" t="s">
        <v>142</v>
      </c>
      <c r="F128" s="141" t="s">
        <v>143</v>
      </c>
      <c r="G128" s="142" t="s">
        <v>135</v>
      </c>
      <c r="H128" s="143">
        <v>1224</v>
      </c>
      <c r="I128" s="144"/>
      <c r="J128" s="145">
        <f>ROUND(I128*H128,2)</f>
        <v>0</v>
      </c>
      <c r="K128" s="146"/>
      <c r="L128" s="30"/>
      <c r="M128" s="147" t="s">
        <v>1</v>
      </c>
      <c r="N128" s="148" t="s">
        <v>40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129</v>
      </c>
      <c r="AT128" s="151" t="s">
        <v>125</v>
      </c>
      <c r="AU128" s="151" t="s">
        <v>95</v>
      </c>
      <c r="AY128" s="15" t="s">
        <v>122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5" t="s">
        <v>95</v>
      </c>
      <c r="BK128" s="152">
        <f>ROUND(I128*H128,2)</f>
        <v>0</v>
      </c>
      <c r="BL128" s="15" t="s">
        <v>129</v>
      </c>
      <c r="BM128" s="151" t="s">
        <v>144</v>
      </c>
    </row>
    <row r="129" spans="2:65" s="12" customFormat="1" ht="12">
      <c r="B129" s="153"/>
      <c r="D129" s="154" t="s">
        <v>131</v>
      </c>
      <c r="E129" s="155" t="s">
        <v>1</v>
      </c>
      <c r="F129" s="156" t="s">
        <v>187</v>
      </c>
      <c r="H129" s="157">
        <v>1224</v>
      </c>
      <c r="I129" s="158"/>
      <c r="L129" s="153"/>
      <c r="M129" s="159"/>
      <c r="T129" s="160"/>
      <c r="AT129" s="155" t="s">
        <v>131</v>
      </c>
      <c r="AU129" s="155" t="s">
        <v>95</v>
      </c>
      <c r="AV129" s="12" t="s">
        <v>95</v>
      </c>
      <c r="AW129" s="12" t="s">
        <v>29</v>
      </c>
      <c r="AX129" s="12" t="s">
        <v>82</v>
      </c>
      <c r="AY129" s="155" t="s">
        <v>122</v>
      </c>
    </row>
    <row r="130" spans="2:65" s="1" customFormat="1" ht="24.25" customHeight="1">
      <c r="B130" s="138"/>
      <c r="C130" s="161" t="s">
        <v>145</v>
      </c>
      <c r="D130" s="161" t="s">
        <v>146</v>
      </c>
      <c r="E130" s="162" t="s">
        <v>147</v>
      </c>
      <c r="F130" s="163" t="s">
        <v>148</v>
      </c>
      <c r="G130" s="164" t="s">
        <v>149</v>
      </c>
      <c r="H130" s="165">
        <v>36.72</v>
      </c>
      <c r="I130" s="166"/>
      <c r="J130" s="167">
        <f>ROUND(I130*H130,2)</f>
        <v>0</v>
      </c>
      <c r="K130" s="168"/>
      <c r="L130" s="169"/>
      <c r="M130" s="170" t="s">
        <v>1</v>
      </c>
      <c r="N130" s="171" t="s">
        <v>40</v>
      </c>
      <c r="P130" s="149">
        <f>O130*H130</f>
        <v>0</v>
      </c>
      <c r="Q130" s="149">
        <v>1E-3</v>
      </c>
      <c r="R130" s="149">
        <f>Q130*H130</f>
        <v>3.6720000000000003E-2</v>
      </c>
      <c r="S130" s="149">
        <v>0</v>
      </c>
      <c r="T130" s="150">
        <f>S130*H130</f>
        <v>0</v>
      </c>
      <c r="AR130" s="151" t="s">
        <v>150</v>
      </c>
      <c r="AT130" s="151" t="s">
        <v>146</v>
      </c>
      <c r="AU130" s="151" t="s">
        <v>95</v>
      </c>
      <c r="AY130" s="15" t="s">
        <v>122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5" t="s">
        <v>95</v>
      </c>
      <c r="BK130" s="152">
        <f>ROUND(I130*H130,2)</f>
        <v>0</v>
      </c>
      <c r="BL130" s="15" t="s">
        <v>129</v>
      </c>
      <c r="BM130" s="151" t="s">
        <v>151</v>
      </c>
    </row>
    <row r="131" spans="2:65" s="1" customFormat="1" ht="16.5" customHeight="1">
      <c r="B131" s="138"/>
      <c r="C131" s="139" t="s">
        <v>123</v>
      </c>
      <c r="D131" s="139" t="s">
        <v>125</v>
      </c>
      <c r="E131" s="140" t="s">
        <v>152</v>
      </c>
      <c r="F131" s="141" t="s">
        <v>153</v>
      </c>
      <c r="G131" s="142" t="s">
        <v>135</v>
      </c>
      <c r="H131" s="143">
        <v>1224</v>
      </c>
      <c r="I131" s="144"/>
      <c r="J131" s="145">
        <f>ROUND(I131*H131,2)</f>
        <v>0</v>
      </c>
      <c r="K131" s="146"/>
      <c r="L131" s="30"/>
      <c r="M131" s="147" t="s">
        <v>1</v>
      </c>
      <c r="N131" s="148" t="s">
        <v>40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AR131" s="151" t="s">
        <v>129</v>
      </c>
      <c r="AT131" s="151" t="s">
        <v>125</v>
      </c>
      <c r="AU131" s="151" t="s">
        <v>95</v>
      </c>
      <c r="AY131" s="15" t="s">
        <v>122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5" t="s">
        <v>95</v>
      </c>
      <c r="BK131" s="152">
        <f>ROUND(I131*H131,2)</f>
        <v>0</v>
      </c>
      <c r="BL131" s="15" t="s">
        <v>129</v>
      </c>
      <c r="BM131" s="151" t="s">
        <v>154</v>
      </c>
    </row>
    <row r="132" spans="2:65" s="12" customFormat="1" ht="12">
      <c r="B132" s="153"/>
      <c r="D132" s="154" t="s">
        <v>131</v>
      </c>
      <c r="E132" s="155" t="s">
        <v>1</v>
      </c>
      <c r="F132" s="156" t="s">
        <v>187</v>
      </c>
      <c r="H132" s="157">
        <v>1224</v>
      </c>
      <c r="I132" s="158"/>
      <c r="L132" s="153"/>
      <c r="M132" s="159"/>
      <c r="T132" s="160"/>
      <c r="AT132" s="155" t="s">
        <v>131</v>
      </c>
      <c r="AU132" s="155" t="s">
        <v>95</v>
      </c>
      <c r="AV132" s="12" t="s">
        <v>95</v>
      </c>
      <c r="AW132" s="12" t="s">
        <v>29</v>
      </c>
      <c r="AX132" s="12" t="s">
        <v>82</v>
      </c>
      <c r="AY132" s="155" t="s">
        <v>122</v>
      </c>
    </row>
    <row r="133" spans="2:65" s="1" customFormat="1" ht="24.25" customHeight="1">
      <c r="B133" s="138"/>
      <c r="C133" s="139" t="s">
        <v>155</v>
      </c>
      <c r="D133" s="139" t="s">
        <v>125</v>
      </c>
      <c r="E133" s="140" t="s">
        <v>156</v>
      </c>
      <c r="F133" s="141" t="s">
        <v>157</v>
      </c>
      <c r="G133" s="142" t="s">
        <v>135</v>
      </c>
      <c r="H133" s="143">
        <v>1224</v>
      </c>
      <c r="I133" s="144"/>
      <c r="J133" s="145">
        <f>ROUND(I133*H133,2)</f>
        <v>0</v>
      </c>
      <c r="K133" s="146"/>
      <c r="L133" s="30"/>
      <c r="M133" s="147" t="s">
        <v>1</v>
      </c>
      <c r="N133" s="148" t="s">
        <v>40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129</v>
      </c>
      <c r="AT133" s="151" t="s">
        <v>125</v>
      </c>
      <c r="AU133" s="151" t="s">
        <v>95</v>
      </c>
      <c r="AY133" s="15" t="s">
        <v>122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5" t="s">
        <v>95</v>
      </c>
      <c r="BK133" s="152">
        <f>ROUND(I133*H133,2)</f>
        <v>0</v>
      </c>
      <c r="BL133" s="15" t="s">
        <v>129</v>
      </c>
      <c r="BM133" s="151" t="s">
        <v>158</v>
      </c>
    </row>
    <row r="134" spans="2:65" s="12" customFormat="1" ht="12">
      <c r="B134" s="153"/>
      <c r="D134" s="154" t="s">
        <v>131</v>
      </c>
      <c r="E134" s="155" t="s">
        <v>1</v>
      </c>
      <c r="F134" s="156" t="s">
        <v>187</v>
      </c>
      <c r="H134" s="157">
        <v>1224</v>
      </c>
      <c r="I134" s="158"/>
      <c r="L134" s="153"/>
      <c r="M134" s="159"/>
      <c r="T134" s="160"/>
      <c r="AT134" s="155" t="s">
        <v>131</v>
      </c>
      <c r="AU134" s="155" t="s">
        <v>95</v>
      </c>
      <c r="AV134" s="12" t="s">
        <v>95</v>
      </c>
      <c r="AW134" s="12" t="s">
        <v>29</v>
      </c>
      <c r="AX134" s="12" t="s">
        <v>82</v>
      </c>
      <c r="AY134" s="155" t="s">
        <v>122</v>
      </c>
    </row>
    <row r="135" spans="2:65" s="11" customFormat="1" ht="23" customHeight="1">
      <c r="B135" s="126"/>
      <c r="D135" s="127" t="s">
        <v>73</v>
      </c>
      <c r="E135" s="136" t="s">
        <v>159</v>
      </c>
      <c r="F135" s="136" t="s">
        <v>160</v>
      </c>
      <c r="I135" s="129"/>
      <c r="J135" s="137">
        <f>BK135</f>
        <v>0</v>
      </c>
      <c r="L135" s="126"/>
      <c r="M135" s="131"/>
      <c r="P135" s="132">
        <f>SUM(P136:P138)</f>
        <v>0</v>
      </c>
      <c r="R135" s="132">
        <f>SUM(R136:R138)</f>
        <v>0</v>
      </c>
      <c r="T135" s="133">
        <f>SUM(T136:T138)</f>
        <v>0</v>
      </c>
      <c r="AR135" s="127" t="s">
        <v>82</v>
      </c>
      <c r="AT135" s="134" t="s">
        <v>73</v>
      </c>
      <c r="AU135" s="134" t="s">
        <v>82</v>
      </c>
      <c r="AY135" s="127" t="s">
        <v>122</v>
      </c>
      <c r="BK135" s="135">
        <f>SUM(BK136:BK138)</f>
        <v>0</v>
      </c>
    </row>
    <row r="136" spans="2:65" s="1" customFormat="1" ht="24.25" customHeight="1">
      <c r="B136" s="138"/>
      <c r="C136" s="139" t="s">
        <v>150</v>
      </c>
      <c r="D136" s="139" t="s">
        <v>125</v>
      </c>
      <c r="E136" s="140" t="s">
        <v>161</v>
      </c>
      <c r="F136" s="141" t="s">
        <v>162</v>
      </c>
      <c r="G136" s="142" t="s">
        <v>135</v>
      </c>
      <c r="H136" s="143">
        <v>1224</v>
      </c>
      <c r="I136" s="144"/>
      <c r="J136" s="145">
        <f>ROUND(I136*H136,2)</f>
        <v>0</v>
      </c>
      <c r="K136" s="146"/>
      <c r="L136" s="30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129</v>
      </c>
      <c r="AT136" s="151" t="s">
        <v>125</v>
      </c>
      <c r="AU136" s="151" t="s">
        <v>95</v>
      </c>
      <c r="AY136" s="15" t="s">
        <v>122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5" t="s">
        <v>95</v>
      </c>
      <c r="BK136" s="152">
        <f>ROUND(I136*H136,2)</f>
        <v>0</v>
      </c>
      <c r="BL136" s="15" t="s">
        <v>129</v>
      </c>
      <c r="BM136" s="151" t="s">
        <v>163</v>
      </c>
    </row>
    <row r="137" spans="2:65" s="13" customFormat="1" ht="24">
      <c r="B137" s="172"/>
      <c r="D137" s="154" t="s">
        <v>131</v>
      </c>
      <c r="E137" s="173" t="s">
        <v>1</v>
      </c>
      <c r="F137" s="174" t="s">
        <v>192</v>
      </c>
      <c r="H137" s="173" t="s">
        <v>1</v>
      </c>
      <c r="I137" s="175"/>
      <c r="L137" s="172"/>
      <c r="M137" s="176"/>
      <c r="T137" s="177"/>
      <c r="AT137" s="173" t="s">
        <v>131</v>
      </c>
      <c r="AU137" s="173" t="s">
        <v>95</v>
      </c>
      <c r="AV137" s="13" t="s">
        <v>82</v>
      </c>
      <c r="AW137" s="13" t="s">
        <v>29</v>
      </c>
      <c r="AX137" s="13" t="s">
        <v>74</v>
      </c>
      <c r="AY137" s="173" t="s">
        <v>122</v>
      </c>
    </row>
    <row r="138" spans="2:65" s="12" customFormat="1" ht="12">
      <c r="B138" s="153"/>
      <c r="D138" s="154" t="s">
        <v>131</v>
      </c>
      <c r="E138" s="155" t="s">
        <v>187</v>
      </c>
      <c r="F138" s="156" t="s">
        <v>193</v>
      </c>
      <c r="H138" s="157">
        <v>1224</v>
      </c>
      <c r="I138" s="158"/>
      <c r="L138" s="153"/>
      <c r="M138" s="159"/>
      <c r="T138" s="160"/>
      <c r="AT138" s="155" t="s">
        <v>131</v>
      </c>
      <c r="AU138" s="155" t="s">
        <v>95</v>
      </c>
      <c r="AV138" s="12" t="s">
        <v>95</v>
      </c>
      <c r="AW138" s="12" t="s">
        <v>29</v>
      </c>
      <c r="AX138" s="12" t="s">
        <v>82</v>
      </c>
      <c r="AY138" s="155" t="s">
        <v>122</v>
      </c>
    </row>
    <row r="139" spans="2:65" s="11" customFormat="1" ht="23" customHeight="1">
      <c r="B139" s="126"/>
      <c r="D139" s="127" t="s">
        <v>73</v>
      </c>
      <c r="E139" s="136" t="s">
        <v>166</v>
      </c>
      <c r="F139" s="136" t="s">
        <v>167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82</v>
      </c>
      <c r="AT139" s="134" t="s">
        <v>73</v>
      </c>
      <c r="AU139" s="134" t="s">
        <v>82</v>
      </c>
      <c r="AY139" s="127" t="s">
        <v>122</v>
      </c>
      <c r="BK139" s="135">
        <f>BK140</f>
        <v>0</v>
      </c>
    </row>
    <row r="140" spans="2:65" s="1" customFormat="1" ht="24.25" customHeight="1">
      <c r="B140" s="138"/>
      <c r="C140" s="139" t="s">
        <v>159</v>
      </c>
      <c r="D140" s="139" t="s">
        <v>125</v>
      </c>
      <c r="E140" s="140" t="s">
        <v>168</v>
      </c>
      <c r="F140" s="141" t="s">
        <v>169</v>
      </c>
      <c r="G140" s="142" t="s">
        <v>170</v>
      </c>
      <c r="H140" s="143">
        <v>597.58100000000002</v>
      </c>
      <c r="I140" s="144"/>
      <c r="J140" s="145">
        <f>ROUND(I140*H140,2)</f>
        <v>0</v>
      </c>
      <c r="K140" s="146"/>
      <c r="L140" s="30"/>
      <c r="M140" s="178" t="s">
        <v>1</v>
      </c>
      <c r="N140" s="179" t="s">
        <v>40</v>
      </c>
      <c r="O140" s="180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AR140" s="151" t="s">
        <v>129</v>
      </c>
      <c r="AT140" s="151" t="s">
        <v>125</v>
      </c>
      <c r="AU140" s="151" t="s">
        <v>95</v>
      </c>
      <c r="AY140" s="15" t="s">
        <v>122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5" t="s">
        <v>95</v>
      </c>
      <c r="BK140" s="152">
        <f>ROUND(I140*H140,2)</f>
        <v>0</v>
      </c>
      <c r="BL140" s="15" t="s">
        <v>129</v>
      </c>
      <c r="BM140" s="151" t="s">
        <v>171</v>
      </c>
    </row>
    <row r="141" spans="2:65" s="1" customFormat="1" ht="7" customHeight="1">
      <c r="B141" s="45"/>
      <c r="C141" s="46"/>
      <c r="D141" s="46"/>
      <c r="E141" s="46"/>
      <c r="F141" s="46"/>
      <c r="G141" s="46"/>
      <c r="H141" s="46"/>
      <c r="I141" s="46"/>
      <c r="J141" s="46"/>
      <c r="K141" s="46"/>
      <c r="L141" s="30"/>
    </row>
  </sheetData>
  <autoFilter ref="C119:K140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51"/>
  <sheetViews>
    <sheetView showGridLines="0" workbookViewId="0"/>
  </sheetViews>
  <sheetFormatPr baseColWidth="10" defaultColWidth="8.75" defaultRowHeight="11"/>
  <cols>
    <col min="1" max="1" width="8.25" customWidth="1"/>
    <col min="2" max="2" width="1.75" customWidth="1"/>
    <col min="3" max="3" width="25" customWidth="1"/>
    <col min="4" max="4" width="75.75" customWidth="1"/>
    <col min="5" max="5" width="13.25" customWidth="1"/>
    <col min="6" max="6" width="20" customWidth="1"/>
    <col min="7" max="7" width="1.75" customWidth="1"/>
    <col min="8" max="8" width="8.25" customWidth="1"/>
  </cols>
  <sheetData>
    <row r="1" spans="2:8" ht="11.25" customHeight="1"/>
    <row r="2" spans="2:8" ht="37" customHeight="1"/>
    <row r="3" spans="2:8" ht="7" customHeight="1">
      <c r="B3" s="16"/>
      <c r="C3" s="17"/>
      <c r="D3" s="17"/>
      <c r="E3" s="17"/>
      <c r="F3" s="17"/>
      <c r="G3" s="17"/>
      <c r="H3" s="18"/>
    </row>
    <row r="4" spans="2:8" ht="25" customHeight="1">
      <c r="B4" s="18"/>
      <c r="C4" s="19" t="s">
        <v>194</v>
      </c>
      <c r="H4" s="18"/>
    </row>
    <row r="5" spans="2:8" ht="12" customHeight="1">
      <c r="B5" s="18"/>
      <c r="C5" s="22" t="s">
        <v>12</v>
      </c>
      <c r="D5" s="210" t="s">
        <v>13</v>
      </c>
      <c r="E5" s="192"/>
      <c r="F5" s="192"/>
      <c r="H5" s="18"/>
    </row>
    <row r="6" spans="2:8" ht="37" customHeight="1">
      <c r="B6" s="18"/>
      <c r="C6" s="24" t="s">
        <v>15</v>
      </c>
      <c r="D6" s="207" t="s">
        <v>16</v>
      </c>
      <c r="E6" s="192"/>
      <c r="F6" s="192"/>
      <c r="H6" s="18"/>
    </row>
    <row r="7" spans="2:8" ht="16.5" customHeight="1">
      <c r="B7" s="18"/>
      <c r="C7" s="25" t="s">
        <v>20</v>
      </c>
      <c r="D7" s="53" t="str">
        <f>'Rekapitulácia stavby'!AN8</f>
        <v>4. 3. 2024</v>
      </c>
      <c r="H7" s="18"/>
    </row>
    <row r="8" spans="2:8" s="1" customFormat="1" ht="11" customHeight="1">
      <c r="B8" s="30"/>
      <c r="H8" s="30"/>
    </row>
    <row r="9" spans="2:8" s="10" customFormat="1" ht="29.25" customHeight="1">
      <c r="B9" s="117"/>
      <c r="C9" s="118" t="s">
        <v>55</v>
      </c>
      <c r="D9" s="119" t="s">
        <v>56</v>
      </c>
      <c r="E9" s="119" t="s">
        <v>110</v>
      </c>
      <c r="F9" s="120" t="s">
        <v>195</v>
      </c>
      <c r="H9" s="117"/>
    </row>
    <row r="10" spans="2:8" s="1" customFormat="1" ht="26.5" customHeight="1">
      <c r="B10" s="30"/>
      <c r="C10" s="183" t="s">
        <v>196</v>
      </c>
      <c r="D10" s="183" t="s">
        <v>80</v>
      </c>
      <c r="H10" s="30"/>
    </row>
    <row r="11" spans="2:8" s="1" customFormat="1" ht="17" customHeight="1">
      <c r="B11" s="30"/>
      <c r="C11" s="184" t="s">
        <v>93</v>
      </c>
      <c r="D11" s="185" t="s">
        <v>1</v>
      </c>
      <c r="E11" s="186" t="s">
        <v>1</v>
      </c>
      <c r="F11" s="187">
        <v>814.8</v>
      </c>
      <c r="H11" s="30"/>
    </row>
    <row r="12" spans="2:8" s="1" customFormat="1" ht="17" customHeight="1">
      <c r="B12" s="30"/>
      <c r="C12" s="188" t="s">
        <v>1</v>
      </c>
      <c r="D12" s="188" t="s">
        <v>164</v>
      </c>
      <c r="E12" s="15" t="s">
        <v>1</v>
      </c>
      <c r="F12" s="189">
        <v>0</v>
      </c>
      <c r="H12" s="30"/>
    </row>
    <row r="13" spans="2:8" s="1" customFormat="1" ht="17" customHeight="1">
      <c r="B13" s="30"/>
      <c r="C13" s="188" t="s">
        <v>93</v>
      </c>
      <c r="D13" s="188" t="s">
        <v>165</v>
      </c>
      <c r="E13" s="15" t="s">
        <v>1</v>
      </c>
      <c r="F13" s="189">
        <v>814.8</v>
      </c>
      <c r="H13" s="30"/>
    </row>
    <row r="14" spans="2:8" s="1" customFormat="1" ht="17" customHeight="1">
      <c r="B14" s="30"/>
      <c r="C14" s="190" t="s">
        <v>197</v>
      </c>
      <c r="H14" s="30"/>
    </row>
    <row r="15" spans="2:8" s="1" customFormat="1" ht="17" customHeight="1">
      <c r="B15" s="30"/>
      <c r="C15" s="188" t="s">
        <v>161</v>
      </c>
      <c r="D15" s="188" t="s">
        <v>162</v>
      </c>
      <c r="E15" s="15" t="s">
        <v>135</v>
      </c>
      <c r="F15" s="189">
        <v>814.8</v>
      </c>
      <c r="H15" s="30"/>
    </row>
    <row r="16" spans="2:8" s="1" customFormat="1" ht="24">
      <c r="B16" s="30"/>
      <c r="C16" s="188" t="s">
        <v>126</v>
      </c>
      <c r="D16" s="188" t="s">
        <v>127</v>
      </c>
      <c r="E16" s="15" t="s">
        <v>128</v>
      </c>
      <c r="F16" s="189">
        <v>162.96</v>
      </c>
      <c r="H16" s="30"/>
    </row>
    <row r="17" spans="2:8" s="1" customFormat="1" ht="17" customHeight="1">
      <c r="B17" s="30"/>
      <c r="C17" s="188" t="s">
        <v>142</v>
      </c>
      <c r="D17" s="188" t="s">
        <v>143</v>
      </c>
      <c r="E17" s="15" t="s">
        <v>135</v>
      </c>
      <c r="F17" s="189">
        <v>814.8</v>
      </c>
      <c r="H17" s="30"/>
    </row>
    <row r="18" spans="2:8" s="1" customFormat="1" ht="17" customHeight="1">
      <c r="B18" s="30"/>
      <c r="C18" s="188" t="s">
        <v>152</v>
      </c>
      <c r="D18" s="188" t="s">
        <v>153</v>
      </c>
      <c r="E18" s="15" t="s">
        <v>135</v>
      </c>
      <c r="F18" s="189">
        <v>814.8</v>
      </c>
      <c r="H18" s="30"/>
    </row>
    <row r="19" spans="2:8" s="1" customFormat="1" ht="17" customHeight="1">
      <c r="B19" s="30"/>
      <c r="C19" s="188" t="s">
        <v>156</v>
      </c>
      <c r="D19" s="188" t="s">
        <v>157</v>
      </c>
      <c r="E19" s="15" t="s">
        <v>135</v>
      </c>
      <c r="F19" s="189">
        <v>814.8</v>
      </c>
      <c r="H19" s="30"/>
    </row>
    <row r="20" spans="2:8" s="1" customFormat="1" ht="26.5" customHeight="1">
      <c r="B20" s="30"/>
      <c r="C20" s="183" t="s">
        <v>198</v>
      </c>
      <c r="D20" s="183" t="s">
        <v>85</v>
      </c>
      <c r="H20" s="30"/>
    </row>
    <row r="21" spans="2:8" s="1" customFormat="1" ht="17" customHeight="1">
      <c r="B21" s="30"/>
      <c r="C21" s="184" t="s">
        <v>172</v>
      </c>
      <c r="D21" s="185" t="s">
        <v>1</v>
      </c>
      <c r="E21" s="186" t="s">
        <v>1</v>
      </c>
      <c r="F21" s="187">
        <v>840</v>
      </c>
      <c r="H21" s="30"/>
    </row>
    <row r="22" spans="2:8" s="1" customFormat="1" ht="17" customHeight="1">
      <c r="B22" s="30"/>
      <c r="C22" s="188" t="s">
        <v>1</v>
      </c>
      <c r="D22" s="188" t="s">
        <v>178</v>
      </c>
      <c r="E22" s="15" t="s">
        <v>1</v>
      </c>
      <c r="F22" s="189">
        <v>0</v>
      </c>
      <c r="H22" s="30"/>
    </row>
    <row r="23" spans="2:8" s="1" customFormat="1" ht="17" customHeight="1">
      <c r="B23" s="30"/>
      <c r="C23" s="188" t="s">
        <v>172</v>
      </c>
      <c r="D23" s="188" t="s">
        <v>179</v>
      </c>
      <c r="E23" s="15" t="s">
        <v>1</v>
      </c>
      <c r="F23" s="189">
        <v>840</v>
      </c>
      <c r="H23" s="30"/>
    </row>
    <row r="24" spans="2:8" s="1" customFormat="1" ht="17" customHeight="1">
      <c r="B24" s="30"/>
      <c r="C24" s="190" t="s">
        <v>197</v>
      </c>
      <c r="H24" s="30"/>
    </row>
    <row r="25" spans="2:8" s="1" customFormat="1" ht="17" customHeight="1">
      <c r="B25" s="30"/>
      <c r="C25" s="188" t="s">
        <v>161</v>
      </c>
      <c r="D25" s="188" t="s">
        <v>162</v>
      </c>
      <c r="E25" s="15" t="s">
        <v>135</v>
      </c>
      <c r="F25" s="189">
        <v>840</v>
      </c>
      <c r="H25" s="30"/>
    </row>
    <row r="26" spans="2:8" s="1" customFormat="1" ht="24">
      <c r="B26" s="30"/>
      <c r="C26" s="188" t="s">
        <v>126</v>
      </c>
      <c r="D26" s="188" t="s">
        <v>175</v>
      </c>
      <c r="E26" s="15" t="s">
        <v>128</v>
      </c>
      <c r="F26" s="189">
        <v>168</v>
      </c>
      <c r="H26" s="30"/>
    </row>
    <row r="27" spans="2:8" s="1" customFormat="1" ht="17" customHeight="1">
      <c r="B27" s="30"/>
      <c r="C27" s="188" t="s">
        <v>142</v>
      </c>
      <c r="D27" s="188" t="s">
        <v>143</v>
      </c>
      <c r="E27" s="15" t="s">
        <v>135</v>
      </c>
      <c r="F27" s="189">
        <v>840</v>
      </c>
      <c r="H27" s="30"/>
    </row>
    <row r="28" spans="2:8" s="1" customFormat="1" ht="17" customHeight="1">
      <c r="B28" s="30"/>
      <c r="C28" s="188" t="s">
        <v>152</v>
      </c>
      <c r="D28" s="188" t="s">
        <v>153</v>
      </c>
      <c r="E28" s="15" t="s">
        <v>135</v>
      </c>
      <c r="F28" s="189">
        <v>840</v>
      </c>
      <c r="H28" s="30"/>
    </row>
    <row r="29" spans="2:8" s="1" customFormat="1" ht="17" customHeight="1">
      <c r="B29" s="30"/>
      <c r="C29" s="188" t="s">
        <v>156</v>
      </c>
      <c r="D29" s="188" t="s">
        <v>157</v>
      </c>
      <c r="E29" s="15" t="s">
        <v>135</v>
      </c>
      <c r="F29" s="189">
        <v>840</v>
      </c>
      <c r="H29" s="30"/>
    </row>
    <row r="30" spans="2:8" s="1" customFormat="1" ht="26.5" customHeight="1">
      <c r="B30" s="30"/>
      <c r="C30" s="183" t="s">
        <v>199</v>
      </c>
      <c r="D30" s="183" t="s">
        <v>88</v>
      </c>
      <c r="H30" s="30"/>
    </row>
    <row r="31" spans="2:8" s="1" customFormat="1" ht="17" customHeight="1">
      <c r="B31" s="30"/>
      <c r="C31" s="184" t="s">
        <v>180</v>
      </c>
      <c r="D31" s="185" t="s">
        <v>1</v>
      </c>
      <c r="E31" s="186" t="s">
        <v>1</v>
      </c>
      <c r="F31" s="187">
        <v>1170.4000000000001</v>
      </c>
      <c r="H31" s="30"/>
    </row>
    <row r="32" spans="2:8" s="1" customFormat="1" ht="17" customHeight="1">
      <c r="B32" s="30"/>
      <c r="C32" s="188" t="s">
        <v>1</v>
      </c>
      <c r="D32" s="188" t="s">
        <v>185</v>
      </c>
      <c r="E32" s="15" t="s">
        <v>1</v>
      </c>
      <c r="F32" s="189">
        <v>0</v>
      </c>
      <c r="H32" s="30"/>
    </row>
    <row r="33" spans="2:8" s="1" customFormat="1" ht="17" customHeight="1">
      <c r="B33" s="30"/>
      <c r="C33" s="188" t="s">
        <v>180</v>
      </c>
      <c r="D33" s="188" t="s">
        <v>186</v>
      </c>
      <c r="E33" s="15" t="s">
        <v>1</v>
      </c>
      <c r="F33" s="189">
        <v>1170.4000000000001</v>
      </c>
      <c r="H33" s="30"/>
    </row>
    <row r="34" spans="2:8" s="1" customFormat="1" ht="17" customHeight="1">
      <c r="B34" s="30"/>
      <c r="C34" s="190" t="s">
        <v>197</v>
      </c>
      <c r="H34" s="30"/>
    </row>
    <row r="35" spans="2:8" s="1" customFormat="1" ht="17" customHeight="1">
      <c r="B35" s="30"/>
      <c r="C35" s="188" t="s">
        <v>161</v>
      </c>
      <c r="D35" s="188" t="s">
        <v>162</v>
      </c>
      <c r="E35" s="15" t="s">
        <v>135</v>
      </c>
      <c r="F35" s="189">
        <v>1170.4000000000001</v>
      </c>
      <c r="H35" s="30"/>
    </row>
    <row r="36" spans="2:8" s="1" customFormat="1" ht="24">
      <c r="B36" s="30"/>
      <c r="C36" s="188" t="s">
        <v>126</v>
      </c>
      <c r="D36" s="188" t="s">
        <v>175</v>
      </c>
      <c r="E36" s="15" t="s">
        <v>128</v>
      </c>
      <c r="F36" s="189">
        <v>234.08</v>
      </c>
      <c r="H36" s="30"/>
    </row>
    <row r="37" spans="2:8" s="1" customFormat="1" ht="17" customHeight="1">
      <c r="B37" s="30"/>
      <c r="C37" s="188" t="s">
        <v>142</v>
      </c>
      <c r="D37" s="188" t="s">
        <v>143</v>
      </c>
      <c r="E37" s="15" t="s">
        <v>135</v>
      </c>
      <c r="F37" s="189">
        <v>1170.4000000000001</v>
      </c>
      <c r="H37" s="30"/>
    </row>
    <row r="38" spans="2:8" s="1" customFormat="1" ht="17" customHeight="1">
      <c r="B38" s="30"/>
      <c r="C38" s="188" t="s">
        <v>152</v>
      </c>
      <c r="D38" s="188" t="s">
        <v>153</v>
      </c>
      <c r="E38" s="15" t="s">
        <v>135</v>
      </c>
      <c r="F38" s="189">
        <v>1170.4000000000001</v>
      </c>
      <c r="H38" s="30"/>
    </row>
    <row r="39" spans="2:8" s="1" customFormat="1" ht="17" customHeight="1">
      <c r="B39" s="30"/>
      <c r="C39" s="188" t="s">
        <v>156</v>
      </c>
      <c r="D39" s="188" t="s">
        <v>157</v>
      </c>
      <c r="E39" s="15" t="s">
        <v>135</v>
      </c>
      <c r="F39" s="189">
        <v>1170.4000000000001</v>
      </c>
      <c r="H39" s="30"/>
    </row>
    <row r="40" spans="2:8" s="1" customFormat="1" ht="26.5" customHeight="1">
      <c r="B40" s="30"/>
      <c r="C40" s="183" t="s">
        <v>200</v>
      </c>
      <c r="D40" s="183" t="s">
        <v>91</v>
      </c>
      <c r="H40" s="30"/>
    </row>
    <row r="41" spans="2:8" s="1" customFormat="1" ht="17" customHeight="1">
      <c r="B41" s="30"/>
      <c r="C41" s="184" t="s">
        <v>187</v>
      </c>
      <c r="D41" s="185" t="s">
        <v>1</v>
      </c>
      <c r="E41" s="186" t="s">
        <v>1</v>
      </c>
      <c r="F41" s="187">
        <v>1224</v>
      </c>
      <c r="H41" s="30"/>
    </row>
    <row r="42" spans="2:8" s="1" customFormat="1" ht="17" customHeight="1">
      <c r="B42" s="30"/>
      <c r="C42" s="188" t="s">
        <v>1</v>
      </c>
      <c r="D42" s="188" t="s">
        <v>192</v>
      </c>
      <c r="E42" s="15" t="s">
        <v>1</v>
      </c>
      <c r="F42" s="189">
        <v>0</v>
      </c>
      <c r="H42" s="30"/>
    </row>
    <row r="43" spans="2:8" s="1" customFormat="1" ht="17" customHeight="1">
      <c r="B43" s="30"/>
      <c r="C43" s="188" t="s">
        <v>187</v>
      </c>
      <c r="D43" s="188" t="s">
        <v>193</v>
      </c>
      <c r="E43" s="15" t="s">
        <v>1</v>
      </c>
      <c r="F43" s="189">
        <v>1224</v>
      </c>
      <c r="H43" s="30"/>
    </row>
    <row r="44" spans="2:8" s="1" customFormat="1" ht="17" customHeight="1">
      <c r="B44" s="30"/>
      <c r="C44" s="190" t="s">
        <v>197</v>
      </c>
      <c r="H44" s="30"/>
    </row>
    <row r="45" spans="2:8" s="1" customFormat="1" ht="17" customHeight="1">
      <c r="B45" s="30"/>
      <c r="C45" s="188" t="s">
        <v>161</v>
      </c>
      <c r="D45" s="188" t="s">
        <v>162</v>
      </c>
      <c r="E45" s="15" t="s">
        <v>135</v>
      </c>
      <c r="F45" s="189">
        <v>1224</v>
      </c>
      <c r="H45" s="30"/>
    </row>
    <row r="46" spans="2:8" s="1" customFormat="1" ht="24">
      <c r="B46" s="30"/>
      <c r="C46" s="188" t="s">
        <v>126</v>
      </c>
      <c r="D46" s="188" t="s">
        <v>175</v>
      </c>
      <c r="E46" s="15" t="s">
        <v>128</v>
      </c>
      <c r="F46" s="189">
        <v>244.8</v>
      </c>
      <c r="H46" s="30"/>
    </row>
    <row r="47" spans="2:8" s="1" customFormat="1" ht="17" customHeight="1">
      <c r="B47" s="30"/>
      <c r="C47" s="188" t="s">
        <v>142</v>
      </c>
      <c r="D47" s="188" t="s">
        <v>143</v>
      </c>
      <c r="E47" s="15" t="s">
        <v>135</v>
      </c>
      <c r="F47" s="189">
        <v>1224</v>
      </c>
      <c r="H47" s="30"/>
    </row>
    <row r="48" spans="2:8" s="1" customFormat="1" ht="17" customHeight="1">
      <c r="B48" s="30"/>
      <c r="C48" s="188" t="s">
        <v>152</v>
      </c>
      <c r="D48" s="188" t="s">
        <v>153</v>
      </c>
      <c r="E48" s="15" t="s">
        <v>135</v>
      </c>
      <c r="F48" s="189">
        <v>1224</v>
      </c>
      <c r="H48" s="30"/>
    </row>
    <row r="49" spans="2:8" s="1" customFormat="1" ht="17" customHeight="1">
      <c r="B49" s="30"/>
      <c r="C49" s="188" t="s">
        <v>156</v>
      </c>
      <c r="D49" s="188" t="s">
        <v>157</v>
      </c>
      <c r="E49" s="15" t="s">
        <v>135</v>
      </c>
      <c r="F49" s="189">
        <v>1224</v>
      </c>
      <c r="H49" s="30"/>
    </row>
    <row r="50" spans="2:8" s="1" customFormat="1" ht="7.25" customHeight="1">
      <c r="B50" s="45"/>
      <c r="C50" s="46"/>
      <c r="D50" s="46"/>
      <c r="E50" s="46"/>
      <c r="F50" s="46"/>
      <c r="G50" s="46"/>
      <c r="H50" s="30"/>
    </row>
    <row r="51" spans="2:8" s="1" customFormat="1"/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SO 01-1 - Maštal č.1</vt:lpstr>
      <vt:lpstr>SO 01-2 - Maštal č.2</vt:lpstr>
      <vt:lpstr>SO 01-3 - Maštal č.3</vt:lpstr>
      <vt:lpstr>SO 01-4 - Maštal č.4</vt:lpstr>
      <vt:lpstr>Zoznam figúr</vt:lpstr>
      <vt:lpstr>'Rekapitulácia stavby'!Názvy_tlače</vt:lpstr>
      <vt:lpstr>'SO 01-1 - Maštal č.1'!Názvy_tlače</vt:lpstr>
      <vt:lpstr>'SO 01-2 - Maštal č.2'!Názvy_tlače</vt:lpstr>
      <vt:lpstr>'SO 01-3 - Maštal č.3'!Názvy_tlače</vt:lpstr>
      <vt:lpstr>'SO 01-4 - Maštal č.4'!Názvy_tlače</vt:lpstr>
      <vt:lpstr>'Zoznam figúr'!Názvy_tlače</vt:lpstr>
      <vt:lpstr>'Rekapitulácia stavby'!Oblasť_tlače</vt:lpstr>
      <vt:lpstr>'SO 01-1 - Maštal č.1'!Oblasť_tlače</vt:lpstr>
      <vt:lpstr>'SO 01-2 - Maštal č.2'!Oblasť_tlače</vt:lpstr>
      <vt:lpstr>'SO 01-3 - Maštal č.3'!Oblasť_tlače</vt:lpstr>
      <vt:lpstr>'SO 01-4 - Maštal č.4'!Oblasť_tlače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HPelite\Admin</dc:creator>
  <cp:lastModifiedBy>Matej Pirošík</cp:lastModifiedBy>
  <dcterms:created xsi:type="dcterms:W3CDTF">2024-03-05T13:34:55Z</dcterms:created>
  <dcterms:modified xsi:type="dcterms:W3CDTF">2024-03-18T14:09:21Z</dcterms:modified>
</cp:coreProperties>
</file>