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525" windowWidth="27495" windowHeight="11955"/>
  </bookViews>
  <sheets>
    <sheet name="Rekapitulácia stavby" sheetId="1" r:id="rId1"/>
    <sheet name="SO 01-1 - Maštal č.1" sheetId="2" r:id="rId2"/>
    <sheet name="SO 01-2 - Maštal č.2" sheetId="3" r:id="rId3"/>
    <sheet name="SO 01-3 - Maštal č.3" sheetId="4" r:id="rId4"/>
    <sheet name="SO 01-4 - Maštal č.4" sheetId="5" r:id="rId5"/>
    <sheet name="Zoznam figúr" sheetId="6" r:id="rId6"/>
  </sheets>
  <definedNames>
    <definedName name="_xlnm._FilterDatabase" localSheetId="1" hidden="1">'SO 01-1 - Maštal č.1'!$C$119:$K$140</definedName>
    <definedName name="_xlnm._FilterDatabase" localSheetId="2" hidden="1">'SO 01-2 - Maštal č.2'!$C$119:$K$140</definedName>
    <definedName name="_xlnm._FilterDatabase" localSheetId="3" hidden="1">'SO 01-3 - Maštal č.3'!$C$119:$K$140</definedName>
    <definedName name="_xlnm._FilterDatabase" localSheetId="4" hidden="1">'SO 01-4 - Maštal č.4'!$C$119:$K$140</definedName>
    <definedName name="_xlnm.Print_Titles" localSheetId="0">'Rekapitulácia stavby'!$92:$92</definedName>
    <definedName name="_xlnm.Print_Titles" localSheetId="1">'SO 01-1 - Maštal č.1'!$119:$119</definedName>
    <definedName name="_xlnm.Print_Titles" localSheetId="2">'SO 01-2 - Maštal č.2'!$119:$119</definedName>
    <definedName name="_xlnm.Print_Titles" localSheetId="3">'SO 01-3 - Maštal č.3'!$119:$119</definedName>
    <definedName name="_xlnm.Print_Titles" localSheetId="4">'SO 01-4 - Maštal č.4'!$119:$119</definedName>
    <definedName name="_xlnm.Print_Titles" localSheetId="5">'Zoznam figúr'!$9:$9</definedName>
    <definedName name="_xlnm.Print_Area" localSheetId="0">'Rekapitulácia stavby'!$D$4:$AO$76,'Rekapitulácia stavby'!$C$82:$AQ$99</definedName>
    <definedName name="_xlnm.Print_Area" localSheetId="1">'SO 01-1 - Maštal č.1'!$C$4:$J$76,'SO 01-1 - Maštal č.1'!$C$107:$J$140</definedName>
    <definedName name="_xlnm.Print_Area" localSheetId="2">'SO 01-2 - Maštal č.2'!$C$4:$J$76,'SO 01-2 - Maštal č.2'!$C$107:$J$140</definedName>
    <definedName name="_xlnm.Print_Area" localSheetId="3">'SO 01-3 - Maštal č.3'!$C$4:$J$76,'SO 01-3 - Maštal č.3'!$C$107:$J$140</definedName>
    <definedName name="_xlnm.Print_Area" localSheetId="4">'SO 01-4 - Maštal č.4'!$C$4:$J$76,'SO 01-4 - Maštal č.4'!$C$107:$J$140</definedName>
    <definedName name="_xlnm.Print_Area" localSheetId="5">'Zoznam figúr'!$C$4:$G$49</definedName>
  </definedNames>
  <calcPr calcId="145621"/>
</workbook>
</file>

<file path=xl/calcChain.xml><?xml version="1.0" encoding="utf-8"?>
<calcChain xmlns="http://schemas.openxmlformats.org/spreadsheetml/2006/main">
  <c r="D7" i="6" l="1"/>
  <c r="J37" i="5"/>
  <c r="J36" i="5"/>
  <c r="AY98" i="1" s="1"/>
  <c r="J35" i="5"/>
  <c r="AX98" i="1" s="1"/>
  <c r="BI140" i="5"/>
  <c r="BH140" i="5"/>
  <c r="BG140" i="5"/>
  <c r="BE140" i="5"/>
  <c r="T140" i="5"/>
  <c r="T139" i="5" s="1"/>
  <c r="R140" i="5"/>
  <c r="R139" i="5" s="1"/>
  <c r="P140" i="5"/>
  <c r="P139" i="5" s="1"/>
  <c r="BI136" i="5"/>
  <c r="BH136" i="5"/>
  <c r="BG136" i="5"/>
  <c r="BE136" i="5"/>
  <c r="T136" i="5"/>
  <c r="T135" i="5" s="1"/>
  <c r="R136" i="5"/>
  <c r="R135" i="5" s="1"/>
  <c r="P136" i="5"/>
  <c r="P135" i="5" s="1"/>
  <c r="BI133" i="5"/>
  <c r="BH133" i="5"/>
  <c r="BG133" i="5"/>
  <c r="BE133" i="5"/>
  <c r="T133" i="5"/>
  <c r="R133" i="5"/>
  <c r="P133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5" i="5"/>
  <c r="BH125" i="5"/>
  <c r="BG125" i="5"/>
  <c r="BE125" i="5"/>
  <c r="T125" i="5"/>
  <c r="R125" i="5"/>
  <c r="P125" i="5"/>
  <c r="BI123" i="5"/>
  <c r="BH123" i="5"/>
  <c r="BG123" i="5"/>
  <c r="BE123" i="5"/>
  <c r="T123" i="5"/>
  <c r="R123" i="5"/>
  <c r="P123" i="5"/>
  <c r="J117" i="5"/>
  <c r="F116" i="5"/>
  <c r="F114" i="5"/>
  <c r="E112" i="5"/>
  <c r="J92" i="5"/>
  <c r="F91" i="5"/>
  <c r="F89" i="5"/>
  <c r="E87" i="5"/>
  <c r="J21" i="5"/>
  <c r="E21" i="5"/>
  <c r="J116" i="5" s="1"/>
  <c r="J20" i="5"/>
  <c r="J18" i="5"/>
  <c r="E18" i="5"/>
  <c r="F117" i="5" s="1"/>
  <c r="J17" i="5"/>
  <c r="J12" i="5"/>
  <c r="J114" i="5"/>
  <c r="E7" i="5"/>
  <c r="E110" i="5" s="1"/>
  <c r="J37" i="4"/>
  <c r="J36" i="4"/>
  <c r="AY97" i="1" s="1"/>
  <c r="J35" i="4"/>
  <c r="AX97" i="1" s="1"/>
  <c r="BI140" i="4"/>
  <c r="BH140" i="4"/>
  <c r="BG140" i="4"/>
  <c r="BE140" i="4"/>
  <c r="T140" i="4"/>
  <c r="T139" i="4" s="1"/>
  <c r="R140" i="4"/>
  <c r="R139" i="4" s="1"/>
  <c r="P140" i="4"/>
  <c r="P139" i="4" s="1"/>
  <c r="BI136" i="4"/>
  <c r="BH136" i="4"/>
  <c r="BG136" i="4"/>
  <c r="BE136" i="4"/>
  <c r="T136" i="4"/>
  <c r="T135" i="4"/>
  <c r="R136" i="4"/>
  <c r="R135" i="4" s="1"/>
  <c r="P136" i="4"/>
  <c r="P135" i="4"/>
  <c r="BI133" i="4"/>
  <c r="BH133" i="4"/>
  <c r="BG133" i="4"/>
  <c r="BE133" i="4"/>
  <c r="T133" i="4"/>
  <c r="R133" i="4"/>
  <c r="P133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BI123" i="4"/>
  <c r="BH123" i="4"/>
  <c r="BG123" i="4"/>
  <c r="BE123" i="4"/>
  <c r="T123" i="4"/>
  <c r="R123" i="4"/>
  <c r="P123" i="4"/>
  <c r="J117" i="4"/>
  <c r="F116" i="4"/>
  <c r="F114" i="4"/>
  <c r="E112" i="4"/>
  <c r="J92" i="4"/>
  <c r="F91" i="4"/>
  <c r="F89" i="4"/>
  <c r="E87" i="4"/>
  <c r="J21" i="4"/>
  <c r="E21" i="4"/>
  <c r="J116" i="4" s="1"/>
  <c r="J20" i="4"/>
  <c r="J18" i="4"/>
  <c r="E18" i="4"/>
  <c r="F117" i="4" s="1"/>
  <c r="J17" i="4"/>
  <c r="J12" i="4"/>
  <c r="J89" i="4"/>
  <c r="E7" i="4"/>
  <c r="E110" i="4"/>
  <c r="J37" i="3"/>
  <c r="J36" i="3"/>
  <c r="AY96" i="1" s="1"/>
  <c r="J35" i="3"/>
  <c r="AX96" i="1" s="1"/>
  <c r="BI140" i="3"/>
  <c r="BH140" i="3"/>
  <c r="BG140" i="3"/>
  <c r="BE140" i="3"/>
  <c r="T140" i="3"/>
  <c r="T139" i="3" s="1"/>
  <c r="R140" i="3"/>
  <c r="R139" i="3" s="1"/>
  <c r="P140" i="3"/>
  <c r="P139" i="3" s="1"/>
  <c r="BI136" i="3"/>
  <c r="BH136" i="3"/>
  <c r="BG136" i="3"/>
  <c r="BE136" i="3"/>
  <c r="T136" i="3"/>
  <c r="T135" i="3" s="1"/>
  <c r="R136" i="3"/>
  <c r="R135" i="3" s="1"/>
  <c r="P136" i="3"/>
  <c r="P135" i="3" s="1"/>
  <c r="BI133" i="3"/>
  <c r="BH133" i="3"/>
  <c r="BG133" i="3"/>
  <c r="BE133" i="3"/>
  <c r="T133" i="3"/>
  <c r="R133" i="3"/>
  <c r="P133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5" i="3"/>
  <c r="BH125" i="3"/>
  <c r="BG125" i="3"/>
  <c r="BE125" i="3"/>
  <c r="T125" i="3"/>
  <c r="R125" i="3"/>
  <c r="P125" i="3"/>
  <c r="BI123" i="3"/>
  <c r="BH123" i="3"/>
  <c r="BG123" i="3"/>
  <c r="BE123" i="3"/>
  <c r="T123" i="3"/>
  <c r="R123" i="3"/>
  <c r="P123" i="3"/>
  <c r="J117" i="3"/>
  <c r="F116" i="3"/>
  <c r="F114" i="3"/>
  <c r="E112" i="3"/>
  <c r="J92" i="3"/>
  <c r="F91" i="3"/>
  <c r="F89" i="3"/>
  <c r="E87" i="3"/>
  <c r="J21" i="3"/>
  <c r="E21" i="3"/>
  <c r="J116" i="3" s="1"/>
  <c r="J20" i="3"/>
  <c r="J18" i="3"/>
  <c r="E18" i="3"/>
  <c r="F117" i="3" s="1"/>
  <c r="J17" i="3"/>
  <c r="J12" i="3"/>
  <c r="J114" i="3"/>
  <c r="E7" i="3"/>
  <c r="E85" i="3"/>
  <c r="J37" i="2"/>
  <c r="J36" i="2"/>
  <c r="AY95" i="1" s="1"/>
  <c r="J35" i="2"/>
  <c r="AX95" i="1" s="1"/>
  <c r="BI140" i="2"/>
  <c r="BH140" i="2"/>
  <c r="BG140" i="2"/>
  <c r="BE140" i="2"/>
  <c r="T140" i="2"/>
  <c r="T139" i="2" s="1"/>
  <c r="R140" i="2"/>
  <c r="R139" i="2" s="1"/>
  <c r="P140" i="2"/>
  <c r="P139" i="2" s="1"/>
  <c r="BI136" i="2"/>
  <c r="BH136" i="2"/>
  <c r="BG136" i="2"/>
  <c r="BE136" i="2"/>
  <c r="T136" i="2"/>
  <c r="T135" i="2" s="1"/>
  <c r="R136" i="2"/>
  <c r="R135" i="2" s="1"/>
  <c r="P136" i="2"/>
  <c r="P135" i="2" s="1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R123" i="2"/>
  <c r="P123" i="2"/>
  <c r="J117" i="2"/>
  <c r="F116" i="2"/>
  <c r="F114" i="2"/>
  <c r="E112" i="2"/>
  <c r="J92" i="2"/>
  <c r="F91" i="2"/>
  <c r="F89" i="2"/>
  <c r="E87" i="2"/>
  <c r="J21" i="2"/>
  <c r="E21" i="2"/>
  <c r="J91" i="2" s="1"/>
  <c r="J20" i="2"/>
  <c r="J18" i="2"/>
  <c r="E18" i="2"/>
  <c r="F117" i="2" s="1"/>
  <c r="J17" i="2"/>
  <c r="J12" i="2"/>
  <c r="J89" i="2" s="1"/>
  <c r="E7" i="2"/>
  <c r="E110" i="2"/>
  <c r="L90" i="1"/>
  <c r="AM90" i="1"/>
  <c r="AM89" i="1"/>
  <c r="L89" i="1"/>
  <c r="AM87" i="1"/>
  <c r="L87" i="1"/>
  <c r="L85" i="1"/>
  <c r="L84" i="1"/>
  <c r="J140" i="2"/>
  <c r="J136" i="2"/>
  <c r="BK133" i="2"/>
  <c r="J130" i="2"/>
  <c r="BK123" i="2"/>
  <c r="BK130" i="3"/>
  <c r="BK123" i="3"/>
  <c r="J128" i="3"/>
  <c r="J140" i="3"/>
  <c r="BK131" i="3"/>
  <c r="J123" i="3"/>
  <c r="BK131" i="4"/>
  <c r="BK140" i="4"/>
  <c r="BK123" i="4"/>
  <c r="J125" i="4"/>
  <c r="J130" i="4"/>
  <c r="J127" i="5"/>
  <c r="J136" i="5"/>
  <c r="BK127" i="5"/>
  <c r="J133" i="5"/>
  <c r="J131" i="2"/>
  <c r="J128" i="2"/>
  <c r="BK131" i="2"/>
  <c r="BK140" i="2"/>
  <c r="BK128" i="2"/>
  <c r="J136" i="3"/>
  <c r="BK128" i="3"/>
  <c r="BK127" i="3"/>
  <c r="J133" i="3"/>
  <c r="J127" i="3"/>
  <c r="J140" i="4"/>
  <c r="J128" i="4"/>
  <c r="BK130" i="4"/>
  <c r="BK136" i="4"/>
  <c r="BK133" i="4"/>
  <c r="J131" i="5"/>
  <c r="J123" i="5"/>
  <c r="BK133" i="5"/>
  <c r="J140" i="5"/>
  <c r="BK123" i="5"/>
  <c r="BK136" i="2"/>
  <c r="BK127" i="2"/>
  <c r="BK125" i="2"/>
  <c r="J133" i="2"/>
  <c r="J127" i="2"/>
  <c r="J131" i="3"/>
  <c r="J125" i="3"/>
  <c r="BK133" i="3"/>
  <c r="F35" i="3"/>
  <c r="J131" i="4"/>
  <c r="BK128" i="4"/>
  <c r="BK128" i="5"/>
  <c r="BK131" i="5"/>
  <c r="BK125" i="5"/>
  <c r="BK136" i="5"/>
  <c r="J128" i="5"/>
  <c r="BK130" i="2"/>
  <c r="J125" i="2"/>
  <c r="J123" i="2"/>
  <c r="AS94" i="1"/>
  <c r="BK140" i="3"/>
  <c r="BK125" i="3"/>
  <c r="BK136" i="3"/>
  <c r="J130" i="3"/>
  <c r="J136" i="4"/>
  <c r="BK127" i="4"/>
  <c r="BK125" i="4"/>
  <c r="J133" i="4"/>
  <c r="J123" i="4"/>
  <c r="J127" i="4"/>
  <c r="J125" i="5"/>
  <c r="BK140" i="5"/>
  <c r="BK130" i="5"/>
  <c r="J130" i="5"/>
  <c r="T122" i="2" l="1"/>
  <c r="T121" i="2"/>
  <c r="T120" i="2"/>
  <c r="R122" i="3"/>
  <c r="R121" i="3" s="1"/>
  <c r="R120" i="3" s="1"/>
  <c r="BK122" i="4"/>
  <c r="J122" i="4"/>
  <c r="J98" i="4" s="1"/>
  <c r="R122" i="2"/>
  <c r="R121" i="2"/>
  <c r="R120" i="2"/>
  <c r="T122" i="3"/>
  <c r="T121" i="3"/>
  <c r="T120" i="3"/>
  <c r="R122" i="4"/>
  <c r="R121" i="4" s="1"/>
  <c r="R120" i="4" s="1"/>
  <c r="BK122" i="5"/>
  <c r="J122" i="5"/>
  <c r="J98" i="5" s="1"/>
  <c r="T122" i="5"/>
  <c r="T121" i="5"/>
  <c r="T120" i="5"/>
  <c r="BK122" i="2"/>
  <c r="J122" i="2"/>
  <c r="J98" i="2"/>
  <c r="BK122" i="3"/>
  <c r="J122" i="3" s="1"/>
  <c r="J98" i="3" s="1"/>
  <c r="P122" i="4"/>
  <c r="P121" i="4"/>
  <c r="P120" i="4" s="1"/>
  <c r="AU97" i="1" s="1"/>
  <c r="R122" i="5"/>
  <c r="R121" i="5"/>
  <c r="R120" i="5" s="1"/>
  <c r="P122" i="2"/>
  <c r="P121" i="2"/>
  <c r="P120" i="2"/>
  <c r="AU95" i="1" s="1"/>
  <c r="P122" i="3"/>
  <c r="P121" i="3"/>
  <c r="P120" i="3"/>
  <c r="AU96" i="1" s="1"/>
  <c r="T122" i="4"/>
  <c r="T121" i="4"/>
  <c r="T120" i="4"/>
  <c r="P122" i="5"/>
  <c r="P121" i="5"/>
  <c r="P120" i="5"/>
  <c r="AU98" i="1"/>
  <c r="BK135" i="3"/>
  <c r="J135" i="3"/>
  <c r="J99" i="3"/>
  <c r="BK135" i="2"/>
  <c r="J135" i="2" s="1"/>
  <c r="J99" i="2" s="1"/>
  <c r="BK139" i="2"/>
  <c r="J139" i="2"/>
  <c r="J100" i="2" s="1"/>
  <c r="BK139" i="3"/>
  <c r="J139" i="3"/>
  <c r="J100" i="3"/>
  <c r="BK135" i="4"/>
  <c r="J135" i="4"/>
  <c r="J99" i="4"/>
  <c r="BK139" i="4"/>
  <c r="J139" i="4" s="1"/>
  <c r="J100" i="4" s="1"/>
  <c r="BK139" i="5"/>
  <c r="J139" i="5"/>
  <c r="J100" i="5" s="1"/>
  <c r="BK135" i="5"/>
  <c r="J135" i="5"/>
  <c r="J99" i="5"/>
  <c r="E85" i="5"/>
  <c r="J89" i="5"/>
  <c r="BF125" i="5"/>
  <c r="BF127" i="5"/>
  <c r="J91" i="5"/>
  <c r="BF130" i="5"/>
  <c r="F92" i="5"/>
  <c r="BF123" i="5"/>
  <c r="BF128" i="5"/>
  <c r="BF131" i="5"/>
  <c r="BF140" i="5"/>
  <c r="BF133" i="5"/>
  <c r="BF136" i="5"/>
  <c r="E85" i="4"/>
  <c r="F92" i="4"/>
  <c r="BF128" i="4"/>
  <c r="BF131" i="4"/>
  <c r="BF133" i="4"/>
  <c r="BF140" i="4"/>
  <c r="J114" i="4"/>
  <c r="BF123" i="4"/>
  <c r="J91" i="4"/>
  <c r="BF130" i="4"/>
  <c r="BF125" i="4"/>
  <c r="BF127" i="4"/>
  <c r="BF136" i="4"/>
  <c r="J89" i="3"/>
  <c r="J91" i="3"/>
  <c r="E110" i="3"/>
  <c r="BF123" i="3"/>
  <c r="BF127" i="3"/>
  <c r="BB96" i="1"/>
  <c r="F92" i="3"/>
  <c r="BF128" i="3"/>
  <c r="BF130" i="3"/>
  <c r="BF133" i="3"/>
  <c r="BF136" i="3"/>
  <c r="BF125" i="3"/>
  <c r="BF131" i="3"/>
  <c r="BF140" i="3"/>
  <c r="E85" i="2"/>
  <c r="F92" i="2"/>
  <c r="J116" i="2"/>
  <c r="BF136" i="2"/>
  <c r="J114" i="2"/>
  <c r="BF131" i="2"/>
  <c r="BF140" i="2"/>
  <c r="BF123" i="2"/>
  <c r="BF127" i="2"/>
  <c r="BF128" i="2"/>
  <c r="BF133" i="2"/>
  <c r="BF125" i="2"/>
  <c r="BF130" i="2"/>
  <c r="F33" i="2"/>
  <c r="AZ95" i="1"/>
  <c r="F33" i="3"/>
  <c r="AZ96" i="1" s="1"/>
  <c r="J33" i="3"/>
  <c r="AV96" i="1"/>
  <c r="F33" i="4"/>
  <c r="AZ97" i="1" s="1"/>
  <c r="F35" i="5"/>
  <c r="BB98" i="1"/>
  <c r="J33" i="2"/>
  <c r="AV95" i="1" s="1"/>
  <c r="F37" i="3"/>
  <c r="BD96" i="1"/>
  <c r="F36" i="4"/>
  <c r="BC97" i="1" s="1"/>
  <c r="J33" i="5"/>
  <c r="AV98" i="1" s="1"/>
  <c r="F35" i="2"/>
  <c r="BB95" i="1" s="1"/>
  <c r="F36" i="2"/>
  <c r="BC95" i="1"/>
  <c r="F35" i="4"/>
  <c r="BB97" i="1" s="1"/>
  <c r="F37" i="4"/>
  <c r="BD97" i="1" s="1"/>
  <c r="F36" i="5"/>
  <c r="BC98" i="1" s="1"/>
  <c r="F37" i="2"/>
  <c r="BD95" i="1" s="1"/>
  <c r="F36" i="3"/>
  <c r="BC96" i="1" s="1"/>
  <c r="J33" i="4"/>
  <c r="AV97" i="1" s="1"/>
  <c r="F37" i="5"/>
  <c r="BD98" i="1" s="1"/>
  <c r="F33" i="5"/>
  <c r="AZ98" i="1" s="1"/>
  <c r="BK121" i="3" l="1"/>
  <c r="BK120" i="3" s="1"/>
  <c r="J120" i="3" s="1"/>
  <c r="J96" i="3" s="1"/>
  <c r="BK121" i="4"/>
  <c r="J121" i="4"/>
  <c r="J97" i="4"/>
  <c r="BK121" i="5"/>
  <c r="BK120" i="5"/>
  <c r="J120" i="5"/>
  <c r="J96" i="5"/>
  <c r="BK121" i="2"/>
  <c r="J121" i="2"/>
  <c r="J97" i="2"/>
  <c r="J121" i="3"/>
  <c r="J97" i="3" s="1"/>
  <c r="AU94" i="1"/>
  <c r="F34" i="3"/>
  <c r="BA96" i="1"/>
  <c r="J34" i="3"/>
  <c r="AW96" i="1" s="1"/>
  <c r="AT96" i="1" s="1"/>
  <c r="F34" i="4"/>
  <c r="BA97" i="1" s="1"/>
  <c r="AZ94" i="1"/>
  <c r="W29" i="1"/>
  <c r="J34" i="2"/>
  <c r="AW95" i="1" s="1"/>
  <c r="AT95" i="1" s="1"/>
  <c r="J30" i="3"/>
  <c r="AG96" i="1"/>
  <c r="J34" i="4"/>
  <c r="AW97" i="1"/>
  <c r="AT97" i="1"/>
  <c r="F34" i="5"/>
  <c r="BA98" i="1" s="1"/>
  <c r="F34" i="2"/>
  <c r="BA95" i="1"/>
  <c r="BB94" i="1"/>
  <c r="W31" i="1" s="1"/>
  <c r="BC94" i="1"/>
  <c r="W32" i="1"/>
  <c r="BD94" i="1"/>
  <c r="W33" i="1" s="1"/>
  <c r="J34" i="5"/>
  <c r="AW98" i="1"/>
  <c r="AT98" i="1"/>
  <c r="J121" i="5" l="1"/>
  <c r="J97" i="5"/>
  <c r="BK120" i="4"/>
  <c r="J120" i="4"/>
  <c r="BK120" i="2"/>
  <c r="J120" i="2"/>
  <c r="J96" i="2"/>
  <c r="AN96" i="1"/>
  <c r="J39" i="3"/>
  <c r="J30" i="5"/>
  <c r="AG98" i="1"/>
  <c r="AY94" i="1"/>
  <c r="AX94" i="1"/>
  <c r="BA94" i="1"/>
  <c r="W30" i="1"/>
  <c r="J30" i="4"/>
  <c r="AG97" i="1" s="1"/>
  <c r="AV94" i="1"/>
  <c r="AK29" i="1"/>
  <c r="J39" i="5" l="1"/>
  <c r="J39" i="4"/>
  <c r="J96" i="4"/>
  <c r="AN97" i="1"/>
  <c r="AN98" i="1"/>
  <c r="J30" i="2"/>
  <c r="AG95" i="1"/>
  <c r="AG94" i="1"/>
  <c r="AK26" i="1" s="1"/>
  <c r="AK35" i="1" s="1"/>
  <c r="AW94" i="1"/>
  <c r="AK30" i="1"/>
  <c r="J39" i="2" l="1"/>
  <c r="AN95" i="1"/>
  <c r="AT94" i="1"/>
  <c r="AN94" i="1"/>
</calcChain>
</file>

<file path=xl/sharedStrings.xml><?xml version="1.0" encoding="utf-8"?>
<sst xmlns="http://schemas.openxmlformats.org/spreadsheetml/2006/main" count="1610" uniqueCount="204">
  <si>
    <t>Export Komplet</t>
  </si>
  <si>
    <t/>
  </si>
  <si>
    <t>2.0</t>
  </si>
  <si>
    <t>False</t>
  </si>
  <si>
    <t>{0129a76c-32b3-473f-802a-476a011009dc}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</si>
  <si>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</si>
  <si>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</si>
  <si>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</si>
  <si>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</si>
  <si>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</si>
  <si>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</si>
  <si>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</si>
  <si>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</si>
  <si>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28-24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</si>
  <si>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</si>
  <si>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</si>
  <si>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PODLÁH V MAŠTALIACH</t>
  </si>
  <si>
    <t>JKSO:</t>
  </si>
  <si>
    <t>KS:</t>
  </si>
  <si>
    <t>Miesto:</t>
  </si>
  <si>
    <t>Mikuláš</t>
  </si>
  <si>
    <t>Dátum:</t>
  </si>
  <si>
    <t>4. 3. 2024</t>
  </si>
  <si>
    <t>Objednávateľ:</t>
  </si>
  <si>
    <t>IČO:</t>
  </si>
  <si>
    <t>36521094</t>
  </si>
  <si>
    <t>AGROCONTRACT Mikuláš a.s.,Mikuláš 631,94655 Dubník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</si>
  <si>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</si>
  <si>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</si>
  <si>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</si>
  <si>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</si>
  <si>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</si>
  <si>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</si>
  <si>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</si>
  <si>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40062767</t>
  </si>
  <si>
    <t>Ingrid Szegheőová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</si>
  <si>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</si>
  <si>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</si>
  <si>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</si>
  <si>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</si>
  <si>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</si>
  <si>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</si>
  <si>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</si>
  <si>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</si>
  <si>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</si>
  <si>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</si>
  <si>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</si>
  <si>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</si>
  <si>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</si>
  <si>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</si>
  <si>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</si>
  <si>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</si>
  <si>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</si>
  <si>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</si>
  <si>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</si>
  <si>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</si>
  <si>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</si>
  <si>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</si>
  <si>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</si>
  <si>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</si>
  <si>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</si>
  <si>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</si>
  <si>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</si>
  <si>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</si>
  <si>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</si>
  <si>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</si>
  <si>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</si>
  <si>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</si>
  <si>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</si>
  <si>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</si>
  <si>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</si>
  <si>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</si>
  <si>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</si>
  <si>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</si>
  <si>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</si>
  <si>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</si>
  <si>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</si>
  <si>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</si>
  <si>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</si>
  <si>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</si>
  <si>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</si>
  <si>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</si>
  <si>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01-1</t>
  </si>
  <si>
    <t>Maštal č.1</t>
  </si>
  <si>
    <t>STA</t>
  </si>
  <si>
    <t>1</t>
  </si>
  <si>
    <t>{6daf995a-ffd0-46ce-b544-c730dee73696}</t>
  </si>
  <si>
    <t>SO 01-2</t>
  </si>
  <si>
    <t>Maštal č.2</t>
  </si>
  <si>
    <t>{a202a950-ae32-4661-922a-6cbbeb282c7f}</t>
  </si>
  <si>
    <t>SO 01-3</t>
  </si>
  <si>
    <t>Maštal č.3</t>
  </si>
  <si>
    <t>{95066df9-7069-4487-9562-0b51e3ddb4dd}</t>
  </si>
  <si>
    <t>SO 01-4</t>
  </si>
  <si>
    <t>Maštal č.4</t>
  </si>
  <si>
    <t>{ac6902d9-6ba0-460a-ba31-f2c3f5a2f9cb}</t>
  </si>
  <si>
    <t>Maštal1</t>
  </si>
  <si>
    <t>814,8</t>
  </si>
  <si>
    <t>2</t>
  </si>
  <si>
    <t>KRYCÍ LIST ROZPOČTU</t>
  </si>
  <si>
    <t>Objekt:</t>
  </si>
  <si>
    <t>SO 01-1 - Maštal č.1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</si>
  <si>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</si>
  <si>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</si>
  <si>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</si>
  <si>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</si>
  <si>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</si>
  <si>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</si>
  <si>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</si>
  <si>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</si>
  <si>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</si>
  <si>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</si>
  <si>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</si>
  <si>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</si>
  <si>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</si>
  <si>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</si>
  <si>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</si>
  <si>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</si>
  <si>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</si>
  <si>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</si>
  <si>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</si>
  <si>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</si>
  <si>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</si>
  <si>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</si>
  <si>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</si>
  <si>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</si>
  <si>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</si>
  <si>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</si>
  <si>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</si>
  <si>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631325711.1</t>
  </si>
  <si>
    <t>Mazanina z betónu vystužená oceľovými vláknami tr.C30/37 hr.200 mm, plastifikátor, ostatný materiál, dodávka, montáž</t>
  </si>
  <si>
    <t>m3</t>
  </si>
  <si>
    <t>4</t>
  </si>
  <si>
    <t>-1225974768</t>
  </si>
  <si>
    <t>VV</t>
  </si>
  <si>
    <t>Maštal1*0,20</t>
  </si>
  <si>
    <t>631351101.S</t>
  </si>
  <si>
    <t>Debnenie stien, rýh a otvorov v podlahách zhotovenie</t>
  </si>
  <si>
    <t>m2</t>
  </si>
  <si>
    <t>-823450905</t>
  </si>
  <si>
    <t>0,2*(2,4+2,5+2,5+2,3)*2*1,05 "iba krátke strany</t>
  </si>
  <si>
    <t>3</t>
  </si>
  <si>
    <t>631351102.S</t>
  </si>
  <si>
    <t>Debnenie stien, rýh a otvorov v podlahách odstránenie</t>
  </si>
  <si>
    <t>1178816240</t>
  </si>
  <si>
    <t>632001051.S</t>
  </si>
  <si>
    <t>Zhotovenie jednonásobného penetračného náteru</t>
  </si>
  <si>
    <t>-1524114104</t>
  </si>
  <si>
    <t>5</t>
  </si>
  <si>
    <t>M</t>
  </si>
  <si>
    <t>585520009100.S</t>
  </si>
  <si>
    <t>Základný penetračný náter na zvýšenie priľnavosti k nasiakavému podkladu</t>
  </si>
  <si>
    <t>kg</t>
  </si>
  <si>
    <t>8</t>
  </si>
  <si>
    <t>-569888707</t>
  </si>
  <si>
    <t>632311001.1</t>
  </si>
  <si>
    <t>Metličková úprava betónového povrchu</t>
  </si>
  <si>
    <t>1739760758</t>
  </si>
  <si>
    <t>7</t>
  </si>
  <si>
    <t>634920001.S</t>
  </si>
  <si>
    <t>Rezanie dilatačných škár v čiastočne zatvrdnutej betónovej mazanine</t>
  </si>
  <si>
    <t>576712102</t>
  </si>
  <si>
    <t>9</t>
  </si>
  <si>
    <t>Ostatné konštrukcie a práce-búranie</t>
  </si>
  <si>
    <t>938902313.S</t>
  </si>
  <si>
    <t>Čistenie betónového podkladu vysokotlakovým vodným lúčom do hrúbky 5 mm - podláh</t>
  </si>
  <si>
    <t>-1725893315</t>
  </si>
  <si>
    <t>"Maštal 1- 4 podlahy š.2,4m,2,5m,2,5m,2,3m - každá dĺžky 84m</t>
  </si>
  <si>
    <t xml:space="preserve">84,0*(2,4+2,5+2,5+2,3) </t>
  </si>
  <si>
    <t>99</t>
  </si>
  <si>
    <t>Presun hmôt HSV</t>
  </si>
  <si>
    <t>999281111.S</t>
  </si>
  <si>
    <t>Presun hmôt pre opravy a údržbu objektov výšky do 25 m</t>
  </si>
  <si>
    <t>t</t>
  </si>
  <si>
    <t>-685675183</t>
  </si>
  <si>
    <t>Maštal2</t>
  </si>
  <si>
    <t>840</t>
  </si>
  <si>
    <t>SO 01-2 - Maštal č.2</t>
  </si>
  <si>
    <t>Mazanina z betónu vystužená oceľovými vláknami tr.C30/37  hr.200 mm, plastifikátor, ostatný materiál, dodávka, montáž</t>
  </si>
  <si>
    <t>Maštal2*0,20</t>
  </si>
  <si>
    <t>0,2*(2,5+2,4+2,6+2,5)*2*1,05 "iba krátke strany</t>
  </si>
  <si>
    <t>"Maštal 2- 4 podlahy š.2,5m,2,6m,2,4m,2,5m -  každá dĺžky 84m</t>
  </si>
  <si>
    <t xml:space="preserve">84,0*(2,5+2,6+2,4+2,5) </t>
  </si>
  <si>
    <t>Maštal3</t>
  </si>
  <si>
    <t>1170,4</t>
  </si>
  <si>
    <t>SO 01-3 - Maštal č.3</t>
  </si>
  <si>
    <t>Maštal3*0,20</t>
  </si>
  <si>
    <t>0,2*(3,4+2,6*2+2,8+3,8)*2*1,05 "iba krátke strany</t>
  </si>
  <si>
    <t>"Maštal 3- 5 podláh š.3,4m,2,6m,2,6m,2,8m,3,8m -  každá dĺžky 77m</t>
  </si>
  <si>
    <t xml:space="preserve">77,0*(3,4+2,6+2,6+2,8+3,8) </t>
  </si>
  <si>
    <t>Maštal4</t>
  </si>
  <si>
    <t>1224</t>
  </si>
  <si>
    <t>SO 01-4 - Maštal č.4</t>
  </si>
  <si>
    <t>Maštal4*0,20</t>
  </si>
  <si>
    <t>0,2*(3,8+2,5+2,1*2+2,6+3,9)*2*1,05 "iba krátke strany</t>
  </si>
  <si>
    <t>"Maštal 4-6 podláh š.3,8m,2,5m,2,1m,2,1m,2,6m,3,9m -  každá dĺžky 72m</t>
  </si>
  <si>
    <t xml:space="preserve">72,0*(3,8+2,5+2,1+2,1+2,6+3,9) </t>
  </si>
  <si>
    <t>ZOZNAM FIGÚR</t>
  </si>
  <si>
    <t>Výmera</t>
  </si>
  <si>
    <t xml:space="preserve"> SO 01-1</t>
  </si>
  <si>
    <t>Použitie figúry:</t>
  </si>
  <si>
    <t xml:space="preserve"> SO 01-2</t>
  </si>
  <si>
    <t xml:space="preserve"> SO 01-3</t>
  </si>
  <si>
    <t xml:space="preserve"> SO 01-4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</si>
</sst>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25" width="2.6640625" style="1" customWidth="1"/>
    <col min="26" max="26" width="9.83203125" style="1" customWidth="1"/>
    <col min="27" max="33" width="2.6640625" style="1" customWidth="1"/>
    <col min="34" max="34" width="3.33203125" style="1" customWidth="1"/>
    <col min="35" max="35" width="10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46" t="s">
        <v>5</v>
      </c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s="1" customFormat="1" ht="12" customHeight="1">
      <c r="B5" s="19"/>
      <c r="D5" s="23" t="s">
        <v>12</v>
      </c>
      <c r="K5" s="227" t="s">
        <v>13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R5" s="19"/>
      <c r="BE5" s="224" t="s">
        <v>14</v>
      </c>
      <c r="BS5" s="16" t="s">
        <v>6</v>
      </c>
    </row>
    <row r="6" spans="1:74" s="1" customFormat="1" ht="36.950000000000003" customHeight="1">
      <c r="B6" s="19"/>
      <c r="D6" s="25" t="s">
        <v>15</v>
      </c>
      <c r="K6" s="229" t="s">
        <v>16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R6" s="19"/>
      <c r="BE6" s="225"/>
      <c r="BS6" s="16" t="s">
        <v>6</v>
      </c>
    </row>
    <row r="7" spans="1:74" s="1" customFormat="1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25"/>
      <c r="BS7" s="16" t="s">
        <v>6</v>
      </c>
    </row>
    <row r="8" spans="1:74" s="1" customFormat="1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25"/>
      <c r="BS8" s="16" t="s">
        <v>6</v>
      </c>
    </row>
    <row r="9" spans="1:74" s="1" customFormat="1" ht="14.45" customHeight="1">
      <c r="B9" s="19"/>
      <c r="AR9" s="19"/>
      <c r="BE9" s="225"/>
      <c r="BS9" s="16" t="s">
        <v>6</v>
      </c>
    </row>
    <row r="10" spans="1:74" s="1" customFormat="1" ht="12" customHeight="1">
      <c r="B10" s="19"/>
      <c r="D10" s="26" t="s">
        <v>23</v>
      </c>
      <c r="AK10" s="26" t="s">
        <v>24</v>
      </c>
      <c r="AN10" s="24" t="s">
        <v>25</v>
      </c>
      <c r="AR10" s="19"/>
      <c r="BE10" s="225"/>
      <c r="BS10" s="16" t="s">
        <v>6</v>
      </c>
    </row>
    <row r="11" spans="1:74" s="1" customFormat="1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25"/>
      <c r="BS11" s="16" t="s">
        <v>6</v>
      </c>
    </row>
    <row r="12" spans="1:74" s="1" customFormat="1" ht="6.95" customHeight="1">
      <c r="B12" s="19"/>
      <c r="AR12" s="19"/>
      <c r="BE12" s="225"/>
      <c r="BS12" s="16" t="s">
        <v>6</v>
      </c>
    </row>
    <row r="13" spans="1:74" s="1" customFormat="1" ht="12" customHeight="1">
      <c r="B13" s="19"/>
      <c r="D13" s="26" t="s">
        <v>28</v>
      </c>
      <c r="AK13" s="26" t="s">
        <v>24</v>
      </c>
      <c r="AN13" s="28" t="s">
        <v>29</v>
      </c>
      <c r="AR13" s="19"/>
      <c r="BE13" s="225"/>
      <c r="BS13" s="16" t="s">
        <v>6</v>
      </c>
    </row>
    <row r="14" spans="1:74" ht="12.75">
      <c r="B14" s="19"/>
      <c r="E14" s="230" t="s">
        <v>29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6" t="s">
        <v>27</v>
      </c>
      <c r="AN14" s="28" t="s">
        <v>29</v>
      </c>
      <c r="AR14" s="19"/>
      <c r="BE14" s="225"/>
      <c r="BS14" s="16" t="s">
        <v>6</v>
      </c>
    </row>
    <row r="15" spans="1:74" s="1" customFormat="1" ht="6.95" customHeight="1">
      <c r="B15" s="19"/>
      <c r="AR15" s="19"/>
      <c r="BE15" s="225"/>
      <c r="BS15" s="16" t="s">
        <v>3</v>
      </c>
    </row>
    <row r="16" spans="1:74" s="1" customFormat="1" ht="12" customHeight="1">
      <c r="B16" s="19"/>
      <c r="D16" s="26" t="s">
        <v>30</v>
      </c>
      <c r="AK16" s="26" t="s">
        <v>24</v>
      </c>
      <c r="AN16" s="24" t="s">
        <v>1</v>
      </c>
      <c r="AR16" s="19"/>
      <c r="BE16" s="225"/>
      <c r="BS16" s="16" t="s">
        <v>3</v>
      </c>
    </row>
    <row r="17" spans="1:71" s="1" customFormat="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25"/>
      <c r="BS17" s="16" t="s">
        <v>32</v>
      </c>
    </row>
    <row r="18" spans="1:71" s="1" customFormat="1" ht="6.95" customHeight="1">
      <c r="B18" s="19"/>
      <c r="AR18" s="19"/>
      <c r="BE18" s="225"/>
      <c r="BS18" s="16" t="s">
        <v>6</v>
      </c>
    </row>
    <row r="19" spans="1:71" s="1" customFormat="1" ht="12" customHeight="1">
      <c r="B19" s="19"/>
      <c r="D19" s="26" t="s">
        <v>33</v>
      </c>
      <c r="AK19" s="26" t="s">
        <v>24</v>
      </c>
      <c r="AN19" s="24" t="s">
        <v>34</v>
      </c>
      <c r="AR19" s="19"/>
      <c r="BE19" s="225"/>
      <c r="BS19" s="16" t="s">
        <v>6</v>
      </c>
    </row>
    <row r="20" spans="1:71" s="1" customFormat="1" ht="18.399999999999999" customHeight="1">
      <c r="B20" s="19"/>
      <c r="E20" s="24" t="s">
        <v>35</v>
      </c>
      <c r="AK20" s="26" t="s">
        <v>27</v>
      </c>
      <c r="AN20" s="24" t="s">
        <v>1</v>
      </c>
      <c r="AR20" s="19"/>
      <c r="BE20" s="225"/>
      <c r="BS20" s="16" t="s">
        <v>32</v>
      </c>
    </row>
    <row r="21" spans="1:71" s="1" customFormat="1" ht="6.95" customHeight="1">
      <c r="B21" s="19"/>
      <c r="AR21" s="19"/>
      <c r="BE21" s="225"/>
    </row>
    <row r="22" spans="1:71" s="1" customFormat="1" ht="12" customHeight="1">
      <c r="B22" s="19"/>
      <c r="D22" s="26" t="s">
        <v>36</v>
      </c>
      <c r="AR22" s="19"/>
      <c r="BE22" s="225"/>
    </row>
    <row r="23" spans="1:71" s="1" customFormat="1" ht="16.5" customHeight="1">
      <c r="B23" s="19"/>
      <c r="E23" s="232" t="s">
        <v>1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R23" s="19"/>
      <c r="BE23" s="225"/>
    </row>
    <row r="24" spans="1:71" s="1" customFormat="1" ht="6.95" customHeight="1">
      <c r="B24" s="19"/>
      <c r="AR24" s="19"/>
      <c r="BE24" s="225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1:71" s="2" customFormat="1" ht="25.9" customHeight="1">
      <c r="A26" s="31"/>
      <c r="B26" s="32"/>
      <c r="C26" s="31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3">
        <f>ROUND(AG94,2)</f>
        <v>0</v>
      </c>
      <c r="AL26" s="234"/>
      <c r="AM26" s="234"/>
      <c r="AN26" s="234"/>
      <c r="AO26" s="234"/>
      <c r="AP26" s="31"/>
      <c r="AQ26" s="31"/>
      <c r="AR26" s="32"/>
      <c r="BE26" s="225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25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35" t="s">
        <v>38</v>
      </c>
      <c r="M28" s="235"/>
      <c r="N28" s="235"/>
      <c r="O28" s="235"/>
      <c r="P28" s="235"/>
      <c r="Q28" s="31"/>
      <c r="R28" s="31"/>
      <c r="S28" s="31"/>
      <c r="T28" s="31"/>
      <c r="U28" s="31"/>
      <c r="V28" s="31"/>
      <c r="W28" s="235" t="s">
        <v>39</v>
      </c>
      <c r="X28" s="235"/>
      <c r="Y28" s="235"/>
      <c r="Z28" s="235"/>
      <c r="AA28" s="235"/>
      <c r="AB28" s="235"/>
      <c r="AC28" s="235"/>
      <c r="AD28" s="235"/>
      <c r="AE28" s="235"/>
      <c r="AF28" s="31"/>
      <c r="AG28" s="31"/>
      <c r="AH28" s="31"/>
      <c r="AI28" s="31"/>
      <c r="AJ28" s="31"/>
      <c r="AK28" s="235" t="s">
        <v>40</v>
      </c>
      <c r="AL28" s="235"/>
      <c r="AM28" s="235"/>
      <c r="AN28" s="235"/>
      <c r="AO28" s="235"/>
      <c r="AP28" s="31"/>
      <c r="AQ28" s="31"/>
      <c r="AR28" s="32"/>
      <c r="BE28" s="225"/>
    </row>
    <row r="29" spans="1:71" s="3" customFormat="1" ht="14.45" customHeight="1">
      <c r="B29" s="36"/>
      <c r="D29" s="26" t="s">
        <v>41</v>
      </c>
      <c r="F29" s="37" t="s">
        <v>42</v>
      </c>
      <c r="L29" s="238">
        <v>0.2</v>
      </c>
      <c r="M29" s="237"/>
      <c r="N29" s="237"/>
      <c r="O29" s="237"/>
      <c r="P29" s="237"/>
      <c r="Q29" s="38"/>
      <c r="R29" s="38"/>
      <c r="S29" s="38"/>
      <c r="T29" s="38"/>
      <c r="U29" s="38"/>
      <c r="V29" s="38"/>
      <c r="W29" s="236">
        <f>ROUND(AZ94, 2)</f>
        <v>0</v>
      </c>
      <c r="X29" s="237"/>
      <c r="Y29" s="237"/>
      <c r="Z29" s="237"/>
      <c r="AA29" s="237"/>
      <c r="AB29" s="237"/>
      <c r="AC29" s="237"/>
      <c r="AD29" s="237"/>
      <c r="AE29" s="237"/>
      <c r="AF29" s="38"/>
      <c r="AG29" s="38"/>
      <c r="AH29" s="38"/>
      <c r="AI29" s="38"/>
      <c r="AJ29" s="38"/>
      <c r="AK29" s="236">
        <f>ROUND(AV94, 2)</f>
        <v>0</v>
      </c>
      <c r="AL29" s="237"/>
      <c r="AM29" s="237"/>
      <c r="AN29" s="237"/>
      <c r="AO29" s="237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6"/>
    </row>
    <row r="30" spans="1:71" s="3" customFormat="1" ht="14.45" customHeight="1">
      <c r="B30" s="36"/>
      <c r="F30" s="37" t="s">
        <v>43</v>
      </c>
      <c r="L30" s="238">
        <v>0.2</v>
      </c>
      <c r="M30" s="237"/>
      <c r="N30" s="237"/>
      <c r="O30" s="237"/>
      <c r="P30" s="237"/>
      <c r="Q30" s="38"/>
      <c r="R30" s="38"/>
      <c r="S30" s="38"/>
      <c r="T30" s="38"/>
      <c r="U30" s="38"/>
      <c r="V30" s="38"/>
      <c r="W30" s="236">
        <f>ROUND(BA94, 2)</f>
        <v>0</v>
      </c>
      <c r="X30" s="237"/>
      <c r="Y30" s="237"/>
      <c r="Z30" s="237"/>
      <c r="AA30" s="237"/>
      <c r="AB30" s="237"/>
      <c r="AC30" s="237"/>
      <c r="AD30" s="237"/>
      <c r="AE30" s="237"/>
      <c r="AF30" s="38"/>
      <c r="AG30" s="38"/>
      <c r="AH30" s="38"/>
      <c r="AI30" s="38"/>
      <c r="AJ30" s="38"/>
      <c r="AK30" s="236">
        <f>ROUND(AW94, 2)</f>
        <v>0</v>
      </c>
      <c r="AL30" s="237"/>
      <c r="AM30" s="237"/>
      <c r="AN30" s="237"/>
      <c r="AO30" s="237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6"/>
    </row>
    <row r="31" spans="1:71" s="3" customFormat="1" ht="14.45" hidden="1" customHeight="1">
      <c r="B31" s="36"/>
      <c r="F31" s="26" t="s">
        <v>44</v>
      </c>
      <c r="L31" s="239">
        <v>0.2</v>
      </c>
      <c r="M31" s="240"/>
      <c r="N31" s="240"/>
      <c r="O31" s="240"/>
      <c r="P31" s="240"/>
      <c r="W31" s="241">
        <f>ROUND(BB94, 2)</f>
        <v>0</v>
      </c>
      <c r="X31" s="240"/>
      <c r="Y31" s="240"/>
      <c r="Z31" s="240"/>
      <c r="AA31" s="240"/>
      <c r="AB31" s="240"/>
      <c r="AC31" s="240"/>
      <c r="AD31" s="240"/>
      <c r="AE31" s="240"/>
      <c r="AK31" s="241">
        <v>0</v>
      </c>
      <c r="AL31" s="240"/>
      <c r="AM31" s="240"/>
      <c r="AN31" s="240"/>
      <c r="AO31" s="240"/>
      <c r="AR31" s="36"/>
      <c r="BE31" s="226"/>
    </row>
    <row r="32" spans="1:71" s="3" customFormat="1" ht="14.45" hidden="1" customHeight="1">
      <c r="B32" s="36"/>
      <c r="F32" s="26" t="s">
        <v>45</v>
      </c>
      <c r="L32" s="239">
        <v>0.2</v>
      </c>
      <c r="M32" s="240"/>
      <c r="N32" s="240"/>
      <c r="O32" s="240"/>
      <c r="P32" s="240"/>
      <c r="W32" s="241">
        <f>ROUND(BC94, 2)</f>
        <v>0</v>
      </c>
      <c r="X32" s="240"/>
      <c r="Y32" s="240"/>
      <c r="Z32" s="240"/>
      <c r="AA32" s="240"/>
      <c r="AB32" s="240"/>
      <c r="AC32" s="240"/>
      <c r="AD32" s="240"/>
      <c r="AE32" s="240"/>
      <c r="AK32" s="241">
        <v>0</v>
      </c>
      <c r="AL32" s="240"/>
      <c r="AM32" s="240"/>
      <c r="AN32" s="240"/>
      <c r="AO32" s="240"/>
      <c r="AR32" s="36"/>
      <c r="BE32" s="226"/>
    </row>
    <row r="33" spans="1:57" s="3" customFormat="1" ht="14.45" hidden="1" customHeight="1">
      <c r="B33" s="36"/>
      <c r="F33" s="37" t="s">
        <v>46</v>
      </c>
      <c r="L33" s="238">
        <v>0</v>
      </c>
      <c r="M33" s="237"/>
      <c r="N33" s="237"/>
      <c r="O33" s="237"/>
      <c r="P33" s="237"/>
      <c r="Q33" s="38"/>
      <c r="R33" s="38"/>
      <c r="S33" s="38"/>
      <c r="T33" s="38"/>
      <c r="U33" s="38"/>
      <c r="V33" s="38"/>
      <c r="W33" s="236">
        <f>ROUND(BD94, 2)</f>
        <v>0</v>
      </c>
      <c r="X33" s="237"/>
      <c r="Y33" s="237"/>
      <c r="Z33" s="237"/>
      <c r="AA33" s="237"/>
      <c r="AB33" s="237"/>
      <c r="AC33" s="237"/>
      <c r="AD33" s="237"/>
      <c r="AE33" s="237"/>
      <c r="AF33" s="38"/>
      <c r="AG33" s="38"/>
      <c r="AH33" s="38"/>
      <c r="AI33" s="38"/>
      <c r="AJ33" s="38"/>
      <c r="AK33" s="236">
        <v>0</v>
      </c>
      <c r="AL33" s="237"/>
      <c r="AM33" s="237"/>
      <c r="AN33" s="237"/>
      <c r="AO33" s="237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6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25"/>
    </row>
    <row r="35" spans="1:57" s="2" customFormat="1" ht="25.9" customHeight="1">
      <c r="A35" s="31"/>
      <c r="B35" s="32"/>
      <c r="C35" s="40"/>
      <c r="D35" s="41" t="s">
        <v>47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48</v>
      </c>
      <c r="U35" s="42"/>
      <c r="V35" s="42"/>
      <c r="W35" s="42"/>
      <c r="X35" s="245" t="s">
        <v>49</v>
      </c>
      <c r="Y35" s="243"/>
      <c r="Z35" s="243"/>
      <c r="AA35" s="243"/>
      <c r="AB35" s="243"/>
      <c r="AC35" s="42"/>
      <c r="AD35" s="42"/>
      <c r="AE35" s="42"/>
      <c r="AF35" s="42"/>
      <c r="AG35" s="42"/>
      <c r="AH35" s="42"/>
      <c r="AI35" s="42"/>
      <c r="AJ35" s="42"/>
      <c r="AK35" s="242">
        <f>SUM(AK26:AK33)</f>
        <v>0</v>
      </c>
      <c r="AL35" s="243"/>
      <c r="AM35" s="243"/>
      <c r="AN35" s="243"/>
      <c r="AO35" s="244"/>
      <c r="AP35" s="40"/>
      <c r="AQ35" s="40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4"/>
      <c r="D49" s="45" t="s">
        <v>50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51</v>
      </c>
      <c r="AI49" s="46"/>
      <c r="AJ49" s="46"/>
      <c r="AK49" s="46"/>
      <c r="AL49" s="46"/>
      <c r="AM49" s="46"/>
      <c r="AN49" s="46"/>
      <c r="AO49" s="46"/>
      <c r="AR49" s="44"/>
    </row>
    <row r="50" spans="1:57" ht="11.25">
      <c r="B50" s="19"/>
      <c r="AR50" s="19"/>
    </row>
    <row r="51" spans="1:57" ht="11.25">
      <c r="B51" s="19"/>
      <c r="AR51" s="19"/>
    </row>
    <row r="52" spans="1:57" ht="11.25">
      <c r="B52" s="19"/>
      <c r="AR52" s="19"/>
    </row>
    <row r="53" spans="1:57" ht="11.25">
      <c r="B53" s="19"/>
      <c r="AR53" s="19"/>
    </row>
    <row r="54" spans="1:57" ht="11.25">
      <c r="B54" s="19"/>
      <c r="AR54" s="19"/>
    </row>
    <row r="55" spans="1:57" ht="11.25">
      <c r="B55" s="19"/>
      <c r="AR55" s="19"/>
    </row>
    <row r="56" spans="1:57" ht="11.25">
      <c r="B56" s="19"/>
      <c r="AR56" s="19"/>
    </row>
    <row r="57" spans="1:57" ht="11.25">
      <c r="B57" s="19"/>
      <c r="AR57" s="19"/>
    </row>
    <row r="58" spans="1:57" ht="11.25">
      <c r="B58" s="19"/>
      <c r="AR58" s="19"/>
    </row>
    <row r="59" spans="1:57" ht="11.25">
      <c r="B59" s="19"/>
      <c r="AR59" s="19"/>
    </row>
    <row r="60" spans="1:57" s="2" customFormat="1" ht="12.75">
      <c r="A60" s="31"/>
      <c r="B60" s="32"/>
      <c r="C60" s="31"/>
      <c r="D60" s="47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7" t="s">
        <v>52</v>
      </c>
      <c r="AI60" s="34"/>
      <c r="AJ60" s="34"/>
      <c r="AK60" s="34"/>
      <c r="AL60" s="34"/>
      <c r="AM60" s="47" t="s">
        <v>53</v>
      </c>
      <c r="AN60" s="34"/>
      <c r="AO60" s="34"/>
      <c r="AP60" s="31"/>
      <c r="AQ60" s="31"/>
      <c r="AR60" s="32"/>
      <c r="BE60" s="31"/>
    </row>
    <row r="61" spans="1:57" ht="11.25">
      <c r="B61" s="19"/>
      <c r="AR61" s="19"/>
    </row>
    <row r="62" spans="1:57" ht="11.25">
      <c r="B62" s="19"/>
      <c r="AR62" s="19"/>
    </row>
    <row r="63" spans="1:57" ht="11.25">
      <c r="B63" s="19"/>
      <c r="AR63" s="19"/>
    </row>
    <row r="64" spans="1:57" s="2" customFormat="1" ht="12.75">
      <c r="A64" s="31"/>
      <c r="B64" s="32"/>
      <c r="C64" s="31"/>
      <c r="D64" s="45" t="s">
        <v>54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55</v>
      </c>
      <c r="AI64" s="48"/>
      <c r="AJ64" s="48"/>
      <c r="AK64" s="48"/>
      <c r="AL64" s="48"/>
      <c r="AM64" s="48"/>
      <c r="AN64" s="48"/>
      <c r="AO64" s="48"/>
      <c r="AP64" s="31"/>
      <c r="AQ64" s="31"/>
      <c r="AR64" s="32"/>
      <c r="BE64" s="31"/>
    </row>
    <row r="65" spans="1:57" ht="11.25">
      <c r="B65" s="19"/>
      <c r="AR65" s="19"/>
    </row>
    <row r="66" spans="1:57" ht="11.25">
      <c r="B66" s="19"/>
      <c r="AR66" s="19"/>
    </row>
    <row r="67" spans="1:57" ht="11.25">
      <c r="B67" s="19"/>
      <c r="AR67" s="19"/>
    </row>
    <row r="68" spans="1:57" ht="11.25">
      <c r="B68" s="19"/>
      <c r="AR68" s="19"/>
    </row>
    <row r="69" spans="1:57" ht="11.25">
      <c r="B69" s="19"/>
      <c r="AR69" s="19"/>
    </row>
    <row r="70" spans="1:57" ht="11.25">
      <c r="B70" s="19"/>
      <c r="AR70" s="19"/>
    </row>
    <row r="71" spans="1:57" ht="11.25">
      <c r="B71" s="19"/>
      <c r="AR71" s="19"/>
    </row>
    <row r="72" spans="1:57" ht="11.25">
      <c r="B72" s="19"/>
      <c r="AR72" s="19"/>
    </row>
    <row r="73" spans="1:57" ht="11.25">
      <c r="B73" s="19"/>
      <c r="AR73" s="19"/>
    </row>
    <row r="74" spans="1:57" ht="11.25">
      <c r="B74" s="19"/>
      <c r="AR74" s="19"/>
    </row>
    <row r="75" spans="1:57" s="2" customFormat="1" ht="12.75">
      <c r="A75" s="31"/>
      <c r="B75" s="32"/>
      <c r="C75" s="31"/>
      <c r="D75" s="47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7" t="s">
        <v>52</v>
      </c>
      <c r="AI75" s="34"/>
      <c r="AJ75" s="34"/>
      <c r="AK75" s="34"/>
      <c r="AL75" s="34"/>
      <c r="AM75" s="47" t="s">
        <v>53</v>
      </c>
      <c r="AN75" s="34"/>
      <c r="AO75" s="34"/>
      <c r="AP75" s="31"/>
      <c r="AQ75" s="31"/>
      <c r="AR75" s="32"/>
      <c r="BE75" s="31"/>
    </row>
    <row r="76" spans="1:57" s="2" customFormat="1" ht="11.25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2"/>
      <c r="BE77" s="31"/>
    </row>
    <row r="81" spans="1:91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2"/>
      <c r="BE81" s="31"/>
    </row>
    <row r="82" spans="1:91" s="2" customFormat="1" ht="24.95" customHeight="1">
      <c r="A82" s="31"/>
      <c r="B82" s="32"/>
      <c r="C82" s="20" t="s">
        <v>56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3"/>
      <c r="C84" s="26" t="s">
        <v>12</v>
      </c>
      <c r="L84" s="4" t="str">
        <f>K5</f>
        <v>28-24</v>
      </c>
      <c r="AR84" s="53"/>
    </row>
    <row r="85" spans="1:91" s="5" customFormat="1" ht="36.950000000000003" customHeight="1">
      <c r="B85" s="54"/>
      <c r="C85" s="55" t="s">
        <v>15</v>
      </c>
      <c r="L85" s="205" t="str">
        <f>K6</f>
        <v>REKONŠTRUKCIA PODLÁH V MAŠTALIACH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R85" s="54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19</v>
      </c>
      <c r="D87" s="31"/>
      <c r="E87" s="31"/>
      <c r="F87" s="31"/>
      <c r="G87" s="31"/>
      <c r="H87" s="31"/>
      <c r="I87" s="31"/>
      <c r="J87" s="31"/>
      <c r="K87" s="31"/>
      <c r="L87" s="56" t="str">
        <f>IF(K8="","",K8)</f>
        <v>Mikuláš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21</v>
      </c>
      <c r="AJ87" s="31"/>
      <c r="AK87" s="31"/>
      <c r="AL87" s="31"/>
      <c r="AM87" s="207" t="str">
        <f>IF(AN8= "","",AN8)</f>
        <v>4. 3. 2024</v>
      </c>
      <c r="AN87" s="207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23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AGROCONTRACT Mikuláš a.s.,Mikuláš 631,94655 Dubník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30</v>
      </c>
      <c r="AJ89" s="31"/>
      <c r="AK89" s="31"/>
      <c r="AL89" s="31"/>
      <c r="AM89" s="208" t="str">
        <f>IF(E17="","",E17)</f>
        <v xml:space="preserve"> </v>
      </c>
      <c r="AN89" s="209"/>
      <c r="AO89" s="209"/>
      <c r="AP89" s="209"/>
      <c r="AQ89" s="31"/>
      <c r="AR89" s="32"/>
      <c r="AS89" s="210" t="s">
        <v>57</v>
      </c>
      <c r="AT89" s="211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31"/>
    </row>
    <row r="90" spans="1:91" s="2" customFormat="1" ht="15.2" customHeight="1">
      <c r="A90" s="31"/>
      <c r="B90" s="32"/>
      <c r="C90" s="26" t="s">
        <v>28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33</v>
      </c>
      <c r="AJ90" s="31"/>
      <c r="AK90" s="31"/>
      <c r="AL90" s="31"/>
      <c r="AM90" s="208" t="str">
        <f>IF(E20="","",E20)</f>
        <v>Ingrid Szegheőová</v>
      </c>
      <c r="AN90" s="209"/>
      <c r="AO90" s="209"/>
      <c r="AP90" s="209"/>
      <c r="AQ90" s="31"/>
      <c r="AR90" s="32"/>
      <c r="AS90" s="212"/>
      <c r="AT90" s="213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12"/>
      <c r="AT91" s="213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31"/>
    </row>
    <row r="92" spans="1:91" s="2" customFormat="1" ht="29.25" customHeight="1">
      <c r="A92" s="31"/>
      <c r="B92" s="32"/>
      <c r="C92" s="214" t="s">
        <v>58</v>
      </c>
      <c r="D92" s="215"/>
      <c r="E92" s="215"/>
      <c r="F92" s="215"/>
      <c r="G92" s="215"/>
      <c r="H92" s="62"/>
      <c r="I92" s="217" t="s">
        <v>59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6" t="s">
        <v>60</v>
      </c>
      <c r="AH92" s="215"/>
      <c r="AI92" s="215"/>
      <c r="AJ92" s="215"/>
      <c r="AK92" s="215"/>
      <c r="AL92" s="215"/>
      <c r="AM92" s="215"/>
      <c r="AN92" s="217" t="s">
        <v>61</v>
      </c>
      <c r="AO92" s="215"/>
      <c r="AP92" s="218"/>
      <c r="AQ92" s="63" t="s">
        <v>62</v>
      </c>
      <c r="AR92" s="32"/>
      <c r="AS92" s="64" t="s">
        <v>63</v>
      </c>
      <c r="AT92" s="65" t="s">
        <v>64</v>
      </c>
      <c r="AU92" s="65" t="s">
        <v>65</v>
      </c>
      <c r="AV92" s="65" t="s">
        <v>66</v>
      </c>
      <c r="AW92" s="65" t="s">
        <v>67</v>
      </c>
      <c r="AX92" s="65" t="s">
        <v>68</v>
      </c>
      <c r="AY92" s="65" t="s">
        <v>69</v>
      </c>
      <c r="AZ92" s="65" t="s">
        <v>70</v>
      </c>
      <c r="BA92" s="65" t="s">
        <v>71</v>
      </c>
      <c r="BB92" s="65" t="s">
        <v>72</v>
      </c>
      <c r="BC92" s="65" t="s">
        <v>73</v>
      </c>
      <c r="BD92" s="66" t="s">
        <v>74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  <c r="BE93" s="31"/>
    </row>
    <row r="94" spans="1:91" s="6" customFormat="1" ht="32.450000000000003" customHeight="1">
      <c r="B94" s="70"/>
      <c r="C94" s="71" t="s">
        <v>75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22">
        <f>ROUND(SUM(AG95:AG98),2)</f>
        <v>0</v>
      </c>
      <c r="AH94" s="222"/>
      <c r="AI94" s="222"/>
      <c r="AJ94" s="222"/>
      <c r="AK94" s="222"/>
      <c r="AL94" s="222"/>
      <c r="AM94" s="222"/>
      <c r="AN94" s="223">
        <f>SUM(AG94,AT94)</f>
        <v>0</v>
      </c>
      <c r="AO94" s="223"/>
      <c r="AP94" s="223"/>
      <c r="AQ94" s="74" t="s">
        <v>1</v>
      </c>
      <c r="AR94" s="70"/>
      <c r="AS94" s="75">
        <f>ROUND(SUM(AS95:AS98),2)</f>
        <v>0</v>
      </c>
      <c r="AT94" s="76">
        <f>ROUND(SUM(AV94:AW94),2)</f>
        <v>0</v>
      </c>
      <c r="AU94" s="77">
        <f>ROUND(SUM(AU95:AU98),5)</f>
        <v>0</v>
      </c>
      <c r="AV94" s="76">
        <f>ROUND(AZ94*L29,2)</f>
        <v>0</v>
      </c>
      <c r="AW94" s="76">
        <f>ROUND(BA94*L30,2)</f>
        <v>0</v>
      </c>
      <c r="AX94" s="76">
        <f>ROUND(BB94*L29,2)</f>
        <v>0</v>
      </c>
      <c r="AY94" s="76">
        <f>ROUND(BC94*L30,2)</f>
        <v>0</v>
      </c>
      <c r="AZ94" s="76">
        <f>ROUND(SUM(AZ95:AZ98),2)</f>
        <v>0</v>
      </c>
      <c r="BA94" s="76">
        <f>ROUND(SUM(BA95:BA98),2)</f>
        <v>0</v>
      </c>
      <c r="BB94" s="76">
        <f>ROUND(SUM(BB95:BB98),2)</f>
        <v>0</v>
      </c>
      <c r="BC94" s="76">
        <f>ROUND(SUM(BC95:BC98),2)</f>
        <v>0</v>
      </c>
      <c r="BD94" s="78">
        <f>ROUND(SUM(BD95:BD98),2)</f>
        <v>0</v>
      </c>
      <c r="BS94" s="79" t="s">
        <v>76</v>
      </c>
      <c r="BT94" s="79" t="s">
        <v>77</v>
      </c>
      <c r="BU94" s="80" t="s">
        <v>78</v>
      </c>
      <c r="BV94" s="79" t="s">
        <v>79</v>
      </c>
      <c r="BW94" s="79" t="s">
        <v>4</v>
      </c>
      <c r="BX94" s="79" t="s">
        <v>80</v>
      </c>
      <c r="CL94" s="79" t="s">
        <v>1</v>
      </c>
    </row>
    <row r="95" spans="1:91" s="7" customFormat="1" ht="24.75" customHeight="1">
      <c r="A95" s="81" t="s">
        <v>81</v>
      </c>
      <c r="B95" s="82"/>
      <c r="C95" s="83"/>
      <c r="D95" s="219" t="s">
        <v>82</v>
      </c>
      <c r="E95" s="219"/>
      <c r="F95" s="219"/>
      <c r="G95" s="219"/>
      <c r="H95" s="219"/>
      <c r="I95" s="84"/>
      <c r="J95" s="219" t="s">
        <v>83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20">
        <f>'SO 01-1 - Maštal č.1'!J30</f>
        <v>0</v>
      </c>
      <c r="AH95" s="221"/>
      <c r="AI95" s="221"/>
      <c r="AJ95" s="221"/>
      <c r="AK95" s="221"/>
      <c r="AL95" s="221"/>
      <c r="AM95" s="221"/>
      <c r="AN95" s="220">
        <f>SUM(AG95,AT95)</f>
        <v>0</v>
      </c>
      <c r="AO95" s="221"/>
      <c r="AP95" s="221"/>
      <c r="AQ95" s="85" t="s">
        <v>84</v>
      </c>
      <c r="AR95" s="82"/>
      <c r="AS95" s="86">
        <v>0</v>
      </c>
      <c r="AT95" s="87">
        <f>ROUND(SUM(AV95:AW95),2)</f>
        <v>0</v>
      </c>
      <c r="AU95" s="88">
        <f>'SO 01-1 - Maštal č.1'!P120</f>
        <v>0</v>
      </c>
      <c r="AV95" s="87">
        <f>'SO 01-1 - Maštal č.1'!J33</f>
        <v>0</v>
      </c>
      <c r="AW95" s="87">
        <f>'SO 01-1 - Maštal č.1'!J34</f>
        <v>0</v>
      </c>
      <c r="AX95" s="87">
        <f>'SO 01-1 - Maštal č.1'!J35</f>
        <v>0</v>
      </c>
      <c r="AY95" s="87">
        <f>'SO 01-1 - Maštal č.1'!J36</f>
        <v>0</v>
      </c>
      <c r="AZ95" s="87">
        <f>'SO 01-1 - Maštal č.1'!F33</f>
        <v>0</v>
      </c>
      <c r="BA95" s="87">
        <f>'SO 01-1 - Maštal č.1'!F34</f>
        <v>0</v>
      </c>
      <c r="BB95" s="87">
        <f>'SO 01-1 - Maštal č.1'!F35</f>
        <v>0</v>
      </c>
      <c r="BC95" s="87">
        <f>'SO 01-1 - Maštal č.1'!F36</f>
        <v>0</v>
      </c>
      <c r="BD95" s="89">
        <f>'SO 01-1 - Maštal č.1'!F37</f>
        <v>0</v>
      </c>
      <c r="BT95" s="90" t="s">
        <v>85</v>
      </c>
      <c r="BV95" s="90" t="s">
        <v>79</v>
      </c>
      <c r="BW95" s="90" t="s">
        <v>86</v>
      </c>
      <c r="BX95" s="90" t="s">
        <v>4</v>
      </c>
      <c r="CL95" s="90" t="s">
        <v>1</v>
      </c>
      <c r="CM95" s="90" t="s">
        <v>77</v>
      </c>
    </row>
    <row r="96" spans="1:91" s="7" customFormat="1" ht="24.75" customHeight="1">
      <c r="A96" s="81" t="s">
        <v>81</v>
      </c>
      <c r="B96" s="82"/>
      <c r="C96" s="83"/>
      <c r="D96" s="219" t="s">
        <v>87</v>
      </c>
      <c r="E96" s="219"/>
      <c r="F96" s="219"/>
      <c r="G96" s="219"/>
      <c r="H96" s="219"/>
      <c r="I96" s="84"/>
      <c r="J96" s="219" t="s">
        <v>88</v>
      </c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20">
        <f>'SO 01-2 - Maštal č.2'!J30</f>
        <v>0</v>
      </c>
      <c r="AH96" s="221"/>
      <c r="AI96" s="221"/>
      <c r="AJ96" s="221"/>
      <c r="AK96" s="221"/>
      <c r="AL96" s="221"/>
      <c r="AM96" s="221"/>
      <c r="AN96" s="220">
        <f>SUM(AG96,AT96)</f>
        <v>0</v>
      </c>
      <c r="AO96" s="221"/>
      <c r="AP96" s="221"/>
      <c r="AQ96" s="85" t="s">
        <v>84</v>
      </c>
      <c r="AR96" s="82"/>
      <c r="AS96" s="86">
        <v>0</v>
      </c>
      <c r="AT96" s="87">
        <f>ROUND(SUM(AV96:AW96),2)</f>
        <v>0</v>
      </c>
      <c r="AU96" s="88">
        <f>'SO 01-2 - Maštal č.2'!P120</f>
        <v>0</v>
      </c>
      <c r="AV96" s="87">
        <f>'SO 01-2 - Maštal č.2'!J33</f>
        <v>0</v>
      </c>
      <c r="AW96" s="87">
        <f>'SO 01-2 - Maštal č.2'!J34</f>
        <v>0</v>
      </c>
      <c r="AX96" s="87">
        <f>'SO 01-2 - Maštal č.2'!J35</f>
        <v>0</v>
      </c>
      <c r="AY96" s="87">
        <f>'SO 01-2 - Maštal č.2'!J36</f>
        <v>0</v>
      </c>
      <c r="AZ96" s="87">
        <f>'SO 01-2 - Maštal č.2'!F33</f>
        <v>0</v>
      </c>
      <c r="BA96" s="87">
        <f>'SO 01-2 - Maštal č.2'!F34</f>
        <v>0</v>
      </c>
      <c r="BB96" s="87">
        <f>'SO 01-2 - Maštal č.2'!F35</f>
        <v>0</v>
      </c>
      <c r="BC96" s="87">
        <f>'SO 01-2 - Maštal č.2'!F36</f>
        <v>0</v>
      </c>
      <c r="BD96" s="89">
        <f>'SO 01-2 - Maštal č.2'!F37</f>
        <v>0</v>
      </c>
      <c r="BT96" s="90" t="s">
        <v>85</v>
      </c>
      <c r="BV96" s="90" t="s">
        <v>79</v>
      </c>
      <c r="BW96" s="90" t="s">
        <v>89</v>
      </c>
      <c r="BX96" s="90" t="s">
        <v>4</v>
      </c>
      <c r="CL96" s="90" t="s">
        <v>1</v>
      </c>
      <c r="CM96" s="90" t="s">
        <v>77</v>
      </c>
    </row>
    <row r="97" spans="1:91" s="7" customFormat="1" ht="24.75" customHeight="1">
      <c r="A97" s="81" t="s">
        <v>81</v>
      </c>
      <c r="B97" s="82"/>
      <c r="C97" s="83"/>
      <c r="D97" s="219" t="s">
        <v>90</v>
      </c>
      <c r="E97" s="219"/>
      <c r="F97" s="219"/>
      <c r="G97" s="219"/>
      <c r="H97" s="219"/>
      <c r="I97" s="84"/>
      <c r="J97" s="219" t="s">
        <v>91</v>
      </c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20">
        <f>'SO 01-3 - Maštal č.3'!J30</f>
        <v>0</v>
      </c>
      <c r="AH97" s="221"/>
      <c r="AI97" s="221"/>
      <c r="AJ97" s="221"/>
      <c r="AK97" s="221"/>
      <c r="AL97" s="221"/>
      <c r="AM97" s="221"/>
      <c r="AN97" s="220">
        <f>SUM(AG97,AT97)</f>
        <v>0</v>
      </c>
      <c r="AO97" s="221"/>
      <c r="AP97" s="221"/>
      <c r="AQ97" s="85" t="s">
        <v>84</v>
      </c>
      <c r="AR97" s="82"/>
      <c r="AS97" s="86">
        <v>0</v>
      </c>
      <c r="AT97" s="87">
        <f>ROUND(SUM(AV97:AW97),2)</f>
        <v>0</v>
      </c>
      <c r="AU97" s="88">
        <f>'SO 01-3 - Maštal č.3'!P120</f>
        <v>0</v>
      </c>
      <c r="AV97" s="87">
        <f>'SO 01-3 - Maštal č.3'!J33</f>
        <v>0</v>
      </c>
      <c r="AW97" s="87">
        <f>'SO 01-3 - Maštal č.3'!J34</f>
        <v>0</v>
      </c>
      <c r="AX97" s="87">
        <f>'SO 01-3 - Maštal č.3'!J35</f>
        <v>0</v>
      </c>
      <c r="AY97" s="87">
        <f>'SO 01-3 - Maštal č.3'!J36</f>
        <v>0</v>
      </c>
      <c r="AZ97" s="87">
        <f>'SO 01-3 - Maštal č.3'!F33</f>
        <v>0</v>
      </c>
      <c r="BA97" s="87">
        <f>'SO 01-3 - Maštal č.3'!F34</f>
        <v>0</v>
      </c>
      <c r="BB97" s="87">
        <f>'SO 01-3 - Maštal č.3'!F35</f>
        <v>0</v>
      </c>
      <c r="BC97" s="87">
        <f>'SO 01-3 - Maštal č.3'!F36</f>
        <v>0</v>
      </c>
      <c r="BD97" s="89">
        <f>'SO 01-3 - Maštal č.3'!F37</f>
        <v>0</v>
      </c>
      <c r="BT97" s="90" t="s">
        <v>85</v>
      </c>
      <c r="BV97" s="90" t="s">
        <v>79</v>
      </c>
      <c r="BW97" s="90" t="s">
        <v>92</v>
      </c>
      <c r="BX97" s="90" t="s">
        <v>4</v>
      </c>
      <c r="CL97" s="90" t="s">
        <v>1</v>
      </c>
      <c r="CM97" s="90" t="s">
        <v>77</v>
      </c>
    </row>
    <row r="98" spans="1:91" s="7" customFormat="1" ht="24.75" customHeight="1">
      <c r="A98" s="81" t="s">
        <v>81</v>
      </c>
      <c r="B98" s="82"/>
      <c r="C98" s="83"/>
      <c r="D98" s="219" t="s">
        <v>93</v>
      </c>
      <c r="E98" s="219"/>
      <c r="F98" s="219"/>
      <c r="G98" s="219"/>
      <c r="H98" s="219"/>
      <c r="I98" s="84"/>
      <c r="J98" s="219" t="s">
        <v>94</v>
      </c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20">
        <f>'SO 01-4 - Maštal č.4'!J30</f>
        <v>0</v>
      </c>
      <c r="AH98" s="221"/>
      <c r="AI98" s="221"/>
      <c r="AJ98" s="221"/>
      <c r="AK98" s="221"/>
      <c r="AL98" s="221"/>
      <c r="AM98" s="221"/>
      <c r="AN98" s="220">
        <f>SUM(AG98,AT98)</f>
        <v>0</v>
      </c>
      <c r="AO98" s="221"/>
      <c r="AP98" s="221"/>
      <c r="AQ98" s="85" t="s">
        <v>84</v>
      </c>
      <c r="AR98" s="82"/>
      <c r="AS98" s="91">
        <v>0</v>
      </c>
      <c r="AT98" s="92">
        <f>ROUND(SUM(AV98:AW98),2)</f>
        <v>0</v>
      </c>
      <c r="AU98" s="93">
        <f>'SO 01-4 - Maštal č.4'!P120</f>
        <v>0</v>
      </c>
      <c r="AV98" s="92">
        <f>'SO 01-4 - Maštal č.4'!J33</f>
        <v>0</v>
      </c>
      <c r="AW98" s="92">
        <f>'SO 01-4 - Maštal č.4'!J34</f>
        <v>0</v>
      </c>
      <c r="AX98" s="92">
        <f>'SO 01-4 - Maštal č.4'!J35</f>
        <v>0</v>
      </c>
      <c r="AY98" s="92">
        <f>'SO 01-4 - Maštal č.4'!J36</f>
        <v>0</v>
      </c>
      <c r="AZ98" s="92">
        <f>'SO 01-4 - Maštal č.4'!F33</f>
        <v>0</v>
      </c>
      <c r="BA98" s="92">
        <f>'SO 01-4 - Maštal č.4'!F34</f>
        <v>0</v>
      </c>
      <c r="BB98" s="92">
        <f>'SO 01-4 - Maštal č.4'!F35</f>
        <v>0</v>
      </c>
      <c r="BC98" s="92">
        <f>'SO 01-4 - Maštal č.4'!F36</f>
        <v>0</v>
      </c>
      <c r="BD98" s="94">
        <f>'SO 01-4 - Maštal č.4'!F37</f>
        <v>0</v>
      </c>
      <c r="BT98" s="90" t="s">
        <v>85</v>
      </c>
      <c r="BV98" s="90" t="s">
        <v>79</v>
      </c>
      <c r="BW98" s="90" t="s">
        <v>95</v>
      </c>
      <c r="BX98" s="90" t="s">
        <v>4</v>
      </c>
      <c r="CL98" s="90" t="s">
        <v>1</v>
      </c>
      <c r="CM98" s="90" t="s">
        <v>77</v>
      </c>
    </row>
    <row r="99" spans="1:91" s="2" customFormat="1" ht="30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2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91" s="2" customFormat="1" ht="6.95" customHeight="1">
      <c r="A100" s="31"/>
      <c r="B100" s="49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32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SO 01-1 - Maštal č.1'!C2" display="/"/>
    <hyperlink ref="A96" location="'SO 01-2 - Maštal č.2'!C2" display="/"/>
    <hyperlink ref="A97" location="'SO 01-3 - Maštal č.3'!C2" display="/"/>
    <hyperlink ref="A98" location="'SO 01-4 - Maštal č.4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86</v>
      </c>
      <c r="AZ2" s="95" t="s">
        <v>96</v>
      </c>
      <c r="BA2" s="95" t="s">
        <v>1</v>
      </c>
      <c r="BB2" s="95" t="s">
        <v>1</v>
      </c>
      <c r="BC2" s="95" t="s">
        <v>97</v>
      </c>
      <c r="BD2" s="95" t="s">
        <v>98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1:56" s="1" customFormat="1" ht="24.95" customHeight="1">
      <c r="B4" s="19"/>
      <c r="D4" s="20" t="s">
        <v>99</v>
      </c>
      <c r="L4" s="19"/>
      <c r="M4" s="96" t="s">
        <v>9</v>
      </c>
      <c r="AT4" s="16" t="s">
        <v>3</v>
      </c>
    </row>
    <row r="5" spans="1:56" s="1" customFormat="1" ht="6.95" customHeight="1">
      <c r="B5" s="19"/>
      <c r="L5" s="19"/>
    </row>
    <row r="6" spans="1:56" s="1" customFormat="1" ht="12" customHeight="1">
      <c r="B6" s="19"/>
      <c r="D6" s="26" t="s">
        <v>15</v>
      </c>
      <c r="L6" s="19"/>
    </row>
    <row r="7" spans="1:56" s="1" customFormat="1" ht="16.5" customHeight="1">
      <c r="B7" s="19"/>
      <c r="E7" s="247" t="str">
        <f>'Rekapitulácia stavby'!K6</f>
        <v>REKONŠTRUKCIA PODLÁH V MAŠTALIACH</v>
      </c>
      <c r="F7" s="248"/>
      <c r="G7" s="248"/>
      <c r="H7" s="248"/>
      <c r="L7" s="19"/>
    </row>
    <row r="8" spans="1:56" s="2" customFormat="1" ht="12" customHeight="1">
      <c r="A8" s="31"/>
      <c r="B8" s="32"/>
      <c r="C8" s="31"/>
      <c r="D8" s="26" t="s">
        <v>100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56" s="2" customFormat="1" ht="16.5" customHeight="1">
      <c r="A9" s="31"/>
      <c r="B9" s="32"/>
      <c r="C9" s="31"/>
      <c r="D9" s="31"/>
      <c r="E9" s="205" t="s">
        <v>101</v>
      </c>
      <c r="F9" s="249"/>
      <c r="G9" s="249"/>
      <c r="H9" s="249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5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5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4. 3. 2024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26" t="s">
        <v>24</v>
      </c>
      <c r="J14" s="24" t="s">
        <v>25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24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0" t="str">
        <f>'Rekapitulácia stavby'!E14</f>
        <v>Vyplň údaj</v>
      </c>
      <c r="F18" s="227"/>
      <c r="G18" s="227"/>
      <c r="H18" s="227"/>
      <c r="I18" s="26" t="s">
        <v>27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24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27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24</v>
      </c>
      <c r="J23" s="24" t="s">
        <v>34</v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35</v>
      </c>
      <c r="F24" s="31"/>
      <c r="G24" s="31"/>
      <c r="H24" s="31"/>
      <c r="I24" s="26" t="s">
        <v>27</v>
      </c>
      <c r="J24" s="24" t="s">
        <v>1</v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36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7"/>
      <c r="B27" s="98"/>
      <c r="C27" s="97"/>
      <c r="D27" s="97"/>
      <c r="E27" s="232" t="s">
        <v>1</v>
      </c>
      <c r="F27" s="232"/>
      <c r="G27" s="232"/>
      <c r="H27" s="232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100" t="s">
        <v>37</v>
      </c>
      <c r="E30" s="31"/>
      <c r="F30" s="31"/>
      <c r="G30" s="31"/>
      <c r="H30" s="31"/>
      <c r="I30" s="31"/>
      <c r="J30" s="73">
        <f>ROUND(J120, 2)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8"/>
      <c r="E31" s="68"/>
      <c r="F31" s="68"/>
      <c r="G31" s="68"/>
      <c r="H31" s="68"/>
      <c r="I31" s="68"/>
      <c r="J31" s="68"/>
      <c r="K31" s="68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39</v>
      </c>
      <c r="G32" s="31"/>
      <c r="H32" s="31"/>
      <c r="I32" s="35" t="s">
        <v>38</v>
      </c>
      <c r="J32" s="35" t="s">
        <v>40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101" t="s">
        <v>41</v>
      </c>
      <c r="E33" s="37" t="s">
        <v>42</v>
      </c>
      <c r="F33" s="102">
        <f>ROUND((SUM(BE120:BE140)),  2)</f>
        <v>0</v>
      </c>
      <c r="G33" s="103"/>
      <c r="H33" s="103"/>
      <c r="I33" s="104">
        <v>0.2</v>
      </c>
      <c r="J33" s="102">
        <f>ROUND(((SUM(BE120:BE140))*I33),  2)</f>
        <v>0</v>
      </c>
      <c r="K33" s="31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7" t="s">
        <v>43</v>
      </c>
      <c r="F34" s="102">
        <f>ROUND((SUM(BF120:BF140)),  2)</f>
        <v>0</v>
      </c>
      <c r="G34" s="103"/>
      <c r="H34" s="103"/>
      <c r="I34" s="104">
        <v>0.2</v>
      </c>
      <c r="J34" s="102">
        <f>ROUND(((SUM(BF120:BF140))*I34),  2)</f>
        <v>0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105">
        <f>ROUND((SUM(BG120:BG140)),  2)</f>
        <v>0</v>
      </c>
      <c r="G35" s="31"/>
      <c r="H35" s="31"/>
      <c r="I35" s="106">
        <v>0.2</v>
      </c>
      <c r="J35" s="105">
        <f>0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45</v>
      </c>
      <c r="F36" s="105">
        <f>ROUND((SUM(BH120:BH140)),  2)</f>
        <v>0</v>
      </c>
      <c r="G36" s="31"/>
      <c r="H36" s="31"/>
      <c r="I36" s="106">
        <v>0.2</v>
      </c>
      <c r="J36" s="105">
        <f>0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37" t="s">
        <v>46</v>
      </c>
      <c r="F37" s="102">
        <f>ROUND((SUM(BI120:BI140)),  2)</f>
        <v>0</v>
      </c>
      <c r="G37" s="103"/>
      <c r="H37" s="103"/>
      <c r="I37" s="104">
        <v>0</v>
      </c>
      <c r="J37" s="102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7"/>
      <c r="D39" s="108" t="s">
        <v>47</v>
      </c>
      <c r="E39" s="62"/>
      <c r="F39" s="62"/>
      <c r="G39" s="109" t="s">
        <v>48</v>
      </c>
      <c r="H39" s="110" t="s">
        <v>49</v>
      </c>
      <c r="I39" s="62"/>
      <c r="J39" s="111">
        <f>SUM(J30:J37)</f>
        <v>0</v>
      </c>
      <c r="K39" s="112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50</v>
      </c>
      <c r="E50" s="46"/>
      <c r="F50" s="46"/>
      <c r="G50" s="45" t="s">
        <v>51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52</v>
      </c>
      <c r="E61" s="34"/>
      <c r="F61" s="113" t="s">
        <v>53</v>
      </c>
      <c r="G61" s="47" t="s">
        <v>52</v>
      </c>
      <c r="H61" s="34"/>
      <c r="I61" s="34"/>
      <c r="J61" s="114" t="s">
        <v>53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54</v>
      </c>
      <c r="E65" s="48"/>
      <c r="F65" s="48"/>
      <c r="G65" s="45" t="s">
        <v>55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52</v>
      </c>
      <c r="E76" s="34"/>
      <c r="F76" s="113" t="s">
        <v>53</v>
      </c>
      <c r="G76" s="47" t="s">
        <v>52</v>
      </c>
      <c r="H76" s="34"/>
      <c r="I76" s="34"/>
      <c r="J76" s="114" t="s">
        <v>53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102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1"/>
      <c r="D85" s="31"/>
      <c r="E85" s="247" t="str">
        <f>E7</f>
        <v>REKONŠTRUKCIA PODLÁH V MAŠTALIACH</v>
      </c>
      <c r="F85" s="248"/>
      <c r="G85" s="248"/>
      <c r="H85" s="248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100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1"/>
      <c r="D87" s="31"/>
      <c r="E87" s="205" t="str">
        <f>E9</f>
        <v>SO 01-1 - Maštal č.1</v>
      </c>
      <c r="F87" s="249"/>
      <c r="G87" s="249"/>
      <c r="H87" s="249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1"/>
      <c r="E89" s="31"/>
      <c r="F89" s="24" t="str">
        <f>F12</f>
        <v>Mikuláš</v>
      </c>
      <c r="G89" s="31"/>
      <c r="H89" s="31"/>
      <c r="I89" s="26" t="s">
        <v>21</v>
      </c>
      <c r="J89" s="57" t="str">
        <f>IF(J12="","",J12)</f>
        <v>4. 3. 2024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1"/>
      <c r="E91" s="31"/>
      <c r="F91" s="24" t="str">
        <f>E15</f>
        <v>AGROCONTRACT Mikuláš a.s.,Mikuláš 631,94655 Dubník</v>
      </c>
      <c r="G91" s="31"/>
      <c r="H91" s="31"/>
      <c r="I91" s="26" t="s">
        <v>30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>Ingrid Szegheőová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15" t="s">
        <v>103</v>
      </c>
      <c r="D94" s="107"/>
      <c r="E94" s="107"/>
      <c r="F94" s="107"/>
      <c r="G94" s="107"/>
      <c r="H94" s="107"/>
      <c r="I94" s="107"/>
      <c r="J94" s="116" t="s">
        <v>104</v>
      </c>
      <c r="K94" s="107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17" t="s">
        <v>105</v>
      </c>
      <c r="D96" s="31"/>
      <c r="E96" s="31"/>
      <c r="F96" s="31"/>
      <c r="G96" s="31"/>
      <c r="H96" s="31"/>
      <c r="I96" s="31"/>
      <c r="J96" s="73">
        <f>J120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106</v>
      </c>
    </row>
    <row r="97" spans="1:31" s="9" customFormat="1" ht="24.95" hidden="1" customHeight="1">
      <c r="B97" s="118"/>
      <c r="D97" s="119" t="s">
        <v>107</v>
      </c>
      <c r="E97" s="120"/>
      <c r="F97" s="120"/>
      <c r="G97" s="120"/>
      <c r="H97" s="120"/>
      <c r="I97" s="120"/>
      <c r="J97" s="121">
        <f>J121</f>
        <v>0</v>
      </c>
      <c r="L97" s="118"/>
    </row>
    <row r="98" spans="1:31" s="10" customFormat="1" ht="19.899999999999999" hidden="1" customHeight="1">
      <c r="B98" s="122"/>
      <c r="D98" s="123" t="s">
        <v>108</v>
      </c>
      <c r="E98" s="124"/>
      <c r="F98" s="124"/>
      <c r="G98" s="124"/>
      <c r="H98" s="124"/>
      <c r="I98" s="124"/>
      <c r="J98" s="125">
        <f>J122</f>
        <v>0</v>
      </c>
      <c r="L98" s="122"/>
    </row>
    <row r="99" spans="1:31" s="10" customFormat="1" ht="19.899999999999999" hidden="1" customHeight="1">
      <c r="B99" s="122"/>
      <c r="D99" s="123" t="s">
        <v>109</v>
      </c>
      <c r="E99" s="124"/>
      <c r="F99" s="124"/>
      <c r="G99" s="124"/>
      <c r="H99" s="124"/>
      <c r="I99" s="124"/>
      <c r="J99" s="125">
        <f>J135</f>
        <v>0</v>
      </c>
      <c r="L99" s="122"/>
    </row>
    <row r="100" spans="1:31" s="10" customFormat="1" ht="19.899999999999999" hidden="1" customHeight="1">
      <c r="B100" s="122"/>
      <c r="D100" s="123" t="s">
        <v>110</v>
      </c>
      <c r="E100" s="124"/>
      <c r="F100" s="124"/>
      <c r="G100" s="124"/>
      <c r="H100" s="124"/>
      <c r="I100" s="124"/>
      <c r="J100" s="125">
        <f>J139</f>
        <v>0</v>
      </c>
      <c r="L100" s="122"/>
    </row>
    <row r="101" spans="1:31" s="2" customFormat="1" ht="21.75" hidden="1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5" hidden="1" customHeight="1">
      <c r="A102" s="31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ht="11.25" hidden="1"/>
    <row r="104" spans="1:31" ht="11.25" hidden="1"/>
    <row r="105" spans="1:31" ht="11.25" hidden="1"/>
    <row r="106" spans="1:31" s="2" customFormat="1" ht="6.95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5" customHeight="1">
      <c r="A107" s="31"/>
      <c r="B107" s="32"/>
      <c r="C107" s="20" t="s">
        <v>111</v>
      </c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15</v>
      </c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1"/>
      <c r="D110" s="31"/>
      <c r="E110" s="247" t="str">
        <f>E7</f>
        <v>REKONŠTRUKCIA PODLÁH V MAŠTALIACH</v>
      </c>
      <c r="F110" s="248"/>
      <c r="G110" s="248"/>
      <c r="H110" s="248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100</v>
      </c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1"/>
      <c r="D112" s="31"/>
      <c r="E112" s="205" t="str">
        <f>E9</f>
        <v>SO 01-1 - Maštal č.1</v>
      </c>
      <c r="F112" s="249"/>
      <c r="G112" s="249"/>
      <c r="H112" s="249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19</v>
      </c>
      <c r="D114" s="31"/>
      <c r="E114" s="31"/>
      <c r="F114" s="24" t="str">
        <f>F12</f>
        <v>Mikuláš</v>
      </c>
      <c r="G114" s="31"/>
      <c r="H114" s="31"/>
      <c r="I114" s="26" t="s">
        <v>21</v>
      </c>
      <c r="J114" s="57" t="str">
        <f>IF(J12="","",J12)</f>
        <v>4. 3. 2024</v>
      </c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23</v>
      </c>
      <c r="D116" s="31"/>
      <c r="E116" s="31"/>
      <c r="F116" s="24" t="str">
        <f>E15</f>
        <v>AGROCONTRACT Mikuláš a.s.,Mikuláš 631,94655 Dubník</v>
      </c>
      <c r="G116" s="31"/>
      <c r="H116" s="31"/>
      <c r="I116" s="26" t="s">
        <v>30</v>
      </c>
      <c r="J116" s="29" t="str">
        <f>E21</f>
        <v xml:space="preserve"> </v>
      </c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28</v>
      </c>
      <c r="D117" s="31"/>
      <c r="E117" s="31"/>
      <c r="F117" s="24" t="str">
        <f>IF(E18="","",E18)</f>
        <v>Vyplň údaj</v>
      </c>
      <c r="G117" s="31"/>
      <c r="H117" s="31"/>
      <c r="I117" s="26" t="s">
        <v>33</v>
      </c>
      <c r="J117" s="29" t="str">
        <f>E24</f>
        <v>Ingrid Szegheőová</v>
      </c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26"/>
      <c r="B119" s="127"/>
      <c r="C119" s="128" t="s">
        <v>112</v>
      </c>
      <c r="D119" s="129" t="s">
        <v>62</v>
      </c>
      <c r="E119" s="129" t="s">
        <v>58</v>
      </c>
      <c r="F119" s="129" t="s">
        <v>59</v>
      </c>
      <c r="G119" s="129" t="s">
        <v>113</v>
      </c>
      <c r="H119" s="129" t="s">
        <v>114</v>
      </c>
      <c r="I119" s="129" t="s">
        <v>115</v>
      </c>
      <c r="J119" s="130" t="s">
        <v>104</v>
      </c>
      <c r="K119" s="131" t="s">
        <v>116</v>
      </c>
      <c r="L119" s="132"/>
      <c r="M119" s="64" t="s">
        <v>1</v>
      </c>
      <c r="N119" s="65" t="s">
        <v>41</v>
      </c>
      <c r="O119" s="65" t="s">
        <v>117</v>
      </c>
      <c r="P119" s="65" t="s">
        <v>118</v>
      </c>
      <c r="Q119" s="65" t="s">
        <v>119</v>
      </c>
      <c r="R119" s="65" t="s">
        <v>120</v>
      </c>
      <c r="S119" s="65" t="s">
        <v>121</v>
      </c>
      <c r="T119" s="66" t="s">
        <v>122</v>
      </c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</row>
    <row r="120" spans="1:65" s="2" customFormat="1" ht="22.9" customHeight="1">
      <c r="A120" s="31"/>
      <c r="B120" s="32"/>
      <c r="C120" s="71" t="s">
        <v>105</v>
      </c>
      <c r="D120" s="31"/>
      <c r="E120" s="31"/>
      <c r="F120" s="31"/>
      <c r="G120" s="31"/>
      <c r="H120" s="31"/>
      <c r="I120" s="31"/>
      <c r="J120" s="133">
        <f>BK120</f>
        <v>0</v>
      </c>
      <c r="K120" s="31"/>
      <c r="L120" s="32"/>
      <c r="M120" s="67"/>
      <c r="N120" s="58"/>
      <c r="O120" s="68"/>
      <c r="P120" s="134">
        <f>P121</f>
        <v>0</v>
      </c>
      <c r="Q120" s="68"/>
      <c r="R120" s="134">
        <f>R121</f>
        <v>397.79639239200003</v>
      </c>
      <c r="S120" s="68"/>
      <c r="T120" s="135">
        <f>T121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6" t="s">
        <v>76</v>
      </c>
      <c r="AU120" s="16" t="s">
        <v>106</v>
      </c>
      <c r="BK120" s="136">
        <f>BK121</f>
        <v>0</v>
      </c>
    </row>
    <row r="121" spans="1:65" s="12" customFormat="1" ht="25.9" customHeight="1">
      <c r="B121" s="137"/>
      <c r="D121" s="138" t="s">
        <v>76</v>
      </c>
      <c r="E121" s="139" t="s">
        <v>123</v>
      </c>
      <c r="F121" s="139" t="s">
        <v>124</v>
      </c>
      <c r="I121" s="140"/>
      <c r="J121" s="141">
        <f>BK121</f>
        <v>0</v>
      </c>
      <c r="L121" s="137"/>
      <c r="M121" s="142"/>
      <c r="N121" s="143"/>
      <c r="O121" s="143"/>
      <c r="P121" s="144">
        <f>P122+P135+P139</f>
        <v>0</v>
      </c>
      <c r="Q121" s="143"/>
      <c r="R121" s="144">
        <f>R122+R135+R139</f>
        <v>397.79639239200003</v>
      </c>
      <c r="S121" s="143"/>
      <c r="T121" s="145">
        <f>T122+T135+T139</f>
        <v>0</v>
      </c>
      <c r="AR121" s="138" t="s">
        <v>85</v>
      </c>
      <c r="AT121" s="146" t="s">
        <v>76</v>
      </c>
      <c r="AU121" s="146" t="s">
        <v>77</v>
      </c>
      <c r="AY121" s="138" t="s">
        <v>125</v>
      </c>
      <c r="BK121" s="147">
        <f>BK122+BK135+BK139</f>
        <v>0</v>
      </c>
    </row>
    <row r="122" spans="1:65" s="12" customFormat="1" ht="22.9" customHeight="1">
      <c r="B122" s="137"/>
      <c r="D122" s="138" t="s">
        <v>76</v>
      </c>
      <c r="E122" s="148" t="s">
        <v>126</v>
      </c>
      <c r="F122" s="148" t="s">
        <v>127</v>
      </c>
      <c r="I122" s="140"/>
      <c r="J122" s="149">
        <f>BK122</f>
        <v>0</v>
      </c>
      <c r="L122" s="137"/>
      <c r="M122" s="142"/>
      <c r="N122" s="143"/>
      <c r="O122" s="143"/>
      <c r="P122" s="144">
        <f>SUM(P123:P134)</f>
        <v>0</v>
      </c>
      <c r="Q122" s="143"/>
      <c r="R122" s="144">
        <f>SUM(R123:R134)</f>
        <v>397.79639239200003</v>
      </c>
      <c r="S122" s="143"/>
      <c r="T122" s="145">
        <f>SUM(T123:T134)</f>
        <v>0</v>
      </c>
      <c r="AR122" s="138" t="s">
        <v>85</v>
      </c>
      <c r="AT122" s="146" t="s">
        <v>76</v>
      </c>
      <c r="AU122" s="146" t="s">
        <v>85</v>
      </c>
      <c r="AY122" s="138" t="s">
        <v>125</v>
      </c>
      <c r="BK122" s="147">
        <f>SUM(BK123:BK134)</f>
        <v>0</v>
      </c>
    </row>
    <row r="123" spans="1:65" s="2" customFormat="1" ht="37.9" customHeight="1">
      <c r="A123" s="31"/>
      <c r="B123" s="150"/>
      <c r="C123" s="151" t="s">
        <v>85</v>
      </c>
      <c r="D123" s="151" t="s">
        <v>128</v>
      </c>
      <c r="E123" s="152" t="s">
        <v>129</v>
      </c>
      <c r="F123" s="153" t="s">
        <v>130</v>
      </c>
      <c r="G123" s="154" t="s">
        <v>131</v>
      </c>
      <c r="H123" s="155">
        <v>162.96</v>
      </c>
      <c r="I123" s="156"/>
      <c r="J123" s="157">
        <f>ROUND(I123*H123,2)</f>
        <v>0</v>
      </c>
      <c r="K123" s="158"/>
      <c r="L123" s="32"/>
      <c r="M123" s="159" t="s">
        <v>1</v>
      </c>
      <c r="N123" s="160" t="s">
        <v>43</v>
      </c>
      <c r="O123" s="60"/>
      <c r="P123" s="161">
        <f>O123*H123</f>
        <v>0</v>
      </c>
      <c r="Q123" s="161">
        <v>2.4407212</v>
      </c>
      <c r="R123" s="161">
        <f>Q123*H123</f>
        <v>397.73992675200003</v>
      </c>
      <c r="S123" s="161">
        <v>0</v>
      </c>
      <c r="T123" s="162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63" t="s">
        <v>132</v>
      </c>
      <c r="AT123" s="163" t="s">
        <v>128</v>
      </c>
      <c r="AU123" s="163" t="s">
        <v>98</v>
      </c>
      <c r="AY123" s="16" t="s">
        <v>125</v>
      </c>
      <c r="BE123" s="164">
        <f>IF(N123="základná",J123,0)</f>
        <v>0</v>
      </c>
      <c r="BF123" s="164">
        <f>IF(N123="znížená",J123,0)</f>
        <v>0</v>
      </c>
      <c r="BG123" s="164">
        <f>IF(N123="zákl. prenesená",J123,0)</f>
        <v>0</v>
      </c>
      <c r="BH123" s="164">
        <f>IF(N123="zníž. prenesená",J123,0)</f>
        <v>0</v>
      </c>
      <c r="BI123" s="164">
        <f>IF(N123="nulová",J123,0)</f>
        <v>0</v>
      </c>
      <c r="BJ123" s="16" t="s">
        <v>98</v>
      </c>
      <c r="BK123" s="164">
        <f>ROUND(I123*H123,2)</f>
        <v>0</v>
      </c>
      <c r="BL123" s="16" t="s">
        <v>132</v>
      </c>
      <c r="BM123" s="163" t="s">
        <v>133</v>
      </c>
    </row>
    <row r="124" spans="1:65" s="13" customFormat="1" ht="11.25">
      <c r="B124" s="165"/>
      <c r="D124" s="166" t="s">
        <v>134</v>
      </c>
      <c r="E124" s="167" t="s">
        <v>1</v>
      </c>
      <c r="F124" s="168" t="s">
        <v>135</v>
      </c>
      <c r="H124" s="169">
        <v>162.96</v>
      </c>
      <c r="I124" s="170"/>
      <c r="L124" s="165"/>
      <c r="M124" s="171"/>
      <c r="N124" s="172"/>
      <c r="O124" s="172"/>
      <c r="P124" s="172"/>
      <c r="Q124" s="172"/>
      <c r="R124" s="172"/>
      <c r="S124" s="172"/>
      <c r="T124" s="173"/>
      <c r="AT124" s="167" t="s">
        <v>134</v>
      </c>
      <c r="AU124" s="167" t="s">
        <v>98</v>
      </c>
      <c r="AV124" s="13" t="s">
        <v>98</v>
      </c>
      <c r="AW124" s="13" t="s">
        <v>32</v>
      </c>
      <c r="AX124" s="13" t="s">
        <v>85</v>
      </c>
      <c r="AY124" s="167" t="s">
        <v>125</v>
      </c>
    </row>
    <row r="125" spans="1:65" s="2" customFormat="1" ht="21.75" customHeight="1">
      <c r="A125" s="31"/>
      <c r="B125" s="150"/>
      <c r="C125" s="151" t="s">
        <v>98</v>
      </c>
      <c r="D125" s="151" t="s">
        <v>128</v>
      </c>
      <c r="E125" s="152" t="s">
        <v>136</v>
      </c>
      <c r="F125" s="153" t="s">
        <v>137</v>
      </c>
      <c r="G125" s="154" t="s">
        <v>138</v>
      </c>
      <c r="H125" s="155">
        <v>4.0739999999999998</v>
      </c>
      <c r="I125" s="156"/>
      <c r="J125" s="157">
        <f>ROUND(I125*H125,2)</f>
        <v>0</v>
      </c>
      <c r="K125" s="158"/>
      <c r="L125" s="32"/>
      <c r="M125" s="159" t="s">
        <v>1</v>
      </c>
      <c r="N125" s="160" t="s">
        <v>43</v>
      </c>
      <c r="O125" s="60"/>
      <c r="P125" s="161">
        <f>O125*H125</f>
        <v>0</v>
      </c>
      <c r="Q125" s="161">
        <v>7.8600000000000007E-3</v>
      </c>
      <c r="R125" s="161">
        <f>Q125*H125</f>
        <v>3.2021640000000004E-2</v>
      </c>
      <c r="S125" s="161">
        <v>0</v>
      </c>
      <c r="T125" s="162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63" t="s">
        <v>132</v>
      </c>
      <c r="AT125" s="163" t="s">
        <v>128</v>
      </c>
      <c r="AU125" s="163" t="s">
        <v>98</v>
      </c>
      <c r="AY125" s="16" t="s">
        <v>125</v>
      </c>
      <c r="BE125" s="164">
        <f>IF(N125="základná",J125,0)</f>
        <v>0</v>
      </c>
      <c r="BF125" s="164">
        <f>IF(N125="znížená",J125,0)</f>
        <v>0</v>
      </c>
      <c r="BG125" s="164">
        <f>IF(N125="zákl. prenesená",J125,0)</f>
        <v>0</v>
      </c>
      <c r="BH125" s="164">
        <f>IF(N125="zníž. prenesená",J125,0)</f>
        <v>0</v>
      </c>
      <c r="BI125" s="164">
        <f>IF(N125="nulová",J125,0)</f>
        <v>0</v>
      </c>
      <c r="BJ125" s="16" t="s">
        <v>98</v>
      </c>
      <c r="BK125" s="164">
        <f>ROUND(I125*H125,2)</f>
        <v>0</v>
      </c>
      <c r="BL125" s="16" t="s">
        <v>132</v>
      </c>
      <c r="BM125" s="163" t="s">
        <v>139</v>
      </c>
    </row>
    <row r="126" spans="1:65" s="13" customFormat="1" ht="11.25">
      <c r="B126" s="165"/>
      <c r="D126" s="166" t="s">
        <v>134</v>
      </c>
      <c r="E126" s="167" t="s">
        <v>1</v>
      </c>
      <c r="F126" s="168" t="s">
        <v>140</v>
      </c>
      <c r="H126" s="169">
        <v>4.0739999999999998</v>
      </c>
      <c r="I126" s="170"/>
      <c r="L126" s="165"/>
      <c r="M126" s="171"/>
      <c r="N126" s="172"/>
      <c r="O126" s="172"/>
      <c r="P126" s="172"/>
      <c r="Q126" s="172"/>
      <c r="R126" s="172"/>
      <c r="S126" s="172"/>
      <c r="T126" s="173"/>
      <c r="AT126" s="167" t="s">
        <v>134</v>
      </c>
      <c r="AU126" s="167" t="s">
        <v>98</v>
      </c>
      <c r="AV126" s="13" t="s">
        <v>98</v>
      </c>
      <c r="AW126" s="13" t="s">
        <v>32</v>
      </c>
      <c r="AX126" s="13" t="s">
        <v>85</v>
      </c>
      <c r="AY126" s="167" t="s">
        <v>125</v>
      </c>
    </row>
    <row r="127" spans="1:65" s="2" customFormat="1" ht="21.75" customHeight="1">
      <c r="A127" s="31"/>
      <c r="B127" s="150"/>
      <c r="C127" s="151" t="s">
        <v>141</v>
      </c>
      <c r="D127" s="151" t="s">
        <v>128</v>
      </c>
      <c r="E127" s="152" t="s">
        <v>142</v>
      </c>
      <c r="F127" s="153" t="s">
        <v>143</v>
      </c>
      <c r="G127" s="154" t="s">
        <v>138</v>
      </c>
      <c r="H127" s="155">
        <v>4.0739999999999998</v>
      </c>
      <c r="I127" s="156"/>
      <c r="J127" s="157">
        <f>ROUND(I127*H127,2)</f>
        <v>0</v>
      </c>
      <c r="K127" s="158"/>
      <c r="L127" s="32"/>
      <c r="M127" s="159" t="s">
        <v>1</v>
      </c>
      <c r="N127" s="160" t="s">
        <v>43</v>
      </c>
      <c r="O127" s="60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63" t="s">
        <v>132</v>
      </c>
      <c r="AT127" s="163" t="s">
        <v>128</v>
      </c>
      <c r="AU127" s="163" t="s">
        <v>98</v>
      </c>
      <c r="AY127" s="16" t="s">
        <v>125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6" t="s">
        <v>98</v>
      </c>
      <c r="BK127" s="164">
        <f>ROUND(I127*H127,2)</f>
        <v>0</v>
      </c>
      <c r="BL127" s="16" t="s">
        <v>132</v>
      </c>
      <c r="BM127" s="163" t="s">
        <v>144</v>
      </c>
    </row>
    <row r="128" spans="1:65" s="2" customFormat="1" ht="16.5" customHeight="1">
      <c r="A128" s="31"/>
      <c r="B128" s="150"/>
      <c r="C128" s="151" t="s">
        <v>132</v>
      </c>
      <c r="D128" s="151" t="s">
        <v>128</v>
      </c>
      <c r="E128" s="152" t="s">
        <v>145</v>
      </c>
      <c r="F128" s="153" t="s">
        <v>146</v>
      </c>
      <c r="G128" s="154" t="s">
        <v>138</v>
      </c>
      <c r="H128" s="155">
        <v>814.8</v>
      </c>
      <c r="I128" s="156"/>
      <c r="J128" s="157">
        <f>ROUND(I128*H128,2)</f>
        <v>0</v>
      </c>
      <c r="K128" s="158"/>
      <c r="L128" s="32"/>
      <c r="M128" s="159" t="s">
        <v>1</v>
      </c>
      <c r="N128" s="160" t="s">
        <v>43</v>
      </c>
      <c r="O128" s="60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63" t="s">
        <v>132</v>
      </c>
      <c r="AT128" s="163" t="s">
        <v>128</v>
      </c>
      <c r="AU128" s="163" t="s">
        <v>98</v>
      </c>
      <c r="AY128" s="16" t="s">
        <v>125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6" t="s">
        <v>98</v>
      </c>
      <c r="BK128" s="164">
        <f>ROUND(I128*H128,2)</f>
        <v>0</v>
      </c>
      <c r="BL128" s="16" t="s">
        <v>132</v>
      </c>
      <c r="BM128" s="163" t="s">
        <v>147</v>
      </c>
    </row>
    <row r="129" spans="1:65" s="13" customFormat="1" ht="11.25">
      <c r="B129" s="165"/>
      <c r="D129" s="166" t="s">
        <v>134</v>
      </c>
      <c r="E129" s="167" t="s">
        <v>1</v>
      </c>
      <c r="F129" s="168" t="s">
        <v>96</v>
      </c>
      <c r="H129" s="169">
        <v>814.8</v>
      </c>
      <c r="I129" s="170"/>
      <c r="L129" s="165"/>
      <c r="M129" s="171"/>
      <c r="N129" s="172"/>
      <c r="O129" s="172"/>
      <c r="P129" s="172"/>
      <c r="Q129" s="172"/>
      <c r="R129" s="172"/>
      <c r="S129" s="172"/>
      <c r="T129" s="173"/>
      <c r="AT129" s="167" t="s">
        <v>134</v>
      </c>
      <c r="AU129" s="167" t="s">
        <v>98</v>
      </c>
      <c r="AV129" s="13" t="s">
        <v>98</v>
      </c>
      <c r="AW129" s="13" t="s">
        <v>32</v>
      </c>
      <c r="AX129" s="13" t="s">
        <v>85</v>
      </c>
      <c r="AY129" s="167" t="s">
        <v>125</v>
      </c>
    </row>
    <row r="130" spans="1:65" s="2" customFormat="1" ht="24.2" customHeight="1">
      <c r="A130" s="31"/>
      <c r="B130" s="150"/>
      <c r="C130" s="174" t="s">
        <v>148</v>
      </c>
      <c r="D130" s="174" t="s">
        <v>149</v>
      </c>
      <c r="E130" s="175" t="s">
        <v>150</v>
      </c>
      <c r="F130" s="176" t="s">
        <v>151</v>
      </c>
      <c r="G130" s="177" t="s">
        <v>152</v>
      </c>
      <c r="H130" s="178">
        <v>24.443999999999999</v>
      </c>
      <c r="I130" s="179"/>
      <c r="J130" s="180">
        <f>ROUND(I130*H130,2)</f>
        <v>0</v>
      </c>
      <c r="K130" s="181"/>
      <c r="L130" s="182"/>
      <c r="M130" s="183" t="s">
        <v>1</v>
      </c>
      <c r="N130" s="184" t="s">
        <v>43</v>
      </c>
      <c r="O130" s="60"/>
      <c r="P130" s="161">
        <f>O130*H130</f>
        <v>0</v>
      </c>
      <c r="Q130" s="161">
        <v>1E-3</v>
      </c>
      <c r="R130" s="161">
        <f>Q130*H130</f>
        <v>2.4444E-2</v>
      </c>
      <c r="S130" s="161">
        <v>0</v>
      </c>
      <c r="T130" s="162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63" t="s">
        <v>153</v>
      </c>
      <c r="AT130" s="163" t="s">
        <v>149</v>
      </c>
      <c r="AU130" s="163" t="s">
        <v>98</v>
      </c>
      <c r="AY130" s="16" t="s">
        <v>125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6" t="s">
        <v>98</v>
      </c>
      <c r="BK130" s="164">
        <f>ROUND(I130*H130,2)</f>
        <v>0</v>
      </c>
      <c r="BL130" s="16" t="s">
        <v>132</v>
      </c>
      <c r="BM130" s="163" t="s">
        <v>154</v>
      </c>
    </row>
    <row r="131" spans="1:65" s="2" customFormat="1" ht="16.5" customHeight="1">
      <c r="A131" s="31"/>
      <c r="B131" s="150"/>
      <c r="C131" s="151" t="s">
        <v>126</v>
      </c>
      <c r="D131" s="151" t="s">
        <v>128</v>
      </c>
      <c r="E131" s="152" t="s">
        <v>155</v>
      </c>
      <c r="F131" s="153" t="s">
        <v>156</v>
      </c>
      <c r="G131" s="154" t="s">
        <v>138</v>
      </c>
      <c r="H131" s="155">
        <v>814.8</v>
      </c>
      <c r="I131" s="156"/>
      <c r="J131" s="157">
        <f>ROUND(I131*H131,2)</f>
        <v>0</v>
      </c>
      <c r="K131" s="158"/>
      <c r="L131" s="32"/>
      <c r="M131" s="159" t="s">
        <v>1</v>
      </c>
      <c r="N131" s="160" t="s">
        <v>43</v>
      </c>
      <c r="O131" s="60"/>
      <c r="P131" s="161">
        <f>O131*H131</f>
        <v>0</v>
      </c>
      <c r="Q131" s="161">
        <v>0</v>
      </c>
      <c r="R131" s="161">
        <f>Q131*H131</f>
        <v>0</v>
      </c>
      <c r="S131" s="161">
        <v>0</v>
      </c>
      <c r="T131" s="162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63" t="s">
        <v>132</v>
      </c>
      <c r="AT131" s="163" t="s">
        <v>128</v>
      </c>
      <c r="AU131" s="163" t="s">
        <v>98</v>
      </c>
      <c r="AY131" s="16" t="s">
        <v>125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6" t="s">
        <v>98</v>
      </c>
      <c r="BK131" s="164">
        <f>ROUND(I131*H131,2)</f>
        <v>0</v>
      </c>
      <c r="BL131" s="16" t="s">
        <v>132</v>
      </c>
      <c r="BM131" s="163" t="s">
        <v>157</v>
      </c>
    </row>
    <row r="132" spans="1:65" s="13" customFormat="1" ht="11.25">
      <c r="B132" s="165"/>
      <c r="D132" s="166" t="s">
        <v>134</v>
      </c>
      <c r="E132" s="167" t="s">
        <v>1</v>
      </c>
      <c r="F132" s="168" t="s">
        <v>96</v>
      </c>
      <c r="H132" s="169">
        <v>814.8</v>
      </c>
      <c r="I132" s="170"/>
      <c r="L132" s="165"/>
      <c r="M132" s="171"/>
      <c r="N132" s="172"/>
      <c r="O132" s="172"/>
      <c r="P132" s="172"/>
      <c r="Q132" s="172"/>
      <c r="R132" s="172"/>
      <c r="S132" s="172"/>
      <c r="T132" s="173"/>
      <c r="AT132" s="167" t="s">
        <v>134</v>
      </c>
      <c r="AU132" s="167" t="s">
        <v>98</v>
      </c>
      <c r="AV132" s="13" t="s">
        <v>98</v>
      </c>
      <c r="AW132" s="13" t="s">
        <v>32</v>
      </c>
      <c r="AX132" s="13" t="s">
        <v>85</v>
      </c>
      <c r="AY132" s="167" t="s">
        <v>125</v>
      </c>
    </row>
    <row r="133" spans="1:65" s="2" customFormat="1" ht="24.2" customHeight="1">
      <c r="A133" s="31"/>
      <c r="B133" s="150"/>
      <c r="C133" s="151" t="s">
        <v>158</v>
      </c>
      <c r="D133" s="151" t="s">
        <v>128</v>
      </c>
      <c r="E133" s="152" t="s">
        <v>159</v>
      </c>
      <c r="F133" s="153" t="s">
        <v>160</v>
      </c>
      <c r="G133" s="154" t="s">
        <v>138</v>
      </c>
      <c r="H133" s="155">
        <v>814.8</v>
      </c>
      <c r="I133" s="156"/>
      <c r="J133" s="157">
        <f>ROUND(I133*H133,2)</f>
        <v>0</v>
      </c>
      <c r="K133" s="158"/>
      <c r="L133" s="32"/>
      <c r="M133" s="159" t="s">
        <v>1</v>
      </c>
      <c r="N133" s="160" t="s">
        <v>43</v>
      </c>
      <c r="O133" s="60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3" t="s">
        <v>132</v>
      </c>
      <c r="AT133" s="163" t="s">
        <v>128</v>
      </c>
      <c r="AU133" s="163" t="s">
        <v>98</v>
      </c>
      <c r="AY133" s="16" t="s">
        <v>125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6" t="s">
        <v>98</v>
      </c>
      <c r="BK133" s="164">
        <f>ROUND(I133*H133,2)</f>
        <v>0</v>
      </c>
      <c r="BL133" s="16" t="s">
        <v>132</v>
      </c>
      <c r="BM133" s="163" t="s">
        <v>161</v>
      </c>
    </row>
    <row r="134" spans="1:65" s="13" customFormat="1" ht="11.25">
      <c r="B134" s="165"/>
      <c r="D134" s="166" t="s">
        <v>134</v>
      </c>
      <c r="E134" s="167" t="s">
        <v>1</v>
      </c>
      <c r="F134" s="168" t="s">
        <v>96</v>
      </c>
      <c r="H134" s="169">
        <v>814.8</v>
      </c>
      <c r="I134" s="170"/>
      <c r="L134" s="165"/>
      <c r="M134" s="171"/>
      <c r="N134" s="172"/>
      <c r="O134" s="172"/>
      <c r="P134" s="172"/>
      <c r="Q134" s="172"/>
      <c r="R134" s="172"/>
      <c r="S134" s="172"/>
      <c r="T134" s="173"/>
      <c r="AT134" s="167" t="s">
        <v>134</v>
      </c>
      <c r="AU134" s="167" t="s">
        <v>98</v>
      </c>
      <c r="AV134" s="13" t="s">
        <v>98</v>
      </c>
      <c r="AW134" s="13" t="s">
        <v>32</v>
      </c>
      <c r="AX134" s="13" t="s">
        <v>85</v>
      </c>
      <c r="AY134" s="167" t="s">
        <v>125</v>
      </c>
    </row>
    <row r="135" spans="1:65" s="12" customFormat="1" ht="22.9" customHeight="1">
      <c r="B135" s="137"/>
      <c r="D135" s="138" t="s">
        <v>76</v>
      </c>
      <c r="E135" s="148" t="s">
        <v>162</v>
      </c>
      <c r="F135" s="148" t="s">
        <v>163</v>
      </c>
      <c r="I135" s="140"/>
      <c r="J135" s="149">
        <f>BK135</f>
        <v>0</v>
      </c>
      <c r="L135" s="137"/>
      <c r="M135" s="142"/>
      <c r="N135" s="143"/>
      <c r="O135" s="143"/>
      <c r="P135" s="144">
        <f>SUM(P136:P138)</f>
        <v>0</v>
      </c>
      <c r="Q135" s="143"/>
      <c r="R135" s="144">
        <f>SUM(R136:R138)</f>
        <v>0</v>
      </c>
      <c r="S135" s="143"/>
      <c r="T135" s="145">
        <f>SUM(T136:T138)</f>
        <v>0</v>
      </c>
      <c r="AR135" s="138" t="s">
        <v>85</v>
      </c>
      <c r="AT135" s="146" t="s">
        <v>76</v>
      </c>
      <c r="AU135" s="146" t="s">
        <v>85</v>
      </c>
      <c r="AY135" s="138" t="s">
        <v>125</v>
      </c>
      <c r="BK135" s="147">
        <f>SUM(BK136:BK138)</f>
        <v>0</v>
      </c>
    </row>
    <row r="136" spans="1:65" s="2" customFormat="1" ht="24.2" customHeight="1">
      <c r="A136" s="31"/>
      <c r="B136" s="150"/>
      <c r="C136" s="151" t="s">
        <v>153</v>
      </c>
      <c r="D136" s="151" t="s">
        <v>128</v>
      </c>
      <c r="E136" s="152" t="s">
        <v>164</v>
      </c>
      <c r="F136" s="153" t="s">
        <v>165</v>
      </c>
      <c r="G136" s="154" t="s">
        <v>138</v>
      </c>
      <c r="H136" s="155">
        <v>814.8</v>
      </c>
      <c r="I136" s="156"/>
      <c r="J136" s="157">
        <f>ROUND(I136*H136,2)</f>
        <v>0</v>
      </c>
      <c r="K136" s="158"/>
      <c r="L136" s="32"/>
      <c r="M136" s="159" t="s">
        <v>1</v>
      </c>
      <c r="N136" s="160" t="s">
        <v>43</v>
      </c>
      <c r="O136" s="60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3" t="s">
        <v>132</v>
      </c>
      <c r="AT136" s="163" t="s">
        <v>128</v>
      </c>
      <c r="AU136" s="163" t="s">
        <v>98</v>
      </c>
      <c r="AY136" s="16" t="s">
        <v>125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6" t="s">
        <v>98</v>
      </c>
      <c r="BK136" s="164">
        <f>ROUND(I136*H136,2)</f>
        <v>0</v>
      </c>
      <c r="BL136" s="16" t="s">
        <v>132</v>
      </c>
      <c r="BM136" s="163" t="s">
        <v>166</v>
      </c>
    </row>
    <row r="137" spans="1:65" s="14" customFormat="1" ht="22.5">
      <c r="B137" s="185"/>
      <c r="D137" s="166" t="s">
        <v>134</v>
      </c>
      <c r="E137" s="186" t="s">
        <v>1</v>
      </c>
      <c r="F137" s="187" t="s">
        <v>167</v>
      </c>
      <c r="H137" s="186" t="s">
        <v>1</v>
      </c>
      <c r="I137" s="188"/>
      <c r="L137" s="185"/>
      <c r="M137" s="189"/>
      <c r="N137" s="190"/>
      <c r="O137" s="190"/>
      <c r="P137" s="190"/>
      <c r="Q137" s="190"/>
      <c r="R137" s="190"/>
      <c r="S137" s="190"/>
      <c r="T137" s="191"/>
      <c r="AT137" s="186" t="s">
        <v>134</v>
      </c>
      <c r="AU137" s="186" t="s">
        <v>98</v>
      </c>
      <c r="AV137" s="14" t="s">
        <v>85</v>
      </c>
      <c r="AW137" s="14" t="s">
        <v>32</v>
      </c>
      <c r="AX137" s="14" t="s">
        <v>77</v>
      </c>
      <c r="AY137" s="186" t="s">
        <v>125</v>
      </c>
    </row>
    <row r="138" spans="1:65" s="13" customFormat="1" ht="11.25">
      <c r="B138" s="165"/>
      <c r="D138" s="166" t="s">
        <v>134</v>
      </c>
      <c r="E138" s="167" t="s">
        <v>96</v>
      </c>
      <c r="F138" s="168" t="s">
        <v>168</v>
      </c>
      <c r="H138" s="169">
        <v>814.8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134</v>
      </c>
      <c r="AU138" s="167" t="s">
        <v>98</v>
      </c>
      <c r="AV138" s="13" t="s">
        <v>98</v>
      </c>
      <c r="AW138" s="13" t="s">
        <v>32</v>
      </c>
      <c r="AX138" s="13" t="s">
        <v>85</v>
      </c>
      <c r="AY138" s="167" t="s">
        <v>125</v>
      </c>
    </row>
    <row r="139" spans="1:65" s="12" customFormat="1" ht="22.9" customHeight="1">
      <c r="B139" s="137"/>
      <c r="D139" s="138" t="s">
        <v>76</v>
      </c>
      <c r="E139" s="148" t="s">
        <v>169</v>
      </c>
      <c r="F139" s="148" t="s">
        <v>170</v>
      </c>
      <c r="I139" s="140"/>
      <c r="J139" s="149">
        <f>BK139</f>
        <v>0</v>
      </c>
      <c r="L139" s="137"/>
      <c r="M139" s="142"/>
      <c r="N139" s="143"/>
      <c r="O139" s="143"/>
      <c r="P139" s="144">
        <f>P140</f>
        <v>0</v>
      </c>
      <c r="Q139" s="143"/>
      <c r="R139" s="144">
        <f>R140</f>
        <v>0</v>
      </c>
      <c r="S139" s="143"/>
      <c r="T139" s="145">
        <f>T140</f>
        <v>0</v>
      </c>
      <c r="AR139" s="138" t="s">
        <v>85</v>
      </c>
      <c r="AT139" s="146" t="s">
        <v>76</v>
      </c>
      <c r="AU139" s="146" t="s">
        <v>85</v>
      </c>
      <c r="AY139" s="138" t="s">
        <v>125</v>
      </c>
      <c r="BK139" s="147">
        <f>BK140</f>
        <v>0</v>
      </c>
    </row>
    <row r="140" spans="1:65" s="2" customFormat="1" ht="24.2" customHeight="1">
      <c r="A140" s="31"/>
      <c r="B140" s="150"/>
      <c r="C140" s="151" t="s">
        <v>162</v>
      </c>
      <c r="D140" s="151" t="s">
        <v>128</v>
      </c>
      <c r="E140" s="152" t="s">
        <v>171</v>
      </c>
      <c r="F140" s="153" t="s">
        <v>172</v>
      </c>
      <c r="G140" s="154" t="s">
        <v>173</v>
      </c>
      <c r="H140" s="155">
        <v>397.79599999999999</v>
      </c>
      <c r="I140" s="156"/>
      <c r="J140" s="157">
        <f>ROUND(I140*H140,2)</f>
        <v>0</v>
      </c>
      <c r="K140" s="158"/>
      <c r="L140" s="32"/>
      <c r="M140" s="192" t="s">
        <v>1</v>
      </c>
      <c r="N140" s="193" t="s">
        <v>43</v>
      </c>
      <c r="O140" s="194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3" t="s">
        <v>132</v>
      </c>
      <c r="AT140" s="163" t="s">
        <v>128</v>
      </c>
      <c r="AU140" s="163" t="s">
        <v>98</v>
      </c>
      <c r="AY140" s="16" t="s">
        <v>125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6" t="s">
        <v>98</v>
      </c>
      <c r="BK140" s="164">
        <f>ROUND(I140*H140,2)</f>
        <v>0</v>
      </c>
      <c r="BL140" s="16" t="s">
        <v>132</v>
      </c>
      <c r="BM140" s="163" t="s">
        <v>174</v>
      </c>
    </row>
    <row r="141" spans="1:65" s="2" customFormat="1" ht="6.95" customHeight="1">
      <c r="A141" s="31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32"/>
      <c r="M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</sheetData>
  <autoFilter ref="C119:K140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89</v>
      </c>
      <c r="AZ2" s="95" t="s">
        <v>175</v>
      </c>
      <c r="BA2" s="95" t="s">
        <v>1</v>
      </c>
      <c r="BB2" s="95" t="s">
        <v>1</v>
      </c>
      <c r="BC2" s="95" t="s">
        <v>176</v>
      </c>
      <c r="BD2" s="95" t="s">
        <v>98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1:56" s="1" customFormat="1" ht="24.95" customHeight="1">
      <c r="B4" s="19"/>
      <c r="D4" s="20" t="s">
        <v>99</v>
      </c>
      <c r="L4" s="19"/>
      <c r="M4" s="96" t="s">
        <v>9</v>
      </c>
      <c r="AT4" s="16" t="s">
        <v>3</v>
      </c>
    </row>
    <row r="5" spans="1:56" s="1" customFormat="1" ht="6.95" customHeight="1">
      <c r="B5" s="19"/>
      <c r="L5" s="19"/>
    </row>
    <row r="6" spans="1:56" s="1" customFormat="1" ht="12" customHeight="1">
      <c r="B6" s="19"/>
      <c r="D6" s="26" t="s">
        <v>15</v>
      </c>
      <c r="L6" s="19"/>
    </row>
    <row r="7" spans="1:56" s="1" customFormat="1" ht="16.5" customHeight="1">
      <c r="B7" s="19"/>
      <c r="E7" s="247" t="str">
        <f>'Rekapitulácia stavby'!K6</f>
        <v>REKONŠTRUKCIA PODLÁH V MAŠTALIACH</v>
      </c>
      <c r="F7" s="248"/>
      <c r="G7" s="248"/>
      <c r="H7" s="248"/>
      <c r="L7" s="19"/>
    </row>
    <row r="8" spans="1:56" s="2" customFormat="1" ht="12" customHeight="1">
      <c r="A8" s="31"/>
      <c r="B8" s="32"/>
      <c r="C8" s="31"/>
      <c r="D8" s="26" t="s">
        <v>100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56" s="2" customFormat="1" ht="16.5" customHeight="1">
      <c r="A9" s="31"/>
      <c r="B9" s="32"/>
      <c r="C9" s="31"/>
      <c r="D9" s="31"/>
      <c r="E9" s="205" t="s">
        <v>177</v>
      </c>
      <c r="F9" s="249"/>
      <c r="G9" s="249"/>
      <c r="H9" s="249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5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5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4. 3. 2024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26" t="s">
        <v>24</v>
      </c>
      <c r="J14" s="24" t="s">
        <v>25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24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0" t="str">
        <f>'Rekapitulácia stavby'!E14</f>
        <v>Vyplň údaj</v>
      </c>
      <c r="F18" s="227"/>
      <c r="G18" s="227"/>
      <c r="H18" s="227"/>
      <c r="I18" s="26" t="s">
        <v>27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24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27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24</v>
      </c>
      <c r="J23" s="24" t="s">
        <v>34</v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35</v>
      </c>
      <c r="F24" s="31"/>
      <c r="G24" s="31"/>
      <c r="H24" s="31"/>
      <c r="I24" s="26" t="s">
        <v>27</v>
      </c>
      <c r="J24" s="24" t="s">
        <v>1</v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36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7"/>
      <c r="B27" s="98"/>
      <c r="C27" s="97"/>
      <c r="D27" s="97"/>
      <c r="E27" s="232" t="s">
        <v>1</v>
      </c>
      <c r="F27" s="232"/>
      <c r="G27" s="232"/>
      <c r="H27" s="232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100" t="s">
        <v>37</v>
      </c>
      <c r="E30" s="31"/>
      <c r="F30" s="31"/>
      <c r="G30" s="31"/>
      <c r="H30" s="31"/>
      <c r="I30" s="31"/>
      <c r="J30" s="73">
        <f>ROUND(J120, 2)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8"/>
      <c r="E31" s="68"/>
      <c r="F31" s="68"/>
      <c r="G31" s="68"/>
      <c r="H31" s="68"/>
      <c r="I31" s="68"/>
      <c r="J31" s="68"/>
      <c r="K31" s="68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39</v>
      </c>
      <c r="G32" s="31"/>
      <c r="H32" s="31"/>
      <c r="I32" s="35" t="s">
        <v>38</v>
      </c>
      <c r="J32" s="35" t="s">
        <v>40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101" t="s">
        <v>41</v>
      </c>
      <c r="E33" s="37" t="s">
        <v>42</v>
      </c>
      <c r="F33" s="102">
        <f>ROUND((SUM(BE120:BE140)),  2)</f>
        <v>0</v>
      </c>
      <c r="G33" s="103"/>
      <c r="H33" s="103"/>
      <c r="I33" s="104">
        <v>0.2</v>
      </c>
      <c r="J33" s="102">
        <f>ROUND(((SUM(BE120:BE140))*I33),  2)</f>
        <v>0</v>
      </c>
      <c r="K33" s="31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7" t="s">
        <v>43</v>
      </c>
      <c r="F34" s="102">
        <f>ROUND((SUM(BF120:BF140)),  2)</f>
        <v>0</v>
      </c>
      <c r="G34" s="103"/>
      <c r="H34" s="103"/>
      <c r="I34" s="104">
        <v>0.2</v>
      </c>
      <c r="J34" s="102">
        <f>ROUND(((SUM(BF120:BF140))*I34),  2)</f>
        <v>0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105">
        <f>ROUND((SUM(BG120:BG140)),  2)</f>
        <v>0</v>
      </c>
      <c r="G35" s="31"/>
      <c r="H35" s="31"/>
      <c r="I35" s="106">
        <v>0.2</v>
      </c>
      <c r="J35" s="105">
        <f>0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45</v>
      </c>
      <c r="F36" s="105">
        <f>ROUND((SUM(BH120:BH140)),  2)</f>
        <v>0</v>
      </c>
      <c r="G36" s="31"/>
      <c r="H36" s="31"/>
      <c r="I36" s="106">
        <v>0.2</v>
      </c>
      <c r="J36" s="105">
        <f>0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37" t="s">
        <v>46</v>
      </c>
      <c r="F37" s="102">
        <f>ROUND((SUM(BI120:BI140)),  2)</f>
        <v>0</v>
      </c>
      <c r="G37" s="103"/>
      <c r="H37" s="103"/>
      <c r="I37" s="104">
        <v>0</v>
      </c>
      <c r="J37" s="102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7"/>
      <c r="D39" s="108" t="s">
        <v>47</v>
      </c>
      <c r="E39" s="62"/>
      <c r="F39" s="62"/>
      <c r="G39" s="109" t="s">
        <v>48</v>
      </c>
      <c r="H39" s="110" t="s">
        <v>49</v>
      </c>
      <c r="I39" s="62"/>
      <c r="J39" s="111">
        <f>SUM(J30:J37)</f>
        <v>0</v>
      </c>
      <c r="K39" s="112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50</v>
      </c>
      <c r="E50" s="46"/>
      <c r="F50" s="46"/>
      <c r="G50" s="45" t="s">
        <v>51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52</v>
      </c>
      <c r="E61" s="34"/>
      <c r="F61" s="113" t="s">
        <v>53</v>
      </c>
      <c r="G61" s="47" t="s">
        <v>52</v>
      </c>
      <c r="H61" s="34"/>
      <c r="I61" s="34"/>
      <c r="J61" s="114" t="s">
        <v>53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54</v>
      </c>
      <c r="E65" s="48"/>
      <c r="F65" s="48"/>
      <c r="G65" s="45" t="s">
        <v>55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52</v>
      </c>
      <c r="E76" s="34"/>
      <c r="F76" s="113" t="s">
        <v>53</v>
      </c>
      <c r="G76" s="47" t="s">
        <v>52</v>
      </c>
      <c r="H76" s="34"/>
      <c r="I76" s="34"/>
      <c r="J76" s="114" t="s">
        <v>53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102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1"/>
      <c r="D85" s="31"/>
      <c r="E85" s="247" t="str">
        <f>E7</f>
        <v>REKONŠTRUKCIA PODLÁH V MAŠTALIACH</v>
      </c>
      <c r="F85" s="248"/>
      <c r="G85" s="248"/>
      <c r="H85" s="248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100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1"/>
      <c r="D87" s="31"/>
      <c r="E87" s="205" t="str">
        <f>E9</f>
        <v>SO 01-2 - Maštal č.2</v>
      </c>
      <c r="F87" s="249"/>
      <c r="G87" s="249"/>
      <c r="H87" s="249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1"/>
      <c r="E89" s="31"/>
      <c r="F89" s="24" t="str">
        <f>F12</f>
        <v>Mikuláš</v>
      </c>
      <c r="G89" s="31"/>
      <c r="H89" s="31"/>
      <c r="I89" s="26" t="s">
        <v>21</v>
      </c>
      <c r="J89" s="57" t="str">
        <f>IF(J12="","",J12)</f>
        <v>4. 3. 2024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1"/>
      <c r="E91" s="31"/>
      <c r="F91" s="24" t="str">
        <f>E15</f>
        <v>AGROCONTRACT Mikuláš a.s.,Mikuláš 631,94655 Dubník</v>
      </c>
      <c r="G91" s="31"/>
      <c r="H91" s="31"/>
      <c r="I91" s="26" t="s">
        <v>30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>Ingrid Szegheőová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15" t="s">
        <v>103</v>
      </c>
      <c r="D94" s="107"/>
      <c r="E94" s="107"/>
      <c r="F94" s="107"/>
      <c r="G94" s="107"/>
      <c r="H94" s="107"/>
      <c r="I94" s="107"/>
      <c r="J94" s="116" t="s">
        <v>104</v>
      </c>
      <c r="K94" s="107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17" t="s">
        <v>105</v>
      </c>
      <c r="D96" s="31"/>
      <c r="E96" s="31"/>
      <c r="F96" s="31"/>
      <c r="G96" s="31"/>
      <c r="H96" s="31"/>
      <c r="I96" s="31"/>
      <c r="J96" s="73">
        <f>J120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106</v>
      </c>
    </row>
    <row r="97" spans="1:31" s="9" customFormat="1" ht="24.95" hidden="1" customHeight="1">
      <c r="B97" s="118"/>
      <c r="D97" s="119" t="s">
        <v>107</v>
      </c>
      <c r="E97" s="120"/>
      <c r="F97" s="120"/>
      <c r="G97" s="120"/>
      <c r="H97" s="120"/>
      <c r="I97" s="120"/>
      <c r="J97" s="121">
        <f>J121</f>
        <v>0</v>
      </c>
      <c r="L97" s="118"/>
    </row>
    <row r="98" spans="1:31" s="10" customFormat="1" ht="19.899999999999999" hidden="1" customHeight="1">
      <c r="B98" s="122"/>
      <c r="D98" s="123" t="s">
        <v>108</v>
      </c>
      <c r="E98" s="124"/>
      <c r="F98" s="124"/>
      <c r="G98" s="124"/>
      <c r="H98" s="124"/>
      <c r="I98" s="124"/>
      <c r="J98" s="125">
        <f>J122</f>
        <v>0</v>
      </c>
      <c r="L98" s="122"/>
    </row>
    <row r="99" spans="1:31" s="10" customFormat="1" ht="19.899999999999999" hidden="1" customHeight="1">
      <c r="B99" s="122"/>
      <c r="D99" s="123" t="s">
        <v>109</v>
      </c>
      <c r="E99" s="124"/>
      <c r="F99" s="124"/>
      <c r="G99" s="124"/>
      <c r="H99" s="124"/>
      <c r="I99" s="124"/>
      <c r="J99" s="125">
        <f>J135</f>
        <v>0</v>
      </c>
      <c r="L99" s="122"/>
    </row>
    <row r="100" spans="1:31" s="10" customFormat="1" ht="19.899999999999999" hidden="1" customHeight="1">
      <c r="B100" s="122"/>
      <c r="D100" s="123" t="s">
        <v>110</v>
      </c>
      <c r="E100" s="124"/>
      <c r="F100" s="124"/>
      <c r="G100" s="124"/>
      <c r="H100" s="124"/>
      <c r="I100" s="124"/>
      <c r="J100" s="125">
        <f>J139</f>
        <v>0</v>
      </c>
      <c r="L100" s="122"/>
    </row>
    <row r="101" spans="1:31" s="2" customFormat="1" ht="21.75" hidden="1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5" hidden="1" customHeight="1">
      <c r="A102" s="31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ht="11.25" hidden="1"/>
    <row r="104" spans="1:31" ht="11.25" hidden="1"/>
    <row r="105" spans="1:31" ht="11.25" hidden="1"/>
    <row r="106" spans="1:31" s="2" customFormat="1" ht="6.95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5" customHeight="1">
      <c r="A107" s="31"/>
      <c r="B107" s="32"/>
      <c r="C107" s="20" t="s">
        <v>111</v>
      </c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15</v>
      </c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1"/>
      <c r="D110" s="31"/>
      <c r="E110" s="247" t="str">
        <f>E7</f>
        <v>REKONŠTRUKCIA PODLÁH V MAŠTALIACH</v>
      </c>
      <c r="F110" s="248"/>
      <c r="G110" s="248"/>
      <c r="H110" s="248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100</v>
      </c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1"/>
      <c r="D112" s="31"/>
      <c r="E112" s="205" t="str">
        <f>E9</f>
        <v>SO 01-2 - Maštal č.2</v>
      </c>
      <c r="F112" s="249"/>
      <c r="G112" s="249"/>
      <c r="H112" s="249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19</v>
      </c>
      <c r="D114" s="31"/>
      <c r="E114" s="31"/>
      <c r="F114" s="24" t="str">
        <f>F12</f>
        <v>Mikuláš</v>
      </c>
      <c r="G114" s="31"/>
      <c r="H114" s="31"/>
      <c r="I114" s="26" t="s">
        <v>21</v>
      </c>
      <c r="J114" s="57" t="str">
        <f>IF(J12="","",J12)</f>
        <v>4. 3. 2024</v>
      </c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23</v>
      </c>
      <c r="D116" s="31"/>
      <c r="E116" s="31"/>
      <c r="F116" s="24" t="str">
        <f>E15</f>
        <v>AGROCONTRACT Mikuláš a.s.,Mikuláš 631,94655 Dubník</v>
      </c>
      <c r="G116" s="31"/>
      <c r="H116" s="31"/>
      <c r="I116" s="26" t="s">
        <v>30</v>
      </c>
      <c r="J116" s="29" t="str">
        <f>E21</f>
        <v xml:space="preserve"> </v>
      </c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28</v>
      </c>
      <c r="D117" s="31"/>
      <c r="E117" s="31"/>
      <c r="F117" s="24" t="str">
        <f>IF(E18="","",E18)</f>
        <v>Vyplň údaj</v>
      </c>
      <c r="G117" s="31"/>
      <c r="H117" s="31"/>
      <c r="I117" s="26" t="s">
        <v>33</v>
      </c>
      <c r="J117" s="29" t="str">
        <f>E24</f>
        <v>Ingrid Szegheőová</v>
      </c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26"/>
      <c r="B119" s="127"/>
      <c r="C119" s="128" t="s">
        <v>112</v>
      </c>
      <c r="D119" s="129" t="s">
        <v>62</v>
      </c>
      <c r="E119" s="129" t="s">
        <v>58</v>
      </c>
      <c r="F119" s="129" t="s">
        <v>59</v>
      </c>
      <c r="G119" s="129" t="s">
        <v>113</v>
      </c>
      <c r="H119" s="129" t="s">
        <v>114</v>
      </c>
      <c r="I119" s="129" t="s">
        <v>115</v>
      </c>
      <c r="J119" s="130" t="s">
        <v>104</v>
      </c>
      <c r="K119" s="131" t="s">
        <v>116</v>
      </c>
      <c r="L119" s="132"/>
      <c r="M119" s="64" t="s">
        <v>1</v>
      </c>
      <c r="N119" s="65" t="s">
        <v>41</v>
      </c>
      <c r="O119" s="65" t="s">
        <v>117</v>
      </c>
      <c r="P119" s="65" t="s">
        <v>118</v>
      </c>
      <c r="Q119" s="65" t="s">
        <v>119</v>
      </c>
      <c r="R119" s="65" t="s">
        <v>120</v>
      </c>
      <c r="S119" s="65" t="s">
        <v>121</v>
      </c>
      <c r="T119" s="66" t="s">
        <v>122</v>
      </c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</row>
    <row r="120" spans="1:65" s="2" customFormat="1" ht="22.9" customHeight="1">
      <c r="A120" s="31"/>
      <c r="B120" s="32"/>
      <c r="C120" s="71" t="s">
        <v>105</v>
      </c>
      <c r="D120" s="31"/>
      <c r="E120" s="31"/>
      <c r="F120" s="31"/>
      <c r="G120" s="31"/>
      <c r="H120" s="31"/>
      <c r="I120" s="31"/>
      <c r="J120" s="133">
        <f>BK120</f>
        <v>0</v>
      </c>
      <c r="K120" s="31"/>
      <c r="L120" s="32"/>
      <c r="M120" s="67"/>
      <c r="N120" s="58"/>
      <c r="O120" s="68"/>
      <c r="P120" s="134">
        <f>P121</f>
        <v>0</v>
      </c>
      <c r="Q120" s="68"/>
      <c r="R120" s="134">
        <f>R121</f>
        <v>410.09937359999998</v>
      </c>
      <c r="S120" s="68"/>
      <c r="T120" s="135">
        <f>T121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6" t="s">
        <v>76</v>
      </c>
      <c r="AU120" s="16" t="s">
        <v>106</v>
      </c>
      <c r="BK120" s="136">
        <f>BK121</f>
        <v>0</v>
      </c>
    </row>
    <row r="121" spans="1:65" s="12" customFormat="1" ht="25.9" customHeight="1">
      <c r="B121" s="137"/>
      <c r="D121" s="138" t="s">
        <v>76</v>
      </c>
      <c r="E121" s="139" t="s">
        <v>123</v>
      </c>
      <c r="F121" s="139" t="s">
        <v>124</v>
      </c>
      <c r="I121" s="140"/>
      <c r="J121" s="141">
        <f>BK121</f>
        <v>0</v>
      </c>
      <c r="L121" s="137"/>
      <c r="M121" s="142"/>
      <c r="N121" s="143"/>
      <c r="O121" s="143"/>
      <c r="P121" s="144">
        <f>P122+P135+P139</f>
        <v>0</v>
      </c>
      <c r="Q121" s="143"/>
      <c r="R121" s="144">
        <f>R122+R135+R139</f>
        <v>410.09937359999998</v>
      </c>
      <c r="S121" s="143"/>
      <c r="T121" s="145">
        <f>T122+T135+T139</f>
        <v>0</v>
      </c>
      <c r="AR121" s="138" t="s">
        <v>85</v>
      </c>
      <c r="AT121" s="146" t="s">
        <v>76</v>
      </c>
      <c r="AU121" s="146" t="s">
        <v>77</v>
      </c>
      <c r="AY121" s="138" t="s">
        <v>125</v>
      </c>
      <c r="BK121" s="147">
        <f>BK122+BK135+BK139</f>
        <v>0</v>
      </c>
    </row>
    <row r="122" spans="1:65" s="12" customFormat="1" ht="22.9" customHeight="1">
      <c r="B122" s="137"/>
      <c r="D122" s="138" t="s">
        <v>76</v>
      </c>
      <c r="E122" s="148" t="s">
        <v>126</v>
      </c>
      <c r="F122" s="148" t="s">
        <v>127</v>
      </c>
      <c r="I122" s="140"/>
      <c r="J122" s="149">
        <f>BK122</f>
        <v>0</v>
      </c>
      <c r="L122" s="137"/>
      <c r="M122" s="142"/>
      <c r="N122" s="143"/>
      <c r="O122" s="143"/>
      <c r="P122" s="144">
        <f>SUM(P123:P134)</f>
        <v>0</v>
      </c>
      <c r="Q122" s="143"/>
      <c r="R122" s="144">
        <f>SUM(R123:R134)</f>
        <v>410.09937359999998</v>
      </c>
      <c r="S122" s="143"/>
      <c r="T122" s="145">
        <f>SUM(T123:T134)</f>
        <v>0</v>
      </c>
      <c r="AR122" s="138" t="s">
        <v>85</v>
      </c>
      <c r="AT122" s="146" t="s">
        <v>76</v>
      </c>
      <c r="AU122" s="146" t="s">
        <v>85</v>
      </c>
      <c r="AY122" s="138" t="s">
        <v>125</v>
      </c>
      <c r="BK122" s="147">
        <f>SUM(BK123:BK134)</f>
        <v>0</v>
      </c>
    </row>
    <row r="123" spans="1:65" s="2" customFormat="1" ht="37.9" customHeight="1">
      <c r="A123" s="31"/>
      <c r="B123" s="150"/>
      <c r="C123" s="151" t="s">
        <v>85</v>
      </c>
      <c r="D123" s="151" t="s">
        <v>128</v>
      </c>
      <c r="E123" s="152" t="s">
        <v>129</v>
      </c>
      <c r="F123" s="153" t="s">
        <v>178</v>
      </c>
      <c r="G123" s="154" t="s">
        <v>131</v>
      </c>
      <c r="H123" s="155">
        <v>168</v>
      </c>
      <c r="I123" s="156"/>
      <c r="J123" s="157">
        <f>ROUND(I123*H123,2)</f>
        <v>0</v>
      </c>
      <c r="K123" s="158"/>
      <c r="L123" s="32"/>
      <c r="M123" s="159" t="s">
        <v>1</v>
      </c>
      <c r="N123" s="160" t="s">
        <v>43</v>
      </c>
      <c r="O123" s="60"/>
      <c r="P123" s="161">
        <f>O123*H123</f>
        <v>0</v>
      </c>
      <c r="Q123" s="161">
        <v>2.4407212</v>
      </c>
      <c r="R123" s="161">
        <f>Q123*H123</f>
        <v>410.04116160000001</v>
      </c>
      <c r="S123" s="161">
        <v>0</v>
      </c>
      <c r="T123" s="162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63" t="s">
        <v>132</v>
      </c>
      <c r="AT123" s="163" t="s">
        <v>128</v>
      </c>
      <c r="AU123" s="163" t="s">
        <v>98</v>
      </c>
      <c r="AY123" s="16" t="s">
        <v>125</v>
      </c>
      <c r="BE123" s="164">
        <f>IF(N123="základná",J123,0)</f>
        <v>0</v>
      </c>
      <c r="BF123" s="164">
        <f>IF(N123="znížená",J123,0)</f>
        <v>0</v>
      </c>
      <c r="BG123" s="164">
        <f>IF(N123="zákl. prenesená",J123,0)</f>
        <v>0</v>
      </c>
      <c r="BH123" s="164">
        <f>IF(N123="zníž. prenesená",J123,0)</f>
        <v>0</v>
      </c>
      <c r="BI123" s="164">
        <f>IF(N123="nulová",J123,0)</f>
        <v>0</v>
      </c>
      <c r="BJ123" s="16" t="s">
        <v>98</v>
      </c>
      <c r="BK123" s="164">
        <f>ROUND(I123*H123,2)</f>
        <v>0</v>
      </c>
      <c r="BL123" s="16" t="s">
        <v>132</v>
      </c>
      <c r="BM123" s="163" t="s">
        <v>133</v>
      </c>
    </row>
    <row r="124" spans="1:65" s="13" customFormat="1" ht="11.25">
      <c r="B124" s="165"/>
      <c r="D124" s="166" t="s">
        <v>134</v>
      </c>
      <c r="E124" s="167" t="s">
        <v>1</v>
      </c>
      <c r="F124" s="168" t="s">
        <v>179</v>
      </c>
      <c r="H124" s="169">
        <v>168</v>
      </c>
      <c r="I124" s="170"/>
      <c r="L124" s="165"/>
      <c r="M124" s="171"/>
      <c r="N124" s="172"/>
      <c r="O124" s="172"/>
      <c r="P124" s="172"/>
      <c r="Q124" s="172"/>
      <c r="R124" s="172"/>
      <c r="S124" s="172"/>
      <c r="T124" s="173"/>
      <c r="AT124" s="167" t="s">
        <v>134</v>
      </c>
      <c r="AU124" s="167" t="s">
        <v>98</v>
      </c>
      <c r="AV124" s="13" t="s">
        <v>98</v>
      </c>
      <c r="AW124" s="13" t="s">
        <v>32</v>
      </c>
      <c r="AX124" s="13" t="s">
        <v>85</v>
      </c>
      <c r="AY124" s="167" t="s">
        <v>125</v>
      </c>
    </row>
    <row r="125" spans="1:65" s="2" customFormat="1" ht="21.75" customHeight="1">
      <c r="A125" s="31"/>
      <c r="B125" s="150"/>
      <c r="C125" s="151" t="s">
        <v>98</v>
      </c>
      <c r="D125" s="151" t="s">
        <v>128</v>
      </c>
      <c r="E125" s="152" t="s">
        <v>136</v>
      </c>
      <c r="F125" s="153" t="s">
        <v>137</v>
      </c>
      <c r="G125" s="154" t="s">
        <v>138</v>
      </c>
      <c r="H125" s="155">
        <v>4.2</v>
      </c>
      <c r="I125" s="156"/>
      <c r="J125" s="157">
        <f>ROUND(I125*H125,2)</f>
        <v>0</v>
      </c>
      <c r="K125" s="158"/>
      <c r="L125" s="32"/>
      <c r="M125" s="159" t="s">
        <v>1</v>
      </c>
      <c r="N125" s="160" t="s">
        <v>43</v>
      </c>
      <c r="O125" s="60"/>
      <c r="P125" s="161">
        <f>O125*H125</f>
        <v>0</v>
      </c>
      <c r="Q125" s="161">
        <v>7.8600000000000007E-3</v>
      </c>
      <c r="R125" s="161">
        <f>Q125*H125</f>
        <v>3.3012000000000007E-2</v>
      </c>
      <c r="S125" s="161">
        <v>0</v>
      </c>
      <c r="T125" s="162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63" t="s">
        <v>132</v>
      </c>
      <c r="AT125" s="163" t="s">
        <v>128</v>
      </c>
      <c r="AU125" s="163" t="s">
        <v>98</v>
      </c>
      <c r="AY125" s="16" t="s">
        <v>125</v>
      </c>
      <c r="BE125" s="164">
        <f>IF(N125="základná",J125,0)</f>
        <v>0</v>
      </c>
      <c r="BF125" s="164">
        <f>IF(N125="znížená",J125,0)</f>
        <v>0</v>
      </c>
      <c r="BG125" s="164">
        <f>IF(N125="zákl. prenesená",J125,0)</f>
        <v>0</v>
      </c>
      <c r="BH125" s="164">
        <f>IF(N125="zníž. prenesená",J125,0)</f>
        <v>0</v>
      </c>
      <c r="BI125" s="164">
        <f>IF(N125="nulová",J125,0)</f>
        <v>0</v>
      </c>
      <c r="BJ125" s="16" t="s">
        <v>98</v>
      </c>
      <c r="BK125" s="164">
        <f>ROUND(I125*H125,2)</f>
        <v>0</v>
      </c>
      <c r="BL125" s="16" t="s">
        <v>132</v>
      </c>
      <c r="BM125" s="163" t="s">
        <v>139</v>
      </c>
    </row>
    <row r="126" spans="1:65" s="13" customFormat="1" ht="11.25">
      <c r="B126" s="165"/>
      <c r="D126" s="166" t="s">
        <v>134</v>
      </c>
      <c r="E126" s="167" t="s">
        <v>1</v>
      </c>
      <c r="F126" s="168" t="s">
        <v>180</v>
      </c>
      <c r="H126" s="169">
        <v>4.2</v>
      </c>
      <c r="I126" s="170"/>
      <c r="L126" s="165"/>
      <c r="M126" s="171"/>
      <c r="N126" s="172"/>
      <c r="O126" s="172"/>
      <c r="P126" s="172"/>
      <c r="Q126" s="172"/>
      <c r="R126" s="172"/>
      <c r="S126" s="172"/>
      <c r="T126" s="173"/>
      <c r="AT126" s="167" t="s">
        <v>134</v>
      </c>
      <c r="AU126" s="167" t="s">
        <v>98</v>
      </c>
      <c r="AV126" s="13" t="s">
        <v>98</v>
      </c>
      <c r="AW126" s="13" t="s">
        <v>32</v>
      </c>
      <c r="AX126" s="13" t="s">
        <v>85</v>
      </c>
      <c r="AY126" s="167" t="s">
        <v>125</v>
      </c>
    </row>
    <row r="127" spans="1:65" s="2" customFormat="1" ht="21.75" customHeight="1">
      <c r="A127" s="31"/>
      <c r="B127" s="150"/>
      <c r="C127" s="151" t="s">
        <v>141</v>
      </c>
      <c r="D127" s="151" t="s">
        <v>128</v>
      </c>
      <c r="E127" s="152" t="s">
        <v>142</v>
      </c>
      <c r="F127" s="153" t="s">
        <v>143</v>
      </c>
      <c r="G127" s="154" t="s">
        <v>138</v>
      </c>
      <c r="H127" s="155">
        <v>4.2</v>
      </c>
      <c r="I127" s="156"/>
      <c r="J127" s="157">
        <f>ROUND(I127*H127,2)</f>
        <v>0</v>
      </c>
      <c r="K127" s="158"/>
      <c r="L127" s="32"/>
      <c r="M127" s="159" t="s">
        <v>1</v>
      </c>
      <c r="N127" s="160" t="s">
        <v>43</v>
      </c>
      <c r="O127" s="60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63" t="s">
        <v>132</v>
      </c>
      <c r="AT127" s="163" t="s">
        <v>128</v>
      </c>
      <c r="AU127" s="163" t="s">
        <v>98</v>
      </c>
      <c r="AY127" s="16" t="s">
        <v>125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6" t="s">
        <v>98</v>
      </c>
      <c r="BK127" s="164">
        <f>ROUND(I127*H127,2)</f>
        <v>0</v>
      </c>
      <c r="BL127" s="16" t="s">
        <v>132</v>
      </c>
      <c r="BM127" s="163" t="s">
        <v>144</v>
      </c>
    </row>
    <row r="128" spans="1:65" s="2" customFormat="1" ht="16.5" customHeight="1">
      <c r="A128" s="31"/>
      <c r="B128" s="150"/>
      <c r="C128" s="151" t="s">
        <v>132</v>
      </c>
      <c r="D128" s="151" t="s">
        <v>128</v>
      </c>
      <c r="E128" s="152" t="s">
        <v>145</v>
      </c>
      <c r="F128" s="153" t="s">
        <v>146</v>
      </c>
      <c r="G128" s="154" t="s">
        <v>138</v>
      </c>
      <c r="H128" s="155">
        <v>840</v>
      </c>
      <c r="I128" s="156"/>
      <c r="J128" s="157">
        <f>ROUND(I128*H128,2)</f>
        <v>0</v>
      </c>
      <c r="K128" s="158"/>
      <c r="L128" s="32"/>
      <c r="M128" s="159" t="s">
        <v>1</v>
      </c>
      <c r="N128" s="160" t="s">
        <v>43</v>
      </c>
      <c r="O128" s="60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63" t="s">
        <v>132</v>
      </c>
      <c r="AT128" s="163" t="s">
        <v>128</v>
      </c>
      <c r="AU128" s="163" t="s">
        <v>98</v>
      </c>
      <c r="AY128" s="16" t="s">
        <v>125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6" t="s">
        <v>98</v>
      </c>
      <c r="BK128" s="164">
        <f>ROUND(I128*H128,2)</f>
        <v>0</v>
      </c>
      <c r="BL128" s="16" t="s">
        <v>132</v>
      </c>
      <c r="BM128" s="163" t="s">
        <v>147</v>
      </c>
    </row>
    <row r="129" spans="1:65" s="13" customFormat="1" ht="11.25">
      <c r="B129" s="165"/>
      <c r="D129" s="166" t="s">
        <v>134</v>
      </c>
      <c r="E129" s="167" t="s">
        <v>1</v>
      </c>
      <c r="F129" s="168" t="s">
        <v>175</v>
      </c>
      <c r="H129" s="169">
        <v>840</v>
      </c>
      <c r="I129" s="170"/>
      <c r="L129" s="165"/>
      <c r="M129" s="171"/>
      <c r="N129" s="172"/>
      <c r="O129" s="172"/>
      <c r="P129" s="172"/>
      <c r="Q129" s="172"/>
      <c r="R129" s="172"/>
      <c r="S129" s="172"/>
      <c r="T129" s="173"/>
      <c r="AT129" s="167" t="s">
        <v>134</v>
      </c>
      <c r="AU129" s="167" t="s">
        <v>98</v>
      </c>
      <c r="AV129" s="13" t="s">
        <v>98</v>
      </c>
      <c r="AW129" s="13" t="s">
        <v>32</v>
      </c>
      <c r="AX129" s="13" t="s">
        <v>85</v>
      </c>
      <c r="AY129" s="167" t="s">
        <v>125</v>
      </c>
    </row>
    <row r="130" spans="1:65" s="2" customFormat="1" ht="24.2" customHeight="1">
      <c r="A130" s="31"/>
      <c r="B130" s="150"/>
      <c r="C130" s="174" t="s">
        <v>148</v>
      </c>
      <c r="D130" s="174" t="s">
        <v>149</v>
      </c>
      <c r="E130" s="175" t="s">
        <v>150</v>
      </c>
      <c r="F130" s="176" t="s">
        <v>151</v>
      </c>
      <c r="G130" s="177" t="s">
        <v>152</v>
      </c>
      <c r="H130" s="178">
        <v>25.2</v>
      </c>
      <c r="I130" s="179"/>
      <c r="J130" s="180">
        <f>ROUND(I130*H130,2)</f>
        <v>0</v>
      </c>
      <c r="K130" s="181"/>
      <c r="L130" s="182"/>
      <c r="M130" s="183" t="s">
        <v>1</v>
      </c>
      <c r="N130" s="184" t="s">
        <v>43</v>
      </c>
      <c r="O130" s="60"/>
      <c r="P130" s="161">
        <f>O130*H130</f>
        <v>0</v>
      </c>
      <c r="Q130" s="161">
        <v>1E-3</v>
      </c>
      <c r="R130" s="161">
        <f>Q130*H130</f>
        <v>2.52E-2</v>
      </c>
      <c r="S130" s="161">
        <v>0</v>
      </c>
      <c r="T130" s="162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63" t="s">
        <v>153</v>
      </c>
      <c r="AT130" s="163" t="s">
        <v>149</v>
      </c>
      <c r="AU130" s="163" t="s">
        <v>98</v>
      </c>
      <c r="AY130" s="16" t="s">
        <v>125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6" t="s">
        <v>98</v>
      </c>
      <c r="BK130" s="164">
        <f>ROUND(I130*H130,2)</f>
        <v>0</v>
      </c>
      <c r="BL130" s="16" t="s">
        <v>132</v>
      </c>
      <c r="BM130" s="163" t="s">
        <v>154</v>
      </c>
    </row>
    <row r="131" spans="1:65" s="2" customFormat="1" ht="16.5" customHeight="1">
      <c r="A131" s="31"/>
      <c r="B131" s="150"/>
      <c r="C131" s="151" t="s">
        <v>126</v>
      </c>
      <c r="D131" s="151" t="s">
        <v>128</v>
      </c>
      <c r="E131" s="152" t="s">
        <v>155</v>
      </c>
      <c r="F131" s="153" t="s">
        <v>156</v>
      </c>
      <c r="G131" s="154" t="s">
        <v>138</v>
      </c>
      <c r="H131" s="155">
        <v>840</v>
      </c>
      <c r="I131" s="156"/>
      <c r="J131" s="157">
        <f>ROUND(I131*H131,2)</f>
        <v>0</v>
      </c>
      <c r="K131" s="158"/>
      <c r="L131" s="32"/>
      <c r="M131" s="159" t="s">
        <v>1</v>
      </c>
      <c r="N131" s="160" t="s">
        <v>43</v>
      </c>
      <c r="O131" s="60"/>
      <c r="P131" s="161">
        <f>O131*H131</f>
        <v>0</v>
      </c>
      <c r="Q131" s="161">
        <v>0</v>
      </c>
      <c r="R131" s="161">
        <f>Q131*H131</f>
        <v>0</v>
      </c>
      <c r="S131" s="161">
        <v>0</v>
      </c>
      <c r="T131" s="162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63" t="s">
        <v>132</v>
      </c>
      <c r="AT131" s="163" t="s">
        <v>128</v>
      </c>
      <c r="AU131" s="163" t="s">
        <v>98</v>
      </c>
      <c r="AY131" s="16" t="s">
        <v>125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6" t="s">
        <v>98</v>
      </c>
      <c r="BK131" s="164">
        <f>ROUND(I131*H131,2)</f>
        <v>0</v>
      </c>
      <c r="BL131" s="16" t="s">
        <v>132</v>
      </c>
      <c r="BM131" s="163" t="s">
        <v>157</v>
      </c>
    </row>
    <row r="132" spans="1:65" s="13" customFormat="1" ht="11.25">
      <c r="B132" s="165"/>
      <c r="D132" s="166" t="s">
        <v>134</v>
      </c>
      <c r="E132" s="167" t="s">
        <v>1</v>
      </c>
      <c r="F132" s="168" t="s">
        <v>175</v>
      </c>
      <c r="H132" s="169">
        <v>840</v>
      </c>
      <c r="I132" s="170"/>
      <c r="L132" s="165"/>
      <c r="M132" s="171"/>
      <c r="N132" s="172"/>
      <c r="O132" s="172"/>
      <c r="P132" s="172"/>
      <c r="Q132" s="172"/>
      <c r="R132" s="172"/>
      <c r="S132" s="172"/>
      <c r="T132" s="173"/>
      <c r="AT132" s="167" t="s">
        <v>134</v>
      </c>
      <c r="AU132" s="167" t="s">
        <v>98</v>
      </c>
      <c r="AV132" s="13" t="s">
        <v>98</v>
      </c>
      <c r="AW132" s="13" t="s">
        <v>32</v>
      </c>
      <c r="AX132" s="13" t="s">
        <v>85</v>
      </c>
      <c r="AY132" s="167" t="s">
        <v>125</v>
      </c>
    </row>
    <row r="133" spans="1:65" s="2" customFormat="1" ht="24.2" customHeight="1">
      <c r="A133" s="31"/>
      <c r="B133" s="150"/>
      <c r="C133" s="151" t="s">
        <v>158</v>
      </c>
      <c r="D133" s="151" t="s">
        <v>128</v>
      </c>
      <c r="E133" s="152" t="s">
        <v>159</v>
      </c>
      <c r="F133" s="153" t="s">
        <v>160</v>
      </c>
      <c r="G133" s="154" t="s">
        <v>138</v>
      </c>
      <c r="H133" s="155">
        <v>840</v>
      </c>
      <c r="I133" s="156"/>
      <c r="J133" s="157">
        <f>ROUND(I133*H133,2)</f>
        <v>0</v>
      </c>
      <c r="K133" s="158"/>
      <c r="L133" s="32"/>
      <c r="M133" s="159" t="s">
        <v>1</v>
      </c>
      <c r="N133" s="160" t="s">
        <v>43</v>
      </c>
      <c r="O133" s="60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3" t="s">
        <v>132</v>
      </c>
      <c r="AT133" s="163" t="s">
        <v>128</v>
      </c>
      <c r="AU133" s="163" t="s">
        <v>98</v>
      </c>
      <c r="AY133" s="16" t="s">
        <v>125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6" t="s">
        <v>98</v>
      </c>
      <c r="BK133" s="164">
        <f>ROUND(I133*H133,2)</f>
        <v>0</v>
      </c>
      <c r="BL133" s="16" t="s">
        <v>132</v>
      </c>
      <c r="BM133" s="163" t="s">
        <v>161</v>
      </c>
    </row>
    <row r="134" spans="1:65" s="13" customFormat="1" ht="11.25">
      <c r="B134" s="165"/>
      <c r="D134" s="166" t="s">
        <v>134</v>
      </c>
      <c r="E134" s="167" t="s">
        <v>1</v>
      </c>
      <c r="F134" s="168" t="s">
        <v>175</v>
      </c>
      <c r="H134" s="169">
        <v>840</v>
      </c>
      <c r="I134" s="170"/>
      <c r="L134" s="165"/>
      <c r="M134" s="171"/>
      <c r="N134" s="172"/>
      <c r="O134" s="172"/>
      <c r="P134" s="172"/>
      <c r="Q134" s="172"/>
      <c r="R134" s="172"/>
      <c r="S134" s="172"/>
      <c r="T134" s="173"/>
      <c r="AT134" s="167" t="s">
        <v>134</v>
      </c>
      <c r="AU134" s="167" t="s">
        <v>98</v>
      </c>
      <c r="AV134" s="13" t="s">
        <v>98</v>
      </c>
      <c r="AW134" s="13" t="s">
        <v>32</v>
      </c>
      <c r="AX134" s="13" t="s">
        <v>85</v>
      </c>
      <c r="AY134" s="167" t="s">
        <v>125</v>
      </c>
    </row>
    <row r="135" spans="1:65" s="12" customFormat="1" ht="22.9" customHeight="1">
      <c r="B135" s="137"/>
      <c r="D135" s="138" t="s">
        <v>76</v>
      </c>
      <c r="E135" s="148" t="s">
        <v>162</v>
      </c>
      <c r="F135" s="148" t="s">
        <v>163</v>
      </c>
      <c r="I135" s="140"/>
      <c r="J135" s="149">
        <f>BK135</f>
        <v>0</v>
      </c>
      <c r="L135" s="137"/>
      <c r="M135" s="142"/>
      <c r="N135" s="143"/>
      <c r="O135" s="143"/>
      <c r="P135" s="144">
        <f>SUM(P136:P138)</f>
        <v>0</v>
      </c>
      <c r="Q135" s="143"/>
      <c r="R135" s="144">
        <f>SUM(R136:R138)</f>
        <v>0</v>
      </c>
      <c r="S135" s="143"/>
      <c r="T135" s="145">
        <f>SUM(T136:T138)</f>
        <v>0</v>
      </c>
      <c r="AR135" s="138" t="s">
        <v>85</v>
      </c>
      <c r="AT135" s="146" t="s">
        <v>76</v>
      </c>
      <c r="AU135" s="146" t="s">
        <v>85</v>
      </c>
      <c r="AY135" s="138" t="s">
        <v>125</v>
      </c>
      <c r="BK135" s="147">
        <f>SUM(BK136:BK138)</f>
        <v>0</v>
      </c>
    </row>
    <row r="136" spans="1:65" s="2" customFormat="1" ht="24.2" customHeight="1">
      <c r="A136" s="31"/>
      <c r="B136" s="150"/>
      <c r="C136" s="151" t="s">
        <v>153</v>
      </c>
      <c r="D136" s="151" t="s">
        <v>128</v>
      </c>
      <c r="E136" s="152" t="s">
        <v>164</v>
      </c>
      <c r="F136" s="153" t="s">
        <v>165</v>
      </c>
      <c r="G136" s="154" t="s">
        <v>138</v>
      </c>
      <c r="H136" s="155">
        <v>840</v>
      </c>
      <c r="I136" s="156"/>
      <c r="J136" s="157">
        <f>ROUND(I136*H136,2)</f>
        <v>0</v>
      </c>
      <c r="K136" s="158"/>
      <c r="L136" s="32"/>
      <c r="M136" s="159" t="s">
        <v>1</v>
      </c>
      <c r="N136" s="160" t="s">
        <v>43</v>
      </c>
      <c r="O136" s="60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3" t="s">
        <v>132</v>
      </c>
      <c r="AT136" s="163" t="s">
        <v>128</v>
      </c>
      <c r="AU136" s="163" t="s">
        <v>98</v>
      </c>
      <c r="AY136" s="16" t="s">
        <v>125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6" t="s">
        <v>98</v>
      </c>
      <c r="BK136" s="164">
        <f>ROUND(I136*H136,2)</f>
        <v>0</v>
      </c>
      <c r="BL136" s="16" t="s">
        <v>132</v>
      </c>
      <c r="BM136" s="163" t="s">
        <v>166</v>
      </c>
    </row>
    <row r="137" spans="1:65" s="14" customFormat="1" ht="22.5">
      <c r="B137" s="185"/>
      <c r="D137" s="166" t="s">
        <v>134</v>
      </c>
      <c r="E137" s="186" t="s">
        <v>1</v>
      </c>
      <c r="F137" s="187" t="s">
        <v>181</v>
      </c>
      <c r="H137" s="186" t="s">
        <v>1</v>
      </c>
      <c r="I137" s="188"/>
      <c r="L137" s="185"/>
      <c r="M137" s="189"/>
      <c r="N137" s="190"/>
      <c r="O137" s="190"/>
      <c r="P137" s="190"/>
      <c r="Q137" s="190"/>
      <c r="R137" s="190"/>
      <c r="S137" s="190"/>
      <c r="T137" s="191"/>
      <c r="AT137" s="186" t="s">
        <v>134</v>
      </c>
      <c r="AU137" s="186" t="s">
        <v>98</v>
      </c>
      <c r="AV137" s="14" t="s">
        <v>85</v>
      </c>
      <c r="AW137" s="14" t="s">
        <v>32</v>
      </c>
      <c r="AX137" s="14" t="s">
        <v>77</v>
      </c>
      <c r="AY137" s="186" t="s">
        <v>125</v>
      </c>
    </row>
    <row r="138" spans="1:65" s="13" customFormat="1" ht="11.25">
      <c r="B138" s="165"/>
      <c r="D138" s="166" t="s">
        <v>134</v>
      </c>
      <c r="E138" s="167" t="s">
        <v>175</v>
      </c>
      <c r="F138" s="168" t="s">
        <v>182</v>
      </c>
      <c r="H138" s="169">
        <v>840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134</v>
      </c>
      <c r="AU138" s="167" t="s">
        <v>98</v>
      </c>
      <c r="AV138" s="13" t="s">
        <v>98</v>
      </c>
      <c r="AW138" s="13" t="s">
        <v>32</v>
      </c>
      <c r="AX138" s="13" t="s">
        <v>85</v>
      </c>
      <c r="AY138" s="167" t="s">
        <v>125</v>
      </c>
    </row>
    <row r="139" spans="1:65" s="12" customFormat="1" ht="22.9" customHeight="1">
      <c r="B139" s="137"/>
      <c r="D139" s="138" t="s">
        <v>76</v>
      </c>
      <c r="E139" s="148" t="s">
        <v>169</v>
      </c>
      <c r="F139" s="148" t="s">
        <v>170</v>
      </c>
      <c r="I139" s="140"/>
      <c r="J139" s="149">
        <f>BK139</f>
        <v>0</v>
      </c>
      <c r="L139" s="137"/>
      <c r="M139" s="142"/>
      <c r="N139" s="143"/>
      <c r="O139" s="143"/>
      <c r="P139" s="144">
        <f>P140</f>
        <v>0</v>
      </c>
      <c r="Q139" s="143"/>
      <c r="R139" s="144">
        <f>R140</f>
        <v>0</v>
      </c>
      <c r="S139" s="143"/>
      <c r="T139" s="145">
        <f>T140</f>
        <v>0</v>
      </c>
      <c r="AR139" s="138" t="s">
        <v>85</v>
      </c>
      <c r="AT139" s="146" t="s">
        <v>76</v>
      </c>
      <c r="AU139" s="146" t="s">
        <v>85</v>
      </c>
      <c r="AY139" s="138" t="s">
        <v>125</v>
      </c>
      <c r="BK139" s="147">
        <f>BK140</f>
        <v>0</v>
      </c>
    </row>
    <row r="140" spans="1:65" s="2" customFormat="1" ht="24.2" customHeight="1">
      <c r="A140" s="31"/>
      <c r="B140" s="150"/>
      <c r="C140" s="151" t="s">
        <v>162</v>
      </c>
      <c r="D140" s="151" t="s">
        <v>128</v>
      </c>
      <c r="E140" s="152" t="s">
        <v>171</v>
      </c>
      <c r="F140" s="153" t="s">
        <v>172</v>
      </c>
      <c r="G140" s="154" t="s">
        <v>173</v>
      </c>
      <c r="H140" s="155">
        <v>410.09899999999999</v>
      </c>
      <c r="I140" s="156"/>
      <c r="J140" s="157">
        <f>ROUND(I140*H140,2)</f>
        <v>0</v>
      </c>
      <c r="K140" s="158"/>
      <c r="L140" s="32"/>
      <c r="M140" s="192" t="s">
        <v>1</v>
      </c>
      <c r="N140" s="193" t="s">
        <v>43</v>
      </c>
      <c r="O140" s="194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3" t="s">
        <v>132</v>
      </c>
      <c r="AT140" s="163" t="s">
        <v>128</v>
      </c>
      <c r="AU140" s="163" t="s">
        <v>98</v>
      </c>
      <c r="AY140" s="16" t="s">
        <v>125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6" t="s">
        <v>98</v>
      </c>
      <c r="BK140" s="164">
        <f>ROUND(I140*H140,2)</f>
        <v>0</v>
      </c>
      <c r="BL140" s="16" t="s">
        <v>132</v>
      </c>
      <c r="BM140" s="163" t="s">
        <v>174</v>
      </c>
    </row>
    <row r="141" spans="1:65" s="2" customFormat="1" ht="6.95" customHeight="1">
      <c r="A141" s="31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32"/>
      <c r="M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</sheetData>
  <autoFilter ref="C119:K140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92</v>
      </c>
      <c r="AZ2" s="95" t="s">
        <v>183</v>
      </c>
      <c r="BA2" s="95" t="s">
        <v>1</v>
      </c>
      <c r="BB2" s="95" t="s">
        <v>1</v>
      </c>
      <c r="BC2" s="95" t="s">
        <v>184</v>
      </c>
      <c r="BD2" s="95" t="s">
        <v>98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1:56" s="1" customFormat="1" ht="24.95" customHeight="1">
      <c r="B4" s="19"/>
      <c r="D4" s="20" t="s">
        <v>99</v>
      </c>
      <c r="L4" s="19"/>
      <c r="M4" s="96" t="s">
        <v>9</v>
      </c>
      <c r="AT4" s="16" t="s">
        <v>3</v>
      </c>
    </row>
    <row r="5" spans="1:56" s="1" customFormat="1" ht="6.95" customHeight="1">
      <c r="B5" s="19"/>
      <c r="L5" s="19"/>
    </row>
    <row r="6" spans="1:56" s="1" customFormat="1" ht="12" customHeight="1">
      <c r="B6" s="19"/>
      <c r="D6" s="26" t="s">
        <v>15</v>
      </c>
      <c r="L6" s="19"/>
    </row>
    <row r="7" spans="1:56" s="1" customFormat="1" ht="16.5" customHeight="1">
      <c r="B7" s="19"/>
      <c r="E7" s="247" t="str">
        <f>'Rekapitulácia stavby'!K6</f>
        <v>REKONŠTRUKCIA PODLÁH V MAŠTALIACH</v>
      </c>
      <c r="F7" s="248"/>
      <c r="G7" s="248"/>
      <c r="H7" s="248"/>
      <c r="L7" s="19"/>
    </row>
    <row r="8" spans="1:56" s="2" customFormat="1" ht="12" customHeight="1">
      <c r="A8" s="31"/>
      <c r="B8" s="32"/>
      <c r="C8" s="31"/>
      <c r="D8" s="26" t="s">
        <v>100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56" s="2" customFormat="1" ht="16.5" customHeight="1">
      <c r="A9" s="31"/>
      <c r="B9" s="32"/>
      <c r="C9" s="31"/>
      <c r="D9" s="31"/>
      <c r="E9" s="205" t="s">
        <v>185</v>
      </c>
      <c r="F9" s="249"/>
      <c r="G9" s="249"/>
      <c r="H9" s="249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5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5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4. 3. 2024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26" t="s">
        <v>24</v>
      </c>
      <c r="J14" s="24" t="s">
        <v>25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24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0" t="str">
        <f>'Rekapitulácia stavby'!E14</f>
        <v>Vyplň údaj</v>
      </c>
      <c r="F18" s="227"/>
      <c r="G18" s="227"/>
      <c r="H18" s="227"/>
      <c r="I18" s="26" t="s">
        <v>27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24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27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24</v>
      </c>
      <c r="J23" s="24" t="s">
        <v>34</v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35</v>
      </c>
      <c r="F24" s="31"/>
      <c r="G24" s="31"/>
      <c r="H24" s="31"/>
      <c r="I24" s="26" t="s">
        <v>27</v>
      </c>
      <c r="J24" s="24" t="s">
        <v>1</v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36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7"/>
      <c r="B27" s="98"/>
      <c r="C27" s="97"/>
      <c r="D27" s="97"/>
      <c r="E27" s="232" t="s">
        <v>1</v>
      </c>
      <c r="F27" s="232"/>
      <c r="G27" s="232"/>
      <c r="H27" s="232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100" t="s">
        <v>37</v>
      </c>
      <c r="E30" s="31"/>
      <c r="F30" s="31"/>
      <c r="G30" s="31"/>
      <c r="H30" s="31"/>
      <c r="I30" s="31"/>
      <c r="J30" s="73">
        <f>ROUND(J120, 2)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8"/>
      <c r="E31" s="68"/>
      <c r="F31" s="68"/>
      <c r="G31" s="68"/>
      <c r="H31" s="68"/>
      <c r="I31" s="68"/>
      <c r="J31" s="68"/>
      <c r="K31" s="68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39</v>
      </c>
      <c r="G32" s="31"/>
      <c r="H32" s="31"/>
      <c r="I32" s="35" t="s">
        <v>38</v>
      </c>
      <c r="J32" s="35" t="s">
        <v>40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101" t="s">
        <v>41</v>
      </c>
      <c r="E33" s="37" t="s">
        <v>42</v>
      </c>
      <c r="F33" s="102">
        <f>ROUND((SUM(BE120:BE140)),  2)</f>
        <v>0</v>
      </c>
      <c r="G33" s="103"/>
      <c r="H33" s="103"/>
      <c r="I33" s="104">
        <v>0.2</v>
      </c>
      <c r="J33" s="102">
        <f>ROUND(((SUM(BE120:BE140))*I33),  2)</f>
        <v>0</v>
      </c>
      <c r="K33" s="31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7" t="s">
        <v>43</v>
      </c>
      <c r="F34" s="102">
        <f>ROUND((SUM(BF120:BF140)),  2)</f>
        <v>0</v>
      </c>
      <c r="G34" s="103"/>
      <c r="H34" s="103"/>
      <c r="I34" s="104">
        <v>0.2</v>
      </c>
      <c r="J34" s="102">
        <f>ROUND(((SUM(BF120:BF140))*I34),  2)</f>
        <v>0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105">
        <f>ROUND((SUM(BG120:BG140)),  2)</f>
        <v>0</v>
      </c>
      <c r="G35" s="31"/>
      <c r="H35" s="31"/>
      <c r="I35" s="106">
        <v>0.2</v>
      </c>
      <c r="J35" s="105">
        <f>0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45</v>
      </c>
      <c r="F36" s="105">
        <f>ROUND((SUM(BH120:BH140)),  2)</f>
        <v>0</v>
      </c>
      <c r="G36" s="31"/>
      <c r="H36" s="31"/>
      <c r="I36" s="106">
        <v>0.2</v>
      </c>
      <c r="J36" s="105">
        <f>0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37" t="s">
        <v>46</v>
      </c>
      <c r="F37" s="102">
        <f>ROUND((SUM(BI120:BI140)),  2)</f>
        <v>0</v>
      </c>
      <c r="G37" s="103"/>
      <c r="H37" s="103"/>
      <c r="I37" s="104">
        <v>0</v>
      </c>
      <c r="J37" s="102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7"/>
      <c r="D39" s="108" t="s">
        <v>47</v>
      </c>
      <c r="E39" s="62"/>
      <c r="F39" s="62"/>
      <c r="G39" s="109" t="s">
        <v>48</v>
      </c>
      <c r="H39" s="110" t="s">
        <v>49</v>
      </c>
      <c r="I39" s="62"/>
      <c r="J39" s="111">
        <f>SUM(J30:J37)</f>
        <v>0</v>
      </c>
      <c r="K39" s="112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50</v>
      </c>
      <c r="E50" s="46"/>
      <c r="F50" s="46"/>
      <c r="G50" s="45" t="s">
        <v>51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52</v>
      </c>
      <c r="E61" s="34"/>
      <c r="F61" s="113" t="s">
        <v>53</v>
      </c>
      <c r="G61" s="47" t="s">
        <v>52</v>
      </c>
      <c r="H61" s="34"/>
      <c r="I61" s="34"/>
      <c r="J61" s="114" t="s">
        <v>53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54</v>
      </c>
      <c r="E65" s="48"/>
      <c r="F65" s="48"/>
      <c r="G65" s="45" t="s">
        <v>55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52</v>
      </c>
      <c r="E76" s="34"/>
      <c r="F76" s="113" t="s">
        <v>53</v>
      </c>
      <c r="G76" s="47" t="s">
        <v>52</v>
      </c>
      <c r="H76" s="34"/>
      <c r="I76" s="34"/>
      <c r="J76" s="114" t="s">
        <v>53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102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1"/>
      <c r="D85" s="31"/>
      <c r="E85" s="247" t="str">
        <f>E7</f>
        <v>REKONŠTRUKCIA PODLÁH V MAŠTALIACH</v>
      </c>
      <c r="F85" s="248"/>
      <c r="G85" s="248"/>
      <c r="H85" s="248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100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1"/>
      <c r="D87" s="31"/>
      <c r="E87" s="205" t="str">
        <f>E9</f>
        <v>SO 01-3 - Maštal č.3</v>
      </c>
      <c r="F87" s="249"/>
      <c r="G87" s="249"/>
      <c r="H87" s="249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1"/>
      <c r="E89" s="31"/>
      <c r="F89" s="24" t="str">
        <f>F12</f>
        <v>Mikuláš</v>
      </c>
      <c r="G89" s="31"/>
      <c r="H89" s="31"/>
      <c r="I89" s="26" t="s">
        <v>21</v>
      </c>
      <c r="J89" s="57" t="str">
        <f>IF(J12="","",J12)</f>
        <v>4. 3. 2024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1"/>
      <c r="E91" s="31"/>
      <c r="F91" s="24" t="str">
        <f>E15</f>
        <v>AGROCONTRACT Mikuláš a.s.,Mikuláš 631,94655 Dubník</v>
      </c>
      <c r="G91" s="31"/>
      <c r="H91" s="31"/>
      <c r="I91" s="26" t="s">
        <v>30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>Ingrid Szegheőová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15" t="s">
        <v>103</v>
      </c>
      <c r="D94" s="107"/>
      <c r="E94" s="107"/>
      <c r="F94" s="107"/>
      <c r="G94" s="107"/>
      <c r="H94" s="107"/>
      <c r="I94" s="107"/>
      <c r="J94" s="116" t="s">
        <v>104</v>
      </c>
      <c r="K94" s="107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17" t="s">
        <v>105</v>
      </c>
      <c r="D96" s="31"/>
      <c r="E96" s="31"/>
      <c r="F96" s="31"/>
      <c r="G96" s="31"/>
      <c r="H96" s="31"/>
      <c r="I96" s="31"/>
      <c r="J96" s="73">
        <f>J120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106</v>
      </c>
    </row>
    <row r="97" spans="1:31" s="9" customFormat="1" ht="24.95" hidden="1" customHeight="1">
      <c r="B97" s="118"/>
      <c r="D97" s="119" t="s">
        <v>107</v>
      </c>
      <c r="E97" s="120"/>
      <c r="F97" s="120"/>
      <c r="G97" s="120"/>
      <c r="H97" s="120"/>
      <c r="I97" s="120"/>
      <c r="J97" s="121">
        <f>J121</f>
        <v>0</v>
      </c>
      <c r="L97" s="118"/>
    </row>
    <row r="98" spans="1:31" s="10" customFormat="1" ht="19.899999999999999" hidden="1" customHeight="1">
      <c r="B98" s="122"/>
      <c r="D98" s="123" t="s">
        <v>108</v>
      </c>
      <c r="E98" s="124"/>
      <c r="F98" s="124"/>
      <c r="G98" s="124"/>
      <c r="H98" s="124"/>
      <c r="I98" s="124"/>
      <c r="J98" s="125">
        <f>J122</f>
        <v>0</v>
      </c>
      <c r="L98" s="122"/>
    </row>
    <row r="99" spans="1:31" s="10" customFormat="1" ht="19.899999999999999" hidden="1" customHeight="1">
      <c r="B99" s="122"/>
      <c r="D99" s="123" t="s">
        <v>109</v>
      </c>
      <c r="E99" s="124"/>
      <c r="F99" s="124"/>
      <c r="G99" s="124"/>
      <c r="H99" s="124"/>
      <c r="I99" s="124"/>
      <c r="J99" s="125">
        <f>J135</f>
        <v>0</v>
      </c>
      <c r="L99" s="122"/>
    </row>
    <row r="100" spans="1:31" s="10" customFormat="1" ht="19.899999999999999" hidden="1" customHeight="1">
      <c r="B100" s="122"/>
      <c r="D100" s="123" t="s">
        <v>110</v>
      </c>
      <c r="E100" s="124"/>
      <c r="F100" s="124"/>
      <c r="G100" s="124"/>
      <c r="H100" s="124"/>
      <c r="I100" s="124"/>
      <c r="J100" s="125">
        <f>J139</f>
        <v>0</v>
      </c>
      <c r="L100" s="122"/>
    </row>
    <row r="101" spans="1:31" s="2" customFormat="1" ht="21.75" hidden="1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5" hidden="1" customHeight="1">
      <c r="A102" s="31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ht="11.25" hidden="1"/>
    <row r="104" spans="1:31" ht="11.25" hidden="1"/>
    <row r="105" spans="1:31" ht="11.25" hidden="1"/>
    <row r="106" spans="1:31" s="2" customFormat="1" ht="6.95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5" customHeight="1">
      <c r="A107" s="31"/>
      <c r="B107" s="32"/>
      <c r="C107" s="20" t="s">
        <v>111</v>
      </c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15</v>
      </c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1"/>
      <c r="D110" s="31"/>
      <c r="E110" s="247" t="str">
        <f>E7</f>
        <v>REKONŠTRUKCIA PODLÁH V MAŠTALIACH</v>
      </c>
      <c r="F110" s="248"/>
      <c r="G110" s="248"/>
      <c r="H110" s="248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100</v>
      </c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1"/>
      <c r="D112" s="31"/>
      <c r="E112" s="205" t="str">
        <f>E9</f>
        <v>SO 01-3 - Maštal č.3</v>
      </c>
      <c r="F112" s="249"/>
      <c r="G112" s="249"/>
      <c r="H112" s="249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19</v>
      </c>
      <c r="D114" s="31"/>
      <c r="E114" s="31"/>
      <c r="F114" s="24" t="str">
        <f>F12</f>
        <v>Mikuláš</v>
      </c>
      <c r="G114" s="31"/>
      <c r="H114" s="31"/>
      <c r="I114" s="26" t="s">
        <v>21</v>
      </c>
      <c r="J114" s="57" t="str">
        <f>IF(J12="","",J12)</f>
        <v>4. 3. 2024</v>
      </c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23</v>
      </c>
      <c r="D116" s="31"/>
      <c r="E116" s="31"/>
      <c r="F116" s="24" t="str">
        <f>E15</f>
        <v>AGROCONTRACT Mikuláš a.s.,Mikuláš 631,94655 Dubník</v>
      </c>
      <c r="G116" s="31"/>
      <c r="H116" s="31"/>
      <c r="I116" s="26" t="s">
        <v>30</v>
      </c>
      <c r="J116" s="29" t="str">
        <f>E21</f>
        <v xml:space="preserve"> </v>
      </c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28</v>
      </c>
      <c r="D117" s="31"/>
      <c r="E117" s="31"/>
      <c r="F117" s="24" t="str">
        <f>IF(E18="","",E18)</f>
        <v>Vyplň údaj</v>
      </c>
      <c r="G117" s="31"/>
      <c r="H117" s="31"/>
      <c r="I117" s="26" t="s">
        <v>33</v>
      </c>
      <c r="J117" s="29" t="str">
        <f>E24</f>
        <v>Ingrid Szegheőová</v>
      </c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26"/>
      <c r="B119" s="127"/>
      <c r="C119" s="128" t="s">
        <v>112</v>
      </c>
      <c r="D119" s="129" t="s">
        <v>62</v>
      </c>
      <c r="E119" s="129" t="s">
        <v>58</v>
      </c>
      <c r="F119" s="129" t="s">
        <v>59</v>
      </c>
      <c r="G119" s="129" t="s">
        <v>113</v>
      </c>
      <c r="H119" s="129" t="s">
        <v>114</v>
      </c>
      <c r="I119" s="129" t="s">
        <v>115</v>
      </c>
      <c r="J119" s="130" t="s">
        <v>104</v>
      </c>
      <c r="K119" s="131" t="s">
        <v>116</v>
      </c>
      <c r="L119" s="132"/>
      <c r="M119" s="64" t="s">
        <v>1</v>
      </c>
      <c r="N119" s="65" t="s">
        <v>41</v>
      </c>
      <c r="O119" s="65" t="s">
        <v>117</v>
      </c>
      <c r="P119" s="65" t="s">
        <v>118</v>
      </c>
      <c r="Q119" s="65" t="s">
        <v>119</v>
      </c>
      <c r="R119" s="65" t="s">
        <v>120</v>
      </c>
      <c r="S119" s="65" t="s">
        <v>121</v>
      </c>
      <c r="T119" s="66" t="s">
        <v>122</v>
      </c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</row>
    <row r="120" spans="1:65" s="2" customFormat="1" ht="22.9" customHeight="1">
      <c r="A120" s="31"/>
      <c r="B120" s="32"/>
      <c r="C120" s="71" t="s">
        <v>105</v>
      </c>
      <c r="D120" s="31"/>
      <c r="E120" s="31"/>
      <c r="F120" s="31"/>
      <c r="G120" s="31"/>
      <c r="H120" s="31"/>
      <c r="I120" s="31"/>
      <c r="J120" s="133">
        <f>BK120</f>
        <v>0</v>
      </c>
      <c r="K120" s="31"/>
      <c r="L120" s="32"/>
      <c r="M120" s="67"/>
      <c r="N120" s="58"/>
      <c r="O120" s="68"/>
      <c r="P120" s="134">
        <f>P121</f>
        <v>0</v>
      </c>
      <c r="Q120" s="68"/>
      <c r="R120" s="134">
        <f>R121</f>
        <v>571.40930873600007</v>
      </c>
      <c r="S120" s="68"/>
      <c r="T120" s="135">
        <f>T121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6" t="s">
        <v>76</v>
      </c>
      <c r="AU120" s="16" t="s">
        <v>106</v>
      </c>
      <c r="BK120" s="136">
        <f>BK121</f>
        <v>0</v>
      </c>
    </row>
    <row r="121" spans="1:65" s="12" customFormat="1" ht="25.9" customHeight="1">
      <c r="B121" s="137"/>
      <c r="D121" s="138" t="s">
        <v>76</v>
      </c>
      <c r="E121" s="139" t="s">
        <v>123</v>
      </c>
      <c r="F121" s="139" t="s">
        <v>124</v>
      </c>
      <c r="I121" s="140"/>
      <c r="J121" s="141">
        <f>BK121</f>
        <v>0</v>
      </c>
      <c r="L121" s="137"/>
      <c r="M121" s="142"/>
      <c r="N121" s="143"/>
      <c r="O121" s="143"/>
      <c r="P121" s="144">
        <f>P122+P135+P139</f>
        <v>0</v>
      </c>
      <c r="Q121" s="143"/>
      <c r="R121" s="144">
        <f>R122+R135+R139</f>
        <v>571.40930873600007</v>
      </c>
      <c r="S121" s="143"/>
      <c r="T121" s="145">
        <f>T122+T135+T139</f>
        <v>0</v>
      </c>
      <c r="AR121" s="138" t="s">
        <v>85</v>
      </c>
      <c r="AT121" s="146" t="s">
        <v>76</v>
      </c>
      <c r="AU121" s="146" t="s">
        <v>77</v>
      </c>
      <c r="AY121" s="138" t="s">
        <v>125</v>
      </c>
      <c r="BK121" s="147">
        <f>BK122+BK135+BK139</f>
        <v>0</v>
      </c>
    </row>
    <row r="122" spans="1:65" s="12" customFormat="1" ht="22.9" customHeight="1">
      <c r="B122" s="137"/>
      <c r="D122" s="138" t="s">
        <v>76</v>
      </c>
      <c r="E122" s="148" t="s">
        <v>126</v>
      </c>
      <c r="F122" s="148" t="s">
        <v>127</v>
      </c>
      <c r="I122" s="140"/>
      <c r="J122" s="149">
        <f>BK122</f>
        <v>0</v>
      </c>
      <c r="L122" s="137"/>
      <c r="M122" s="142"/>
      <c r="N122" s="143"/>
      <c r="O122" s="143"/>
      <c r="P122" s="144">
        <f>SUM(P123:P134)</f>
        <v>0</v>
      </c>
      <c r="Q122" s="143"/>
      <c r="R122" s="144">
        <f>SUM(R123:R134)</f>
        <v>571.40930873600007</v>
      </c>
      <c r="S122" s="143"/>
      <c r="T122" s="145">
        <f>SUM(T123:T134)</f>
        <v>0</v>
      </c>
      <c r="AR122" s="138" t="s">
        <v>85</v>
      </c>
      <c r="AT122" s="146" t="s">
        <v>76</v>
      </c>
      <c r="AU122" s="146" t="s">
        <v>85</v>
      </c>
      <c r="AY122" s="138" t="s">
        <v>125</v>
      </c>
      <c r="BK122" s="147">
        <f>SUM(BK123:BK134)</f>
        <v>0</v>
      </c>
    </row>
    <row r="123" spans="1:65" s="2" customFormat="1" ht="37.9" customHeight="1">
      <c r="A123" s="31"/>
      <c r="B123" s="150"/>
      <c r="C123" s="151" t="s">
        <v>85</v>
      </c>
      <c r="D123" s="151" t="s">
        <v>128</v>
      </c>
      <c r="E123" s="152" t="s">
        <v>129</v>
      </c>
      <c r="F123" s="153" t="s">
        <v>178</v>
      </c>
      <c r="G123" s="154" t="s">
        <v>131</v>
      </c>
      <c r="H123" s="155">
        <v>234.08</v>
      </c>
      <c r="I123" s="156"/>
      <c r="J123" s="157">
        <f>ROUND(I123*H123,2)</f>
        <v>0</v>
      </c>
      <c r="K123" s="158"/>
      <c r="L123" s="32"/>
      <c r="M123" s="159" t="s">
        <v>1</v>
      </c>
      <c r="N123" s="160" t="s">
        <v>43</v>
      </c>
      <c r="O123" s="60"/>
      <c r="P123" s="161">
        <f>O123*H123</f>
        <v>0</v>
      </c>
      <c r="Q123" s="161">
        <v>2.4407212</v>
      </c>
      <c r="R123" s="161">
        <f>Q123*H123</f>
        <v>571.32401849600001</v>
      </c>
      <c r="S123" s="161">
        <v>0</v>
      </c>
      <c r="T123" s="162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63" t="s">
        <v>132</v>
      </c>
      <c r="AT123" s="163" t="s">
        <v>128</v>
      </c>
      <c r="AU123" s="163" t="s">
        <v>98</v>
      </c>
      <c r="AY123" s="16" t="s">
        <v>125</v>
      </c>
      <c r="BE123" s="164">
        <f>IF(N123="základná",J123,0)</f>
        <v>0</v>
      </c>
      <c r="BF123" s="164">
        <f>IF(N123="znížená",J123,0)</f>
        <v>0</v>
      </c>
      <c r="BG123" s="164">
        <f>IF(N123="zákl. prenesená",J123,0)</f>
        <v>0</v>
      </c>
      <c r="BH123" s="164">
        <f>IF(N123="zníž. prenesená",J123,0)</f>
        <v>0</v>
      </c>
      <c r="BI123" s="164">
        <f>IF(N123="nulová",J123,0)</f>
        <v>0</v>
      </c>
      <c r="BJ123" s="16" t="s">
        <v>98</v>
      </c>
      <c r="BK123" s="164">
        <f>ROUND(I123*H123,2)</f>
        <v>0</v>
      </c>
      <c r="BL123" s="16" t="s">
        <v>132</v>
      </c>
      <c r="BM123" s="163" t="s">
        <v>133</v>
      </c>
    </row>
    <row r="124" spans="1:65" s="13" customFormat="1" ht="11.25">
      <c r="B124" s="165"/>
      <c r="D124" s="166" t="s">
        <v>134</v>
      </c>
      <c r="E124" s="167" t="s">
        <v>1</v>
      </c>
      <c r="F124" s="168" t="s">
        <v>186</v>
      </c>
      <c r="H124" s="169">
        <v>234.08</v>
      </c>
      <c r="I124" s="170"/>
      <c r="L124" s="165"/>
      <c r="M124" s="171"/>
      <c r="N124" s="172"/>
      <c r="O124" s="172"/>
      <c r="P124" s="172"/>
      <c r="Q124" s="172"/>
      <c r="R124" s="172"/>
      <c r="S124" s="172"/>
      <c r="T124" s="173"/>
      <c r="AT124" s="167" t="s">
        <v>134</v>
      </c>
      <c r="AU124" s="167" t="s">
        <v>98</v>
      </c>
      <c r="AV124" s="13" t="s">
        <v>98</v>
      </c>
      <c r="AW124" s="13" t="s">
        <v>32</v>
      </c>
      <c r="AX124" s="13" t="s">
        <v>85</v>
      </c>
      <c r="AY124" s="167" t="s">
        <v>125</v>
      </c>
    </row>
    <row r="125" spans="1:65" s="2" customFormat="1" ht="21.75" customHeight="1">
      <c r="A125" s="31"/>
      <c r="B125" s="150"/>
      <c r="C125" s="151" t="s">
        <v>98</v>
      </c>
      <c r="D125" s="151" t="s">
        <v>128</v>
      </c>
      <c r="E125" s="152" t="s">
        <v>136</v>
      </c>
      <c r="F125" s="153" t="s">
        <v>137</v>
      </c>
      <c r="G125" s="154" t="s">
        <v>138</v>
      </c>
      <c r="H125" s="155">
        <v>6.3840000000000003</v>
      </c>
      <c r="I125" s="156"/>
      <c r="J125" s="157">
        <f>ROUND(I125*H125,2)</f>
        <v>0</v>
      </c>
      <c r="K125" s="158"/>
      <c r="L125" s="32"/>
      <c r="M125" s="159" t="s">
        <v>1</v>
      </c>
      <c r="N125" s="160" t="s">
        <v>43</v>
      </c>
      <c r="O125" s="60"/>
      <c r="P125" s="161">
        <f>O125*H125</f>
        <v>0</v>
      </c>
      <c r="Q125" s="161">
        <v>7.8600000000000007E-3</v>
      </c>
      <c r="R125" s="161">
        <f>Q125*H125</f>
        <v>5.0178240000000006E-2</v>
      </c>
      <c r="S125" s="161">
        <v>0</v>
      </c>
      <c r="T125" s="162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63" t="s">
        <v>132</v>
      </c>
      <c r="AT125" s="163" t="s">
        <v>128</v>
      </c>
      <c r="AU125" s="163" t="s">
        <v>98</v>
      </c>
      <c r="AY125" s="16" t="s">
        <v>125</v>
      </c>
      <c r="BE125" s="164">
        <f>IF(N125="základná",J125,0)</f>
        <v>0</v>
      </c>
      <c r="BF125" s="164">
        <f>IF(N125="znížená",J125,0)</f>
        <v>0</v>
      </c>
      <c r="BG125" s="164">
        <f>IF(N125="zákl. prenesená",J125,0)</f>
        <v>0</v>
      </c>
      <c r="BH125" s="164">
        <f>IF(N125="zníž. prenesená",J125,0)</f>
        <v>0</v>
      </c>
      <c r="BI125" s="164">
        <f>IF(N125="nulová",J125,0)</f>
        <v>0</v>
      </c>
      <c r="BJ125" s="16" t="s">
        <v>98</v>
      </c>
      <c r="BK125" s="164">
        <f>ROUND(I125*H125,2)</f>
        <v>0</v>
      </c>
      <c r="BL125" s="16" t="s">
        <v>132</v>
      </c>
      <c r="BM125" s="163" t="s">
        <v>139</v>
      </c>
    </row>
    <row r="126" spans="1:65" s="13" customFormat="1" ht="11.25">
      <c r="B126" s="165"/>
      <c r="D126" s="166" t="s">
        <v>134</v>
      </c>
      <c r="E126" s="167" t="s">
        <v>1</v>
      </c>
      <c r="F126" s="168" t="s">
        <v>187</v>
      </c>
      <c r="H126" s="169">
        <v>6.3840000000000003</v>
      </c>
      <c r="I126" s="170"/>
      <c r="L126" s="165"/>
      <c r="M126" s="171"/>
      <c r="N126" s="172"/>
      <c r="O126" s="172"/>
      <c r="P126" s="172"/>
      <c r="Q126" s="172"/>
      <c r="R126" s="172"/>
      <c r="S126" s="172"/>
      <c r="T126" s="173"/>
      <c r="AT126" s="167" t="s">
        <v>134</v>
      </c>
      <c r="AU126" s="167" t="s">
        <v>98</v>
      </c>
      <c r="AV126" s="13" t="s">
        <v>98</v>
      </c>
      <c r="AW126" s="13" t="s">
        <v>32</v>
      </c>
      <c r="AX126" s="13" t="s">
        <v>85</v>
      </c>
      <c r="AY126" s="167" t="s">
        <v>125</v>
      </c>
    </row>
    <row r="127" spans="1:65" s="2" customFormat="1" ht="21.75" customHeight="1">
      <c r="A127" s="31"/>
      <c r="B127" s="150"/>
      <c r="C127" s="151" t="s">
        <v>141</v>
      </c>
      <c r="D127" s="151" t="s">
        <v>128</v>
      </c>
      <c r="E127" s="152" t="s">
        <v>142</v>
      </c>
      <c r="F127" s="153" t="s">
        <v>143</v>
      </c>
      <c r="G127" s="154" t="s">
        <v>138</v>
      </c>
      <c r="H127" s="155">
        <v>6.3840000000000003</v>
      </c>
      <c r="I127" s="156"/>
      <c r="J127" s="157">
        <f>ROUND(I127*H127,2)</f>
        <v>0</v>
      </c>
      <c r="K127" s="158"/>
      <c r="L127" s="32"/>
      <c r="M127" s="159" t="s">
        <v>1</v>
      </c>
      <c r="N127" s="160" t="s">
        <v>43</v>
      </c>
      <c r="O127" s="60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63" t="s">
        <v>132</v>
      </c>
      <c r="AT127" s="163" t="s">
        <v>128</v>
      </c>
      <c r="AU127" s="163" t="s">
        <v>98</v>
      </c>
      <c r="AY127" s="16" t="s">
        <v>125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6" t="s">
        <v>98</v>
      </c>
      <c r="BK127" s="164">
        <f>ROUND(I127*H127,2)</f>
        <v>0</v>
      </c>
      <c r="BL127" s="16" t="s">
        <v>132</v>
      </c>
      <c r="BM127" s="163" t="s">
        <v>144</v>
      </c>
    </row>
    <row r="128" spans="1:65" s="2" customFormat="1" ht="16.5" customHeight="1">
      <c r="A128" s="31"/>
      <c r="B128" s="150"/>
      <c r="C128" s="151" t="s">
        <v>132</v>
      </c>
      <c r="D128" s="151" t="s">
        <v>128</v>
      </c>
      <c r="E128" s="152" t="s">
        <v>145</v>
      </c>
      <c r="F128" s="153" t="s">
        <v>146</v>
      </c>
      <c r="G128" s="154" t="s">
        <v>138</v>
      </c>
      <c r="H128" s="155">
        <v>1170.4000000000001</v>
      </c>
      <c r="I128" s="156"/>
      <c r="J128" s="157">
        <f>ROUND(I128*H128,2)</f>
        <v>0</v>
      </c>
      <c r="K128" s="158"/>
      <c r="L128" s="32"/>
      <c r="M128" s="159" t="s">
        <v>1</v>
      </c>
      <c r="N128" s="160" t="s">
        <v>43</v>
      </c>
      <c r="O128" s="60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63" t="s">
        <v>132</v>
      </c>
      <c r="AT128" s="163" t="s">
        <v>128</v>
      </c>
      <c r="AU128" s="163" t="s">
        <v>98</v>
      </c>
      <c r="AY128" s="16" t="s">
        <v>125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6" t="s">
        <v>98</v>
      </c>
      <c r="BK128" s="164">
        <f>ROUND(I128*H128,2)</f>
        <v>0</v>
      </c>
      <c r="BL128" s="16" t="s">
        <v>132</v>
      </c>
      <c r="BM128" s="163" t="s">
        <v>147</v>
      </c>
    </row>
    <row r="129" spans="1:65" s="13" customFormat="1" ht="11.25">
      <c r="B129" s="165"/>
      <c r="D129" s="166" t="s">
        <v>134</v>
      </c>
      <c r="E129" s="167" t="s">
        <v>1</v>
      </c>
      <c r="F129" s="168" t="s">
        <v>183</v>
      </c>
      <c r="H129" s="169">
        <v>1170.4000000000001</v>
      </c>
      <c r="I129" s="170"/>
      <c r="L129" s="165"/>
      <c r="M129" s="171"/>
      <c r="N129" s="172"/>
      <c r="O129" s="172"/>
      <c r="P129" s="172"/>
      <c r="Q129" s="172"/>
      <c r="R129" s="172"/>
      <c r="S129" s="172"/>
      <c r="T129" s="173"/>
      <c r="AT129" s="167" t="s">
        <v>134</v>
      </c>
      <c r="AU129" s="167" t="s">
        <v>98</v>
      </c>
      <c r="AV129" s="13" t="s">
        <v>98</v>
      </c>
      <c r="AW129" s="13" t="s">
        <v>32</v>
      </c>
      <c r="AX129" s="13" t="s">
        <v>85</v>
      </c>
      <c r="AY129" s="167" t="s">
        <v>125</v>
      </c>
    </row>
    <row r="130" spans="1:65" s="2" customFormat="1" ht="24.2" customHeight="1">
      <c r="A130" s="31"/>
      <c r="B130" s="150"/>
      <c r="C130" s="174" t="s">
        <v>148</v>
      </c>
      <c r="D130" s="174" t="s">
        <v>149</v>
      </c>
      <c r="E130" s="175" t="s">
        <v>150</v>
      </c>
      <c r="F130" s="176" t="s">
        <v>151</v>
      </c>
      <c r="G130" s="177" t="s">
        <v>152</v>
      </c>
      <c r="H130" s="178">
        <v>35.112000000000002</v>
      </c>
      <c r="I130" s="179"/>
      <c r="J130" s="180">
        <f>ROUND(I130*H130,2)</f>
        <v>0</v>
      </c>
      <c r="K130" s="181"/>
      <c r="L130" s="182"/>
      <c r="M130" s="183" t="s">
        <v>1</v>
      </c>
      <c r="N130" s="184" t="s">
        <v>43</v>
      </c>
      <c r="O130" s="60"/>
      <c r="P130" s="161">
        <f>O130*H130</f>
        <v>0</v>
      </c>
      <c r="Q130" s="161">
        <v>1E-3</v>
      </c>
      <c r="R130" s="161">
        <f>Q130*H130</f>
        <v>3.5112000000000004E-2</v>
      </c>
      <c r="S130" s="161">
        <v>0</v>
      </c>
      <c r="T130" s="162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63" t="s">
        <v>153</v>
      </c>
      <c r="AT130" s="163" t="s">
        <v>149</v>
      </c>
      <c r="AU130" s="163" t="s">
        <v>98</v>
      </c>
      <c r="AY130" s="16" t="s">
        <v>125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6" t="s">
        <v>98</v>
      </c>
      <c r="BK130" s="164">
        <f>ROUND(I130*H130,2)</f>
        <v>0</v>
      </c>
      <c r="BL130" s="16" t="s">
        <v>132</v>
      </c>
      <c r="BM130" s="163" t="s">
        <v>154</v>
      </c>
    </row>
    <row r="131" spans="1:65" s="2" customFormat="1" ht="16.5" customHeight="1">
      <c r="A131" s="31"/>
      <c r="B131" s="150"/>
      <c r="C131" s="151" t="s">
        <v>126</v>
      </c>
      <c r="D131" s="151" t="s">
        <v>128</v>
      </c>
      <c r="E131" s="152" t="s">
        <v>155</v>
      </c>
      <c r="F131" s="153" t="s">
        <v>156</v>
      </c>
      <c r="G131" s="154" t="s">
        <v>138</v>
      </c>
      <c r="H131" s="155">
        <v>1170.4000000000001</v>
      </c>
      <c r="I131" s="156"/>
      <c r="J131" s="157">
        <f>ROUND(I131*H131,2)</f>
        <v>0</v>
      </c>
      <c r="K131" s="158"/>
      <c r="L131" s="32"/>
      <c r="M131" s="159" t="s">
        <v>1</v>
      </c>
      <c r="N131" s="160" t="s">
        <v>43</v>
      </c>
      <c r="O131" s="60"/>
      <c r="P131" s="161">
        <f>O131*H131</f>
        <v>0</v>
      </c>
      <c r="Q131" s="161">
        <v>0</v>
      </c>
      <c r="R131" s="161">
        <f>Q131*H131</f>
        <v>0</v>
      </c>
      <c r="S131" s="161">
        <v>0</v>
      </c>
      <c r="T131" s="162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63" t="s">
        <v>132</v>
      </c>
      <c r="AT131" s="163" t="s">
        <v>128</v>
      </c>
      <c r="AU131" s="163" t="s">
        <v>98</v>
      </c>
      <c r="AY131" s="16" t="s">
        <v>125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6" t="s">
        <v>98</v>
      </c>
      <c r="BK131" s="164">
        <f>ROUND(I131*H131,2)</f>
        <v>0</v>
      </c>
      <c r="BL131" s="16" t="s">
        <v>132</v>
      </c>
      <c r="BM131" s="163" t="s">
        <v>157</v>
      </c>
    </row>
    <row r="132" spans="1:65" s="13" customFormat="1" ht="11.25">
      <c r="B132" s="165"/>
      <c r="D132" s="166" t="s">
        <v>134</v>
      </c>
      <c r="E132" s="167" t="s">
        <v>1</v>
      </c>
      <c r="F132" s="168" t="s">
        <v>183</v>
      </c>
      <c r="H132" s="169">
        <v>1170.4000000000001</v>
      </c>
      <c r="I132" s="170"/>
      <c r="L132" s="165"/>
      <c r="M132" s="171"/>
      <c r="N132" s="172"/>
      <c r="O132" s="172"/>
      <c r="P132" s="172"/>
      <c r="Q132" s="172"/>
      <c r="R132" s="172"/>
      <c r="S132" s="172"/>
      <c r="T132" s="173"/>
      <c r="AT132" s="167" t="s">
        <v>134</v>
      </c>
      <c r="AU132" s="167" t="s">
        <v>98</v>
      </c>
      <c r="AV132" s="13" t="s">
        <v>98</v>
      </c>
      <c r="AW132" s="13" t="s">
        <v>32</v>
      </c>
      <c r="AX132" s="13" t="s">
        <v>85</v>
      </c>
      <c r="AY132" s="167" t="s">
        <v>125</v>
      </c>
    </row>
    <row r="133" spans="1:65" s="2" customFormat="1" ht="24.2" customHeight="1">
      <c r="A133" s="31"/>
      <c r="B133" s="150"/>
      <c r="C133" s="151" t="s">
        <v>158</v>
      </c>
      <c r="D133" s="151" t="s">
        <v>128</v>
      </c>
      <c r="E133" s="152" t="s">
        <v>159</v>
      </c>
      <c r="F133" s="153" t="s">
        <v>160</v>
      </c>
      <c r="G133" s="154" t="s">
        <v>138</v>
      </c>
      <c r="H133" s="155">
        <v>1170.4000000000001</v>
      </c>
      <c r="I133" s="156"/>
      <c r="J133" s="157">
        <f>ROUND(I133*H133,2)</f>
        <v>0</v>
      </c>
      <c r="K133" s="158"/>
      <c r="L133" s="32"/>
      <c r="M133" s="159" t="s">
        <v>1</v>
      </c>
      <c r="N133" s="160" t="s">
        <v>43</v>
      </c>
      <c r="O133" s="60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3" t="s">
        <v>132</v>
      </c>
      <c r="AT133" s="163" t="s">
        <v>128</v>
      </c>
      <c r="AU133" s="163" t="s">
        <v>98</v>
      </c>
      <c r="AY133" s="16" t="s">
        <v>125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6" t="s">
        <v>98</v>
      </c>
      <c r="BK133" s="164">
        <f>ROUND(I133*H133,2)</f>
        <v>0</v>
      </c>
      <c r="BL133" s="16" t="s">
        <v>132</v>
      </c>
      <c r="BM133" s="163" t="s">
        <v>161</v>
      </c>
    </row>
    <row r="134" spans="1:65" s="13" customFormat="1" ht="11.25">
      <c r="B134" s="165"/>
      <c r="D134" s="166" t="s">
        <v>134</v>
      </c>
      <c r="E134" s="167" t="s">
        <v>1</v>
      </c>
      <c r="F134" s="168" t="s">
        <v>183</v>
      </c>
      <c r="H134" s="169">
        <v>1170.4000000000001</v>
      </c>
      <c r="I134" s="170"/>
      <c r="L134" s="165"/>
      <c r="M134" s="171"/>
      <c r="N134" s="172"/>
      <c r="O134" s="172"/>
      <c r="P134" s="172"/>
      <c r="Q134" s="172"/>
      <c r="R134" s="172"/>
      <c r="S134" s="172"/>
      <c r="T134" s="173"/>
      <c r="AT134" s="167" t="s">
        <v>134</v>
      </c>
      <c r="AU134" s="167" t="s">
        <v>98</v>
      </c>
      <c r="AV134" s="13" t="s">
        <v>98</v>
      </c>
      <c r="AW134" s="13" t="s">
        <v>32</v>
      </c>
      <c r="AX134" s="13" t="s">
        <v>85</v>
      </c>
      <c r="AY134" s="167" t="s">
        <v>125</v>
      </c>
    </row>
    <row r="135" spans="1:65" s="12" customFormat="1" ht="22.9" customHeight="1">
      <c r="B135" s="137"/>
      <c r="D135" s="138" t="s">
        <v>76</v>
      </c>
      <c r="E135" s="148" t="s">
        <v>162</v>
      </c>
      <c r="F135" s="148" t="s">
        <v>163</v>
      </c>
      <c r="I135" s="140"/>
      <c r="J135" s="149">
        <f>BK135</f>
        <v>0</v>
      </c>
      <c r="L135" s="137"/>
      <c r="M135" s="142"/>
      <c r="N135" s="143"/>
      <c r="O135" s="143"/>
      <c r="P135" s="144">
        <f>SUM(P136:P138)</f>
        <v>0</v>
      </c>
      <c r="Q135" s="143"/>
      <c r="R135" s="144">
        <f>SUM(R136:R138)</f>
        <v>0</v>
      </c>
      <c r="S135" s="143"/>
      <c r="T135" s="145">
        <f>SUM(T136:T138)</f>
        <v>0</v>
      </c>
      <c r="AR135" s="138" t="s">
        <v>85</v>
      </c>
      <c r="AT135" s="146" t="s">
        <v>76</v>
      </c>
      <c r="AU135" s="146" t="s">
        <v>85</v>
      </c>
      <c r="AY135" s="138" t="s">
        <v>125</v>
      </c>
      <c r="BK135" s="147">
        <f>SUM(BK136:BK138)</f>
        <v>0</v>
      </c>
    </row>
    <row r="136" spans="1:65" s="2" customFormat="1" ht="24.2" customHeight="1">
      <c r="A136" s="31"/>
      <c r="B136" s="150"/>
      <c r="C136" s="151" t="s">
        <v>153</v>
      </c>
      <c r="D136" s="151" t="s">
        <v>128</v>
      </c>
      <c r="E136" s="152" t="s">
        <v>164</v>
      </c>
      <c r="F136" s="153" t="s">
        <v>165</v>
      </c>
      <c r="G136" s="154" t="s">
        <v>138</v>
      </c>
      <c r="H136" s="155">
        <v>1170.4000000000001</v>
      </c>
      <c r="I136" s="156"/>
      <c r="J136" s="157">
        <f>ROUND(I136*H136,2)</f>
        <v>0</v>
      </c>
      <c r="K136" s="158"/>
      <c r="L136" s="32"/>
      <c r="M136" s="159" t="s">
        <v>1</v>
      </c>
      <c r="N136" s="160" t="s">
        <v>43</v>
      </c>
      <c r="O136" s="60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3" t="s">
        <v>132</v>
      </c>
      <c r="AT136" s="163" t="s">
        <v>128</v>
      </c>
      <c r="AU136" s="163" t="s">
        <v>98</v>
      </c>
      <c r="AY136" s="16" t="s">
        <v>125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6" t="s">
        <v>98</v>
      </c>
      <c r="BK136" s="164">
        <f>ROUND(I136*H136,2)</f>
        <v>0</v>
      </c>
      <c r="BL136" s="16" t="s">
        <v>132</v>
      </c>
      <c r="BM136" s="163" t="s">
        <v>166</v>
      </c>
    </row>
    <row r="137" spans="1:65" s="14" customFormat="1" ht="22.5">
      <c r="B137" s="185"/>
      <c r="D137" s="166" t="s">
        <v>134</v>
      </c>
      <c r="E137" s="186" t="s">
        <v>1</v>
      </c>
      <c r="F137" s="187" t="s">
        <v>188</v>
      </c>
      <c r="H137" s="186" t="s">
        <v>1</v>
      </c>
      <c r="I137" s="188"/>
      <c r="L137" s="185"/>
      <c r="M137" s="189"/>
      <c r="N137" s="190"/>
      <c r="O137" s="190"/>
      <c r="P137" s="190"/>
      <c r="Q137" s="190"/>
      <c r="R137" s="190"/>
      <c r="S137" s="190"/>
      <c r="T137" s="191"/>
      <c r="AT137" s="186" t="s">
        <v>134</v>
      </c>
      <c r="AU137" s="186" t="s">
        <v>98</v>
      </c>
      <c r="AV137" s="14" t="s">
        <v>85</v>
      </c>
      <c r="AW137" s="14" t="s">
        <v>32</v>
      </c>
      <c r="AX137" s="14" t="s">
        <v>77</v>
      </c>
      <c r="AY137" s="186" t="s">
        <v>125</v>
      </c>
    </row>
    <row r="138" spans="1:65" s="13" customFormat="1" ht="11.25">
      <c r="B138" s="165"/>
      <c r="D138" s="166" t="s">
        <v>134</v>
      </c>
      <c r="E138" s="167" t="s">
        <v>183</v>
      </c>
      <c r="F138" s="168" t="s">
        <v>189</v>
      </c>
      <c r="H138" s="169">
        <v>1170.4000000000001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134</v>
      </c>
      <c r="AU138" s="167" t="s">
        <v>98</v>
      </c>
      <c r="AV138" s="13" t="s">
        <v>98</v>
      </c>
      <c r="AW138" s="13" t="s">
        <v>32</v>
      </c>
      <c r="AX138" s="13" t="s">
        <v>85</v>
      </c>
      <c r="AY138" s="167" t="s">
        <v>125</v>
      </c>
    </row>
    <row r="139" spans="1:65" s="12" customFormat="1" ht="22.9" customHeight="1">
      <c r="B139" s="137"/>
      <c r="D139" s="138" t="s">
        <v>76</v>
      </c>
      <c r="E139" s="148" t="s">
        <v>169</v>
      </c>
      <c r="F139" s="148" t="s">
        <v>170</v>
      </c>
      <c r="I139" s="140"/>
      <c r="J139" s="149">
        <f>BK139</f>
        <v>0</v>
      </c>
      <c r="L139" s="137"/>
      <c r="M139" s="142"/>
      <c r="N139" s="143"/>
      <c r="O139" s="143"/>
      <c r="P139" s="144">
        <f>P140</f>
        <v>0</v>
      </c>
      <c r="Q139" s="143"/>
      <c r="R139" s="144">
        <f>R140</f>
        <v>0</v>
      </c>
      <c r="S139" s="143"/>
      <c r="T139" s="145">
        <f>T140</f>
        <v>0</v>
      </c>
      <c r="AR139" s="138" t="s">
        <v>85</v>
      </c>
      <c r="AT139" s="146" t="s">
        <v>76</v>
      </c>
      <c r="AU139" s="146" t="s">
        <v>85</v>
      </c>
      <c r="AY139" s="138" t="s">
        <v>125</v>
      </c>
      <c r="BK139" s="147">
        <f>BK140</f>
        <v>0</v>
      </c>
    </row>
    <row r="140" spans="1:65" s="2" customFormat="1" ht="24.2" customHeight="1">
      <c r="A140" s="31"/>
      <c r="B140" s="150"/>
      <c r="C140" s="151" t="s">
        <v>162</v>
      </c>
      <c r="D140" s="151" t="s">
        <v>128</v>
      </c>
      <c r="E140" s="152" t="s">
        <v>171</v>
      </c>
      <c r="F140" s="153" t="s">
        <v>172</v>
      </c>
      <c r="G140" s="154" t="s">
        <v>173</v>
      </c>
      <c r="H140" s="155">
        <v>571.40899999999999</v>
      </c>
      <c r="I140" s="156"/>
      <c r="J140" s="157">
        <f>ROUND(I140*H140,2)</f>
        <v>0</v>
      </c>
      <c r="K140" s="158"/>
      <c r="L140" s="32"/>
      <c r="M140" s="192" t="s">
        <v>1</v>
      </c>
      <c r="N140" s="193" t="s">
        <v>43</v>
      </c>
      <c r="O140" s="194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3" t="s">
        <v>132</v>
      </c>
      <c r="AT140" s="163" t="s">
        <v>128</v>
      </c>
      <c r="AU140" s="163" t="s">
        <v>98</v>
      </c>
      <c r="AY140" s="16" t="s">
        <v>125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6" t="s">
        <v>98</v>
      </c>
      <c r="BK140" s="164">
        <f>ROUND(I140*H140,2)</f>
        <v>0</v>
      </c>
      <c r="BL140" s="16" t="s">
        <v>132</v>
      </c>
      <c r="BM140" s="163" t="s">
        <v>174</v>
      </c>
    </row>
    <row r="141" spans="1:65" s="2" customFormat="1" ht="6.95" customHeight="1">
      <c r="A141" s="31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32"/>
      <c r="M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</sheetData>
  <autoFilter ref="C119:K140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95</v>
      </c>
      <c r="AZ2" s="95" t="s">
        <v>190</v>
      </c>
      <c r="BA2" s="95" t="s">
        <v>1</v>
      </c>
      <c r="BB2" s="95" t="s">
        <v>1</v>
      </c>
      <c r="BC2" s="95" t="s">
        <v>191</v>
      </c>
      <c r="BD2" s="95" t="s">
        <v>98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1:56" s="1" customFormat="1" ht="24.95" customHeight="1">
      <c r="B4" s="19"/>
      <c r="D4" s="20" t="s">
        <v>99</v>
      </c>
      <c r="L4" s="19"/>
      <c r="M4" s="96" t="s">
        <v>9</v>
      </c>
      <c r="AT4" s="16" t="s">
        <v>3</v>
      </c>
    </row>
    <row r="5" spans="1:56" s="1" customFormat="1" ht="6.95" customHeight="1">
      <c r="B5" s="19"/>
      <c r="L5" s="19"/>
    </row>
    <row r="6" spans="1:56" s="1" customFormat="1" ht="12" customHeight="1">
      <c r="B6" s="19"/>
      <c r="D6" s="26" t="s">
        <v>15</v>
      </c>
      <c r="L6" s="19"/>
    </row>
    <row r="7" spans="1:56" s="1" customFormat="1" ht="16.5" customHeight="1">
      <c r="B7" s="19"/>
      <c r="E7" s="247" t="str">
        <f>'Rekapitulácia stavby'!K6</f>
        <v>REKONŠTRUKCIA PODLÁH V MAŠTALIACH</v>
      </c>
      <c r="F7" s="248"/>
      <c r="G7" s="248"/>
      <c r="H7" s="248"/>
      <c r="L7" s="19"/>
    </row>
    <row r="8" spans="1:56" s="2" customFormat="1" ht="12" customHeight="1">
      <c r="A8" s="31"/>
      <c r="B8" s="32"/>
      <c r="C8" s="31"/>
      <c r="D8" s="26" t="s">
        <v>100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56" s="2" customFormat="1" ht="16.5" customHeight="1">
      <c r="A9" s="31"/>
      <c r="B9" s="32"/>
      <c r="C9" s="31"/>
      <c r="D9" s="31"/>
      <c r="E9" s="205" t="s">
        <v>192</v>
      </c>
      <c r="F9" s="249"/>
      <c r="G9" s="249"/>
      <c r="H9" s="249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5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5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4. 3. 2024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26" t="s">
        <v>24</v>
      </c>
      <c r="J14" s="24" t="s">
        <v>25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24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0" t="str">
        <f>'Rekapitulácia stavby'!E14</f>
        <v>Vyplň údaj</v>
      </c>
      <c r="F18" s="227"/>
      <c r="G18" s="227"/>
      <c r="H18" s="227"/>
      <c r="I18" s="26" t="s">
        <v>27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24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27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24</v>
      </c>
      <c r="J23" s="24" t="s">
        <v>34</v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35</v>
      </c>
      <c r="F24" s="31"/>
      <c r="G24" s="31"/>
      <c r="H24" s="31"/>
      <c r="I24" s="26" t="s">
        <v>27</v>
      </c>
      <c r="J24" s="24" t="s">
        <v>1</v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36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7"/>
      <c r="B27" s="98"/>
      <c r="C27" s="97"/>
      <c r="D27" s="97"/>
      <c r="E27" s="232" t="s">
        <v>1</v>
      </c>
      <c r="F27" s="232"/>
      <c r="G27" s="232"/>
      <c r="H27" s="232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100" t="s">
        <v>37</v>
      </c>
      <c r="E30" s="31"/>
      <c r="F30" s="31"/>
      <c r="G30" s="31"/>
      <c r="H30" s="31"/>
      <c r="I30" s="31"/>
      <c r="J30" s="73">
        <f>ROUND(J120, 2)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8"/>
      <c r="E31" s="68"/>
      <c r="F31" s="68"/>
      <c r="G31" s="68"/>
      <c r="H31" s="68"/>
      <c r="I31" s="68"/>
      <c r="J31" s="68"/>
      <c r="K31" s="68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39</v>
      </c>
      <c r="G32" s="31"/>
      <c r="H32" s="31"/>
      <c r="I32" s="35" t="s">
        <v>38</v>
      </c>
      <c r="J32" s="35" t="s">
        <v>40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101" t="s">
        <v>41</v>
      </c>
      <c r="E33" s="37" t="s">
        <v>42</v>
      </c>
      <c r="F33" s="102">
        <f>ROUND((SUM(BE120:BE140)),  2)</f>
        <v>0</v>
      </c>
      <c r="G33" s="103"/>
      <c r="H33" s="103"/>
      <c r="I33" s="104">
        <v>0.2</v>
      </c>
      <c r="J33" s="102">
        <f>ROUND(((SUM(BE120:BE140))*I33),  2)</f>
        <v>0</v>
      </c>
      <c r="K33" s="31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7" t="s">
        <v>43</v>
      </c>
      <c r="F34" s="102">
        <f>ROUND((SUM(BF120:BF140)),  2)</f>
        <v>0</v>
      </c>
      <c r="G34" s="103"/>
      <c r="H34" s="103"/>
      <c r="I34" s="104">
        <v>0.2</v>
      </c>
      <c r="J34" s="102">
        <f>ROUND(((SUM(BF120:BF140))*I34),  2)</f>
        <v>0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105">
        <f>ROUND((SUM(BG120:BG140)),  2)</f>
        <v>0</v>
      </c>
      <c r="G35" s="31"/>
      <c r="H35" s="31"/>
      <c r="I35" s="106">
        <v>0.2</v>
      </c>
      <c r="J35" s="105">
        <f>0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45</v>
      </c>
      <c r="F36" s="105">
        <f>ROUND((SUM(BH120:BH140)),  2)</f>
        <v>0</v>
      </c>
      <c r="G36" s="31"/>
      <c r="H36" s="31"/>
      <c r="I36" s="106">
        <v>0.2</v>
      </c>
      <c r="J36" s="105">
        <f>0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37" t="s">
        <v>46</v>
      </c>
      <c r="F37" s="102">
        <f>ROUND((SUM(BI120:BI140)),  2)</f>
        <v>0</v>
      </c>
      <c r="G37" s="103"/>
      <c r="H37" s="103"/>
      <c r="I37" s="104">
        <v>0</v>
      </c>
      <c r="J37" s="102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7"/>
      <c r="D39" s="108" t="s">
        <v>47</v>
      </c>
      <c r="E39" s="62"/>
      <c r="F39" s="62"/>
      <c r="G39" s="109" t="s">
        <v>48</v>
      </c>
      <c r="H39" s="110" t="s">
        <v>49</v>
      </c>
      <c r="I39" s="62"/>
      <c r="J39" s="111">
        <f>SUM(J30:J37)</f>
        <v>0</v>
      </c>
      <c r="K39" s="112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50</v>
      </c>
      <c r="E50" s="46"/>
      <c r="F50" s="46"/>
      <c r="G50" s="45" t="s">
        <v>51</v>
      </c>
      <c r="H50" s="46"/>
      <c r="I50" s="46"/>
      <c r="J50" s="46"/>
      <c r="K50" s="46"/>
      <c r="L50" s="4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7" t="s">
        <v>52</v>
      </c>
      <c r="E61" s="34"/>
      <c r="F61" s="113" t="s">
        <v>53</v>
      </c>
      <c r="G61" s="47" t="s">
        <v>52</v>
      </c>
      <c r="H61" s="34"/>
      <c r="I61" s="34"/>
      <c r="J61" s="114" t="s">
        <v>53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5" t="s">
        <v>54</v>
      </c>
      <c r="E65" s="48"/>
      <c r="F65" s="48"/>
      <c r="G65" s="45" t="s">
        <v>55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7" t="s">
        <v>52</v>
      </c>
      <c r="E76" s="34"/>
      <c r="F76" s="113" t="s">
        <v>53</v>
      </c>
      <c r="G76" s="47" t="s">
        <v>52</v>
      </c>
      <c r="H76" s="34"/>
      <c r="I76" s="34"/>
      <c r="J76" s="114" t="s">
        <v>53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102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1"/>
      <c r="D85" s="31"/>
      <c r="E85" s="247" t="str">
        <f>E7</f>
        <v>REKONŠTRUKCIA PODLÁH V MAŠTALIACH</v>
      </c>
      <c r="F85" s="248"/>
      <c r="G85" s="248"/>
      <c r="H85" s="248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100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1"/>
      <c r="D87" s="31"/>
      <c r="E87" s="205" t="str">
        <f>E9</f>
        <v>SO 01-4 - Maštal č.4</v>
      </c>
      <c r="F87" s="249"/>
      <c r="G87" s="249"/>
      <c r="H87" s="249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1"/>
      <c r="E89" s="31"/>
      <c r="F89" s="24" t="str">
        <f>F12</f>
        <v>Mikuláš</v>
      </c>
      <c r="G89" s="31"/>
      <c r="H89" s="31"/>
      <c r="I89" s="26" t="s">
        <v>21</v>
      </c>
      <c r="J89" s="57" t="str">
        <f>IF(J12="","",J12)</f>
        <v>4. 3. 2024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1"/>
      <c r="E91" s="31"/>
      <c r="F91" s="24" t="str">
        <f>E15</f>
        <v>AGROCONTRACT Mikuláš a.s.,Mikuláš 631,94655 Dubník</v>
      </c>
      <c r="G91" s="31"/>
      <c r="H91" s="31"/>
      <c r="I91" s="26" t="s">
        <v>30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>Ingrid Szegheőová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15" t="s">
        <v>103</v>
      </c>
      <c r="D94" s="107"/>
      <c r="E94" s="107"/>
      <c r="F94" s="107"/>
      <c r="G94" s="107"/>
      <c r="H94" s="107"/>
      <c r="I94" s="107"/>
      <c r="J94" s="116" t="s">
        <v>104</v>
      </c>
      <c r="K94" s="107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17" t="s">
        <v>105</v>
      </c>
      <c r="D96" s="31"/>
      <c r="E96" s="31"/>
      <c r="F96" s="31"/>
      <c r="G96" s="31"/>
      <c r="H96" s="31"/>
      <c r="I96" s="31"/>
      <c r="J96" s="73">
        <f>J120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106</v>
      </c>
    </row>
    <row r="97" spans="1:31" s="9" customFormat="1" ht="24.95" hidden="1" customHeight="1">
      <c r="B97" s="118"/>
      <c r="D97" s="119" t="s">
        <v>107</v>
      </c>
      <c r="E97" s="120"/>
      <c r="F97" s="120"/>
      <c r="G97" s="120"/>
      <c r="H97" s="120"/>
      <c r="I97" s="120"/>
      <c r="J97" s="121">
        <f>J121</f>
        <v>0</v>
      </c>
      <c r="L97" s="118"/>
    </row>
    <row r="98" spans="1:31" s="10" customFormat="1" ht="19.899999999999999" hidden="1" customHeight="1">
      <c r="B98" s="122"/>
      <c r="D98" s="123" t="s">
        <v>108</v>
      </c>
      <c r="E98" s="124"/>
      <c r="F98" s="124"/>
      <c r="G98" s="124"/>
      <c r="H98" s="124"/>
      <c r="I98" s="124"/>
      <c r="J98" s="125">
        <f>J122</f>
        <v>0</v>
      </c>
      <c r="L98" s="122"/>
    </row>
    <row r="99" spans="1:31" s="10" customFormat="1" ht="19.899999999999999" hidden="1" customHeight="1">
      <c r="B99" s="122"/>
      <c r="D99" s="123" t="s">
        <v>109</v>
      </c>
      <c r="E99" s="124"/>
      <c r="F99" s="124"/>
      <c r="G99" s="124"/>
      <c r="H99" s="124"/>
      <c r="I99" s="124"/>
      <c r="J99" s="125">
        <f>J135</f>
        <v>0</v>
      </c>
      <c r="L99" s="122"/>
    </row>
    <row r="100" spans="1:31" s="10" customFormat="1" ht="19.899999999999999" hidden="1" customHeight="1">
      <c r="B100" s="122"/>
      <c r="D100" s="123" t="s">
        <v>110</v>
      </c>
      <c r="E100" s="124"/>
      <c r="F100" s="124"/>
      <c r="G100" s="124"/>
      <c r="H100" s="124"/>
      <c r="I100" s="124"/>
      <c r="J100" s="125">
        <f>J139</f>
        <v>0</v>
      </c>
      <c r="L100" s="122"/>
    </row>
    <row r="101" spans="1:31" s="2" customFormat="1" ht="21.75" hidden="1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5" hidden="1" customHeight="1">
      <c r="A102" s="31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ht="11.25" hidden="1"/>
    <row r="104" spans="1:31" ht="11.25" hidden="1"/>
    <row r="105" spans="1:31" ht="11.25" hidden="1"/>
    <row r="106" spans="1:31" s="2" customFormat="1" ht="6.95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5" customHeight="1">
      <c r="A107" s="31"/>
      <c r="B107" s="32"/>
      <c r="C107" s="20" t="s">
        <v>111</v>
      </c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15</v>
      </c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1"/>
      <c r="D110" s="31"/>
      <c r="E110" s="247" t="str">
        <f>E7</f>
        <v>REKONŠTRUKCIA PODLÁH V MAŠTALIACH</v>
      </c>
      <c r="F110" s="248"/>
      <c r="G110" s="248"/>
      <c r="H110" s="248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100</v>
      </c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1"/>
      <c r="D112" s="31"/>
      <c r="E112" s="205" t="str">
        <f>E9</f>
        <v>SO 01-4 - Maštal č.4</v>
      </c>
      <c r="F112" s="249"/>
      <c r="G112" s="249"/>
      <c r="H112" s="249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19</v>
      </c>
      <c r="D114" s="31"/>
      <c r="E114" s="31"/>
      <c r="F114" s="24" t="str">
        <f>F12</f>
        <v>Mikuláš</v>
      </c>
      <c r="G114" s="31"/>
      <c r="H114" s="31"/>
      <c r="I114" s="26" t="s">
        <v>21</v>
      </c>
      <c r="J114" s="57" t="str">
        <f>IF(J12="","",J12)</f>
        <v>4. 3. 2024</v>
      </c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23</v>
      </c>
      <c r="D116" s="31"/>
      <c r="E116" s="31"/>
      <c r="F116" s="24" t="str">
        <f>E15</f>
        <v>AGROCONTRACT Mikuláš a.s.,Mikuláš 631,94655 Dubník</v>
      </c>
      <c r="G116" s="31"/>
      <c r="H116" s="31"/>
      <c r="I116" s="26" t="s">
        <v>30</v>
      </c>
      <c r="J116" s="29" t="str">
        <f>E21</f>
        <v xml:space="preserve"> </v>
      </c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28</v>
      </c>
      <c r="D117" s="31"/>
      <c r="E117" s="31"/>
      <c r="F117" s="24" t="str">
        <f>IF(E18="","",E18)</f>
        <v>Vyplň údaj</v>
      </c>
      <c r="G117" s="31"/>
      <c r="H117" s="31"/>
      <c r="I117" s="26" t="s">
        <v>33</v>
      </c>
      <c r="J117" s="29" t="str">
        <f>E24</f>
        <v>Ingrid Szegheőová</v>
      </c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26"/>
      <c r="B119" s="127"/>
      <c r="C119" s="128" t="s">
        <v>112</v>
      </c>
      <c r="D119" s="129" t="s">
        <v>62</v>
      </c>
      <c r="E119" s="129" t="s">
        <v>58</v>
      </c>
      <c r="F119" s="129" t="s">
        <v>59</v>
      </c>
      <c r="G119" s="129" t="s">
        <v>113</v>
      </c>
      <c r="H119" s="129" t="s">
        <v>114</v>
      </c>
      <c r="I119" s="129" t="s">
        <v>115</v>
      </c>
      <c r="J119" s="130" t="s">
        <v>104</v>
      </c>
      <c r="K119" s="131" t="s">
        <v>116</v>
      </c>
      <c r="L119" s="132"/>
      <c r="M119" s="64" t="s">
        <v>1</v>
      </c>
      <c r="N119" s="65" t="s">
        <v>41</v>
      </c>
      <c r="O119" s="65" t="s">
        <v>117</v>
      </c>
      <c r="P119" s="65" t="s">
        <v>118</v>
      </c>
      <c r="Q119" s="65" t="s">
        <v>119</v>
      </c>
      <c r="R119" s="65" t="s">
        <v>120</v>
      </c>
      <c r="S119" s="65" t="s">
        <v>121</v>
      </c>
      <c r="T119" s="66" t="s">
        <v>122</v>
      </c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</row>
    <row r="120" spans="1:65" s="2" customFormat="1" ht="22.9" customHeight="1">
      <c r="A120" s="31"/>
      <c r="B120" s="32"/>
      <c r="C120" s="71" t="s">
        <v>105</v>
      </c>
      <c r="D120" s="31"/>
      <c r="E120" s="31"/>
      <c r="F120" s="31"/>
      <c r="G120" s="31"/>
      <c r="H120" s="31"/>
      <c r="I120" s="31"/>
      <c r="J120" s="133">
        <f>BK120</f>
        <v>0</v>
      </c>
      <c r="K120" s="31"/>
      <c r="L120" s="32"/>
      <c r="M120" s="67"/>
      <c r="N120" s="58"/>
      <c r="O120" s="68"/>
      <c r="P120" s="134">
        <f>P121</f>
        <v>0</v>
      </c>
      <c r="Q120" s="68"/>
      <c r="R120" s="134">
        <f>R121</f>
        <v>597.58139016000007</v>
      </c>
      <c r="S120" s="68"/>
      <c r="T120" s="135">
        <f>T121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6" t="s">
        <v>76</v>
      </c>
      <c r="AU120" s="16" t="s">
        <v>106</v>
      </c>
      <c r="BK120" s="136">
        <f>BK121</f>
        <v>0</v>
      </c>
    </row>
    <row r="121" spans="1:65" s="12" customFormat="1" ht="25.9" customHeight="1">
      <c r="B121" s="137"/>
      <c r="D121" s="138" t="s">
        <v>76</v>
      </c>
      <c r="E121" s="139" t="s">
        <v>123</v>
      </c>
      <c r="F121" s="139" t="s">
        <v>124</v>
      </c>
      <c r="I121" s="140"/>
      <c r="J121" s="141">
        <f>BK121</f>
        <v>0</v>
      </c>
      <c r="L121" s="137"/>
      <c r="M121" s="142"/>
      <c r="N121" s="143"/>
      <c r="O121" s="143"/>
      <c r="P121" s="144">
        <f>P122+P135+P139</f>
        <v>0</v>
      </c>
      <c r="Q121" s="143"/>
      <c r="R121" s="144">
        <f>R122+R135+R139</f>
        <v>597.58139016000007</v>
      </c>
      <c r="S121" s="143"/>
      <c r="T121" s="145">
        <f>T122+T135+T139</f>
        <v>0</v>
      </c>
      <c r="AR121" s="138" t="s">
        <v>85</v>
      </c>
      <c r="AT121" s="146" t="s">
        <v>76</v>
      </c>
      <c r="AU121" s="146" t="s">
        <v>77</v>
      </c>
      <c r="AY121" s="138" t="s">
        <v>125</v>
      </c>
      <c r="BK121" s="147">
        <f>BK122+BK135+BK139</f>
        <v>0</v>
      </c>
    </row>
    <row r="122" spans="1:65" s="12" customFormat="1" ht="22.9" customHeight="1">
      <c r="B122" s="137"/>
      <c r="D122" s="138" t="s">
        <v>76</v>
      </c>
      <c r="E122" s="148" t="s">
        <v>126</v>
      </c>
      <c r="F122" s="148" t="s">
        <v>127</v>
      </c>
      <c r="I122" s="140"/>
      <c r="J122" s="149">
        <f>BK122</f>
        <v>0</v>
      </c>
      <c r="L122" s="137"/>
      <c r="M122" s="142"/>
      <c r="N122" s="143"/>
      <c r="O122" s="143"/>
      <c r="P122" s="144">
        <f>SUM(P123:P134)</f>
        <v>0</v>
      </c>
      <c r="Q122" s="143"/>
      <c r="R122" s="144">
        <f>SUM(R123:R134)</f>
        <v>597.58139016000007</v>
      </c>
      <c r="S122" s="143"/>
      <c r="T122" s="145">
        <f>SUM(T123:T134)</f>
        <v>0</v>
      </c>
      <c r="AR122" s="138" t="s">
        <v>85</v>
      </c>
      <c r="AT122" s="146" t="s">
        <v>76</v>
      </c>
      <c r="AU122" s="146" t="s">
        <v>85</v>
      </c>
      <c r="AY122" s="138" t="s">
        <v>125</v>
      </c>
      <c r="BK122" s="147">
        <f>SUM(BK123:BK134)</f>
        <v>0</v>
      </c>
    </row>
    <row r="123" spans="1:65" s="2" customFormat="1" ht="37.9" customHeight="1">
      <c r="A123" s="31"/>
      <c r="B123" s="150"/>
      <c r="C123" s="151" t="s">
        <v>85</v>
      </c>
      <c r="D123" s="151" t="s">
        <v>128</v>
      </c>
      <c r="E123" s="152" t="s">
        <v>129</v>
      </c>
      <c r="F123" s="153" t="s">
        <v>178</v>
      </c>
      <c r="G123" s="154" t="s">
        <v>131</v>
      </c>
      <c r="H123" s="155">
        <v>244.8</v>
      </c>
      <c r="I123" s="156"/>
      <c r="J123" s="157">
        <f>ROUND(I123*H123,2)</f>
        <v>0</v>
      </c>
      <c r="K123" s="158"/>
      <c r="L123" s="32"/>
      <c r="M123" s="159" t="s">
        <v>1</v>
      </c>
      <c r="N123" s="160" t="s">
        <v>43</v>
      </c>
      <c r="O123" s="60"/>
      <c r="P123" s="161">
        <f>O123*H123</f>
        <v>0</v>
      </c>
      <c r="Q123" s="161">
        <v>2.4407212</v>
      </c>
      <c r="R123" s="161">
        <f>Q123*H123</f>
        <v>597.48854976000007</v>
      </c>
      <c r="S123" s="161">
        <v>0</v>
      </c>
      <c r="T123" s="162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63" t="s">
        <v>132</v>
      </c>
      <c r="AT123" s="163" t="s">
        <v>128</v>
      </c>
      <c r="AU123" s="163" t="s">
        <v>98</v>
      </c>
      <c r="AY123" s="16" t="s">
        <v>125</v>
      </c>
      <c r="BE123" s="164">
        <f>IF(N123="základná",J123,0)</f>
        <v>0</v>
      </c>
      <c r="BF123" s="164">
        <f>IF(N123="znížená",J123,0)</f>
        <v>0</v>
      </c>
      <c r="BG123" s="164">
        <f>IF(N123="zákl. prenesená",J123,0)</f>
        <v>0</v>
      </c>
      <c r="BH123" s="164">
        <f>IF(N123="zníž. prenesená",J123,0)</f>
        <v>0</v>
      </c>
      <c r="BI123" s="164">
        <f>IF(N123="nulová",J123,0)</f>
        <v>0</v>
      </c>
      <c r="BJ123" s="16" t="s">
        <v>98</v>
      </c>
      <c r="BK123" s="164">
        <f>ROUND(I123*H123,2)</f>
        <v>0</v>
      </c>
      <c r="BL123" s="16" t="s">
        <v>132</v>
      </c>
      <c r="BM123" s="163" t="s">
        <v>133</v>
      </c>
    </row>
    <row r="124" spans="1:65" s="13" customFormat="1" ht="11.25">
      <c r="B124" s="165"/>
      <c r="D124" s="166" t="s">
        <v>134</v>
      </c>
      <c r="E124" s="167" t="s">
        <v>1</v>
      </c>
      <c r="F124" s="168" t="s">
        <v>193</v>
      </c>
      <c r="H124" s="169">
        <v>244.8</v>
      </c>
      <c r="I124" s="170"/>
      <c r="L124" s="165"/>
      <c r="M124" s="171"/>
      <c r="N124" s="172"/>
      <c r="O124" s="172"/>
      <c r="P124" s="172"/>
      <c r="Q124" s="172"/>
      <c r="R124" s="172"/>
      <c r="S124" s="172"/>
      <c r="T124" s="173"/>
      <c r="AT124" s="167" t="s">
        <v>134</v>
      </c>
      <c r="AU124" s="167" t="s">
        <v>98</v>
      </c>
      <c r="AV124" s="13" t="s">
        <v>98</v>
      </c>
      <c r="AW124" s="13" t="s">
        <v>32</v>
      </c>
      <c r="AX124" s="13" t="s">
        <v>85</v>
      </c>
      <c r="AY124" s="167" t="s">
        <v>125</v>
      </c>
    </row>
    <row r="125" spans="1:65" s="2" customFormat="1" ht="21.75" customHeight="1">
      <c r="A125" s="31"/>
      <c r="B125" s="150"/>
      <c r="C125" s="151" t="s">
        <v>98</v>
      </c>
      <c r="D125" s="151" t="s">
        <v>128</v>
      </c>
      <c r="E125" s="152" t="s">
        <v>136</v>
      </c>
      <c r="F125" s="153" t="s">
        <v>137</v>
      </c>
      <c r="G125" s="154" t="s">
        <v>138</v>
      </c>
      <c r="H125" s="155">
        <v>7.14</v>
      </c>
      <c r="I125" s="156"/>
      <c r="J125" s="157">
        <f>ROUND(I125*H125,2)</f>
        <v>0</v>
      </c>
      <c r="K125" s="158"/>
      <c r="L125" s="32"/>
      <c r="M125" s="159" t="s">
        <v>1</v>
      </c>
      <c r="N125" s="160" t="s">
        <v>43</v>
      </c>
      <c r="O125" s="60"/>
      <c r="P125" s="161">
        <f>O125*H125</f>
        <v>0</v>
      </c>
      <c r="Q125" s="161">
        <v>7.8600000000000007E-3</v>
      </c>
      <c r="R125" s="161">
        <f>Q125*H125</f>
        <v>5.6120400000000001E-2</v>
      </c>
      <c r="S125" s="161">
        <v>0</v>
      </c>
      <c r="T125" s="162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63" t="s">
        <v>132</v>
      </c>
      <c r="AT125" s="163" t="s">
        <v>128</v>
      </c>
      <c r="AU125" s="163" t="s">
        <v>98</v>
      </c>
      <c r="AY125" s="16" t="s">
        <v>125</v>
      </c>
      <c r="BE125" s="164">
        <f>IF(N125="základná",J125,0)</f>
        <v>0</v>
      </c>
      <c r="BF125" s="164">
        <f>IF(N125="znížená",J125,0)</f>
        <v>0</v>
      </c>
      <c r="BG125" s="164">
        <f>IF(N125="zákl. prenesená",J125,0)</f>
        <v>0</v>
      </c>
      <c r="BH125" s="164">
        <f>IF(N125="zníž. prenesená",J125,0)</f>
        <v>0</v>
      </c>
      <c r="BI125" s="164">
        <f>IF(N125="nulová",J125,0)</f>
        <v>0</v>
      </c>
      <c r="BJ125" s="16" t="s">
        <v>98</v>
      </c>
      <c r="BK125" s="164">
        <f>ROUND(I125*H125,2)</f>
        <v>0</v>
      </c>
      <c r="BL125" s="16" t="s">
        <v>132</v>
      </c>
      <c r="BM125" s="163" t="s">
        <v>139</v>
      </c>
    </row>
    <row r="126" spans="1:65" s="13" customFormat="1" ht="11.25">
      <c r="B126" s="165"/>
      <c r="D126" s="166" t="s">
        <v>134</v>
      </c>
      <c r="E126" s="167" t="s">
        <v>1</v>
      </c>
      <c r="F126" s="168" t="s">
        <v>194</v>
      </c>
      <c r="H126" s="169">
        <v>7.14</v>
      </c>
      <c r="I126" s="170"/>
      <c r="L126" s="165"/>
      <c r="M126" s="171"/>
      <c r="N126" s="172"/>
      <c r="O126" s="172"/>
      <c r="P126" s="172"/>
      <c r="Q126" s="172"/>
      <c r="R126" s="172"/>
      <c r="S126" s="172"/>
      <c r="T126" s="173"/>
      <c r="AT126" s="167" t="s">
        <v>134</v>
      </c>
      <c r="AU126" s="167" t="s">
        <v>98</v>
      </c>
      <c r="AV126" s="13" t="s">
        <v>98</v>
      </c>
      <c r="AW126" s="13" t="s">
        <v>32</v>
      </c>
      <c r="AX126" s="13" t="s">
        <v>85</v>
      </c>
      <c r="AY126" s="167" t="s">
        <v>125</v>
      </c>
    </row>
    <row r="127" spans="1:65" s="2" customFormat="1" ht="21.75" customHeight="1">
      <c r="A127" s="31"/>
      <c r="B127" s="150"/>
      <c r="C127" s="151" t="s">
        <v>141</v>
      </c>
      <c r="D127" s="151" t="s">
        <v>128</v>
      </c>
      <c r="E127" s="152" t="s">
        <v>142</v>
      </c>
      <c r="F127" s="153" t="s">
        <v>143</v>
      </c>
      <c r="G127" s="154" t="s">
        <v>138</v>
      </c>
      <c r="H127" s="155">
        <v>7.14</v>
      </c>
      <c r="I127" s="156"/>
      <c r="J127" s="157">
        <f>ROUND(I127*H127,2)</f>
        <v>0</v>
      </c>
      <c r="K127" s="158"/>
      <c r="L127" s="32"/>
      <c r="M127" s="159" t="s">
        <v>1</v>
      </c>
      <c r="N127" s="160" t="s">
        <v>43</v>
      </c>
      <c r="O127" s="60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63" t="s">
        <v>132</v>
      </c>
      <c r="AT127" s="163" t="s">
        <v>128</v>
      </c>
      <c r="AU127" s="163" t="s">
        <v>98</v>
      </c>
      <c r="AY127" s="16" t="s">
        <v>125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6" t="s">
        <v>98</v>
      </c>
      <c r="BK127" s="164">
        <f>ROUND(I127*H127,2)</f>
        <v>0</v>
      </c>
      <c r="BL127" s="16" t="s">
        <v>132</v>
      </c>
      <c r="BM127" s="163" t="s">
        <v>144</v>
      </c>
    </row>
    <row r="128" spans="1:65" s="2" customFormat="1" ht="16.5" customHeight="1">
      <c r="A128" s="31"/>
      <c r="B128" s="150"/>
      <c r="C128" s="151" t="s">
        <v>132</v>
      </c>
      <c r="D128" s="151" t="s">
        <v>128</v>
      </c>
      <c r="E128" s="152" t="s">
        <v>145</v>
      </c>
      <c r="F128" s="153" t="s">
        <v>146</v>
      </c>
      <c r="G128" s="154" t="s">
        <v>138</v>
      </c>
      <c r="H128" s="155">
        <v>1224</v>
      </c>
      <c r="I128" s="156"/>
      <c r="J128" s="157">
        <f>ROUND(I128*H128,2)</f>
        <v>0</v>
      </c>
      <c r="K128" s="158"/>
      <c r="L128" s="32"/>
      <c r="M128" s="159" t="s">
        <v>1</v>
      </c>
      <c r="N128" s="160" t="s">
        <v>43</v>
      </c>
      <c r="O128" s="60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63" t="s">
        <v>132</v>
      </c>
      <c r="AT128" s="163" t="s">
        <v>128</v>
      </c>
      <c r="AU128" s="163" t="s">
        <v>98</v>
      </c>
      <c r="AY128" s="16" t="s">
        <v>125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6" t="s">
        <v>98</v>
      </c>
      <c r="BK128" s="164">
        <f>ROUND(I128*H128,2)</f>
        <v>0</v>
      </c>
      <c r="BL128" s="16" t="s">
        <v>132</v>
      </c>
      <c r="BM128" s="163" t="s">
        <v>147</v>
      </c>
    </row>
    <row r="129" spans="1:65" s="13" customFormat="1" ht="11.25">
      <c r="B129" s="165"/>
      <c r="D129" s="166" t="s">
        <v>134</v>
      </c>
      <c r="E129" s="167" t="s">
        <v>1</v>
      </c>
      <c r="F129" s="168" t="s">
        <v>190</v>
      </c>
      <c r="H129" s="169">
        <v>1224</v>
      </c>
      <c r="I129" s="170"/>
      <c r="L129" s="165"/>
      <c r="M129" s="171"/>
      <c r="N129" s="172"/>
      <c r="O129" s="172"/>
      <c r="P129" s="172"/>
      <c r="Q129" s="172"/>
      <c r="R129" s="172"/>
      <c r="S129" s="172"/>
      <c r="T129" s="173"/>
      <c r="AT129" s="167" t="s">
        <v>134</v>
      </c>
      <c r="AU129" s="167" t="s">
        <v>98</v>
      </c>
      <c r="AV129" s="13" t="s">
        <v>98</v>
      </c>
      <c r="AW129" s="13" t="s">
        <v>32</v>
      </c>
      <c r="AX129" s="13" t="s">
        <v>85</v>
      </c>
      <c r="AY129" s="167" t="s">
        <v>125</v>
      </c>
    </row>
    <row r="130" spans="1:65" s="2" customFormat="1" ht="24.2" customHeight="1">
      <c r="A130" s="31"/>
      <c r="B130" s="150"/>
      <c r="C130" s="174" t="s">
        <v>148</v>
      </c>
      <c r="D130" s="174" t="s">
        <v>149</v>
      </c>
      <c r="E130" s="175" t="s">
        <v>150</v>
      </c>
      <c r="F130" s="176" t="s">
        <v>151</v>
      </c>
      <c r="G130" s="177" t="s">
        <v>152</v>
      </c>
      <c r="H130" s="178">
        <v>36.72</v>
      </c>
      <c r="I130" s="179"/>
      <c r="J130" s="180">
        <f>ROUND(I130*H130,2)</f>
        <v>0</v>
      </c>
      <c r="K130" s="181"/>
      <c r="L130" s="182"/>
      <c r="M130" s="183" t="s">
        <v>1</v>
      </c>
      <c r="N130" s="184" t="s">
        <v>43</v>
      </c>
      <c r="O130" s="60"/>
      <c r="P130" s="161">
        <f>O130*H130</f>
        <v>0</v>
      </c>
      <c r="Q130" s="161">
        <v>1E-3</v>
      </c>
      <c r="R130" s="161">
        <f>Q130*H130</f>
        <v>3.6720000000000003E-2</v>
      </c>
      <c r="S130" s="161">
        <v>0</v>
      </c>
      <c r="T130" s="162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63" t="s">
        <v>153</v>
      </c>
      <c r="AT130" s="163" t="s">
        <v>149</v>
      </c>
      <c r="AU130" s="163" t="s">
        <v>98</v>
      </c>
      <c r="AY130" s="16" t="s">
        <v>125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6" t="s">
        <v>98</v>
      </c>
      <c r="BK130" s="164">
        <f>ROUND(I130*H130,2)</f>
        <v>0</v>
      </c>
      <c r="BL130" s="16" t="s">
        <v>132</v>
      </c>
      <c r="BM130" s="163" t="s">
        <v>154</v>
      </c>
    </row>
    <row r="131" spans="1:65" s="2" customFormat="1" ht="16.5" customHeight="1">
      <c r="A131" s="31"/>
      <c r="B131" s="150"/>
      <c r="C131" s="151" t="s">
        <v>126</v>
      </c>
      <c r="D131" s="151" t="s">
        <v>128</v>
      </c>
      <c r="E131" s="152" t="s">
        <v>155</v>
      </c>
      <c r="F131" s="153" t="s">
        <v>156</v>
      </c>
      <c r="G131" s="154" t="s">
        <v>138</v>
      </c>
      <c r="H131" s="155">
        <v>1224</v>
      </c>
      <c r="I131" s="156"/>
      <c r="J131" s="157">
        <f>ROUND(I131*H131,2)</f>
        <v>0</v>
      </c>
      <c r="K131" s="158"/>
      <c r="L131" s="32"/>
      <c r="M131" s="159" t="s">
        <v>1</v>
      </c>
      <c r="N131" s="160" t="s">
        <v>43</v>
      </c>
      <c r="O131" s="60"/>
      <c r="P131" s="161">
        <f>O131*H131</f>
        <v>0</v>
      </c>
      <c r="Q131" s="161">
        <v>0</v>
      </c>
      <c r="R131" s="161">
        <f>Q131*H131</f>
        <v>0</v>
      </c>
      <c r="S131" s="161">
        <v>0</v>
      </c>
      <c r="T131" s="162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63" t="s">
        <v>132</v>
      </c>
      <c r="AT131" s="163" t="s">
        <v>128</v>
      </c>
      <c r="AU131" s="163" t="s">
        <v>98</v>
      </c>
      <c r="AY131" s="16" t="s">
        <v>125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6" t="s">
        <v>98</v>
      </c>
      <c r="BK131" s="164">
        <f>ROUND(I131*H131,2)</f>
        <v>0</v>
      </c>
      <c r="BL131" s="16" t="s">
        <v>132</v>
      </c>
      <c r="BM131" s="163" t="s">
        <v>157</v>
      </c>
    </row>
    <row r="132" spans="1:65" s="13" customFormat="1" ht="11.25">
      <c r="B132" s="165"/>
      <c r="D132" s="166" t="s">
        <v>134</v>
      </c>
      <c r="E132" s="167" t="s">
        <v>1</v>
      </c>
      <c r="F132" s="168" t="s">
        <v>190</v>
      </c>
      <c r="H132" s="169">
        <v>1224</v>
      </c>
      <c r="I132" s="170"/>
      <c r="L132" s="165"/>
      <c r="M132" s="171"/>
      <c r="N132" s="172"/>
      <c r="O132" s="172"/>
      <c r="P132" s="172"/>
      <c r="Q132" s="172"/>
      <c r="R132" s="172"/>
      <c r="S132" s="172"/>
      <c r="T132" s="173"/>
      <c r="AT132" s="167" t="s">
        <v>134</v>
      </c>
      <c r="AU132" s="167" t="s">
        <v>98</v>
      </c>
      <c r="AV132" s="13" t="s">
        <v>98</v>
      </c>
      <c r="AW132" s="13" t="s">
        <v>32</v>
      </c>
      <c r="AX132" s="13" t="s">
        <v>85</v>
      </c>
      <c r="AY132" s="167" t="s">
        <v>125</v>
      </c>
    </row>
    <row r="133" spans="1:65" s="2" customFormat="1" ht="24.2" customHeight="1">
      <c r="A133" s="31"/>
      <c r="B133" s="150"/>
      <c r="C133" s="151" t="s">
        <v>158</v>
      </c>
      <c r="D133" s="151" t="s">
        <v>128</v>
      </c>
      <c r="E133" s="152" t="s">
        <v>159</v>
      </c>
      <c r="F133" s="153" t="s">
        <v>160</v>
      </c>
      <c r="G133" s="154" t="s">
        <v>138</v>
      </c>
      <c r="H133" s="155">
        <v>1224</v>
      </c>
      <c r="I133" s="156"/>
      <c r="J133" s="157">
        <f>ROUND(I133*H133,2)</f>
        <v>0</v>
      </c>
      <c r="K133" s="158"/>
      <c r="L133" s="32"/>
      <c r="M133" s="159" t="s">
        <v>1</v>
      </c>
      <c r="N133" s="160" t="s">
        <v>43</v>
      </c>
      <c r="O133" s="60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3" t="s">
        <v>132</v>
      </c>
      <c r="AT133" s="163" t="s">
        <v>128</v>
      </c>
      <c r="AU133" s="163" t="s">
        <v>98</v>
      </c>
      <c r="AY133" s="16" t="s">
        <v>125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6" t="s">
        <v>98</v>
      </c>
      <c r="BK133" s="164">
        <f>ROUND(I133*H133,2)</f>
        <v>0</v>
      </c>
      <c r="BL133" s="16" t="s">
        <v>132</v>
      </c>
      <c r="BM133" s="163" t="s">
        <v>161</v>
      </c>
    </row>
    <row r="134" spans="1:65" s="13" customFormat="1" ht="11.25">
      <c r="B134" s="165"/>
      <c r="D134" s="166" t="s">
        <v>134</v>
      </c>
      <c r="E134" s="167" t="s">
        <v>1</v>
      </c>
      <c r="F134" s="168" t="s">
        <v>190</v>
      </c>
      <c r="H134" s="169">
        <v>1224</v>
      </c>
      <c r="I134" s="170"/>
      <c r="L134" s="165"/>
      <c r="M134" s="171"/>
      <c r="N134" s="172"/>
      <c r="O134" s="172"/>
      <c r="P134" s="172"/>
      <c r="Q134" s="172"/>
      <c r="R134" s="172"/>
      <c r="S134" s="172"/>
      <c r="T134" s="173"/>
      <c r="AT134" s="167" t="s">
        <v>134</v>
      </c>
      <c r="AU134" s="167" t="s">
        <v>98</v>
      </c>
      <c r="AV134" s="13" t="s">
        <v>98</v>
      </c>
      <c r="AW134" s="13" t="s">
        <v>32</v>
      </c>
      <c r="AX134" s="13" t="s">
        <v>85</v>
      </c>
      <c r="AY134" s="167" t="s">
        <v>125</v>
      </c>
    </row>
    <row r="135" spans="1:65" s="12" customFormat="1" ht="22.9" customHeight="1">
      <c r="B135" s="137"/>
      <c r="D135" s="138" t="s">
        <v>76</v>
      </c>
      <c r="E135" s="148" t="s">
        <v>162</v>
      </c>
      <c r="F135" s="148" t="s">
        <v>163</v>
      </c>
      <c r="I135" s="140"/>
      <c r="J135" s="149">
        <f>BK135</f>
        <v>0</v>
      </c>
      <c r="L135" s="137"/>
      <c r="M135" s="142"/>
      <c r="N135" s="143"/>
      <c r="O135" s="143"/>
      <c r="P135" s="144">
        <f>SUM(P136:P138)</f>
        <v>0</v>
      </c>
      <c r="Q135" s="143"/>
      <c r="R135" s="144">
        <f>SUM(R136:R138)</f>
        <v>0</v>
      </c>
      <c r="S135" s="143"/>
      <c r="T135" s="145">
        <f>SUM(T136:T138)</f>
        <v>0</v>
      </c>
      <c r="AR135" s="138" t="s">
        <v>85</v>
      </c>
      <c r="AT135" s="146" t="s">
        <v>76</v>
      </c>
      <c r="AU135" s="146" t="s">
        <v>85</v>
      </c>
      <c r="AY135" s="138" t="s">
        <v>125</v>
      </c>
      <c r="BK135" s="147">
        <f>SUM(BK136:BK138)</f>
        <v>0</v>
      </c>
    </row>
    <row r="136" spans="1:65" s="2" customFormat="1" ht="24.2" customHeight="1">
      <c r="A136" s="31"/>
      <c r="B136" s="150"/>
      <c r="C136" s="151" t="s">
        <v>153</v>
      </c>
      <c r="D136" s="151" t="s">
        <v>128</v>
      </c>
      <c r="E136" s="152" t="s">
        <v>164</v>
      </c>
      <c r="F136" s="153" t="s">
        <v>165</v>
      </c>
      <c r="G136" s="154" t="s">
        <v>138</v>
      </c>
      <c r="H136" s="155">
        <v>1224</v>
      </c>
      <c r="I136" s="156"/>
      <c r="J136" s="157">
        <f>ROUND(I136*H136,2)</f>
        <v>0</v>
      </c>
      <c r="K136" s="158"/>
      <c r="L136" s="32"/>
      <c r="M136" s="159" t="s">
        <v>1</v>
      </c>
      <c r="N136" s="160" t="s">
        <v>43</v>
      </c>
      <c r="O136" s="60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3" t="s">
        <v>132</v>
      </c>
      <c r="AT136" s="163" t="s">
        <v>128</v>
      </c>
      <c r="AU136" s="163" t="s">
        <v>98</v>
      </c>
      <c r="AY136" s="16" t="s">
        <v>125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6" t="s">
        <v>98</v>
      </c>
      <c r="BK136" s="164">
        <f>ROUND(I136*H136,2)</f>
        <v>0</v>
      </c>
      <c r="BL136" s="16" t="s">
        <v>132</v>
      </c>
      <c r="BM136" s="163" t="s">
        <v>166</v>
      </c>
    </row>
    <row r="137" spans="1:65" s="14" customFormat="1" ht="22.5">
      <c r="B137" s="185"/>
      <c r="D137" s="166" t="s">
        <v>134</v>
      </c>
      <c r="E137" s="186" t="s">
        <v>1</v>
      </c>
      <c r="F137" s="187" t="s">
        <v>195</v>
      </c>
      <c r="H137" s="186" t="s">
        <v>1</v>
      </c>
      <c r="I137" s="188"/>
      <c r="L137" s="185"/>
      <c r="M137" s="189"/>
      <c r="N137" s="190"/>
      <c r="O137" s="190"/>
      <c r="P137" s="190"/>
      <c r="Q137" s="190"/>
      <c r="R137" s="190"/>
      <c r="S137" s="190"/>
      <c r="T137" s="191"/>
      <c r="AT137" s="186" t="s">
        <v>134</v>
      </c>
      <c r="AU137" s="186" t="s">
        <v>98</v>
      </c>
      <c r="AV137" s="14" t="s">
        <v>85</v>
      </c>
      <c r="AW137" s="14" t="s">
        <v>32</v>
      </c>
      <c r="AX137" s="14" t="s">
        <v>77</v>
      </c>
      <c r="AY137" s="186" t="s">
        <v>125</v>
      </c>
    </row>
    <row r="138" spans="1:65" s="13" customFormat="1" ht="11.25">
      <c r="B138" s="165"/>
      <c r="D138" s="166" t="s">
        <v>134</v>
      </c>
      <c r="E138" s="167" t="s">
        <v>190</v>
      </c>
      <c r="F138" s="168" t="s">
        <v>196</v>
      </c>
      <c r="H138" s="169">
        <v>1224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134</v>
      </c>
      <c r="AU138" s="167" t="s">
        <v>98</v>
      </c>
      <c r="AV138" s="13" t="s">
        <v>98</v>
      </c>
      <c r="AW138" s="13" t="s">
        <v>32</v>
      </c>
      <c r="AX138" s="13" t="s">
        <v>85</v>
      </c>
      <c r="AY138" s="167" t="s">
        <v>125</v>
      </c>
    </row>
    <row r="139" spans="1:65" s="12" customFormat="1" ht="22.9" customHeight="1">
      <c r="B139" s="137"/>
      <c r="D139" s="138" t="s">
        <v>76</v>
      </c>
      <c r="E139" s="148" t="s">
        <v>169</v>
      </c>
      <c r="F139" s="148" t="s">
        <v>170</v>
      </c>
      <c r="I139" s="140"/>
      <c r="J139" s="149">
        <f>BK139</f>
        <v>0</v>
      </c>
      <c r="L139" s="137"/>
      <c r="M139" s="142"/>
      <c r="N139" s="143"/>
      <c r="O139" s="143"/>
      <c r="P139" s="144">
        <f>P140</f>
        <v>0</v>
      </c>
      <c r="Q139" s="143"/>
      <c r="R139" s="144">
        <f>R140</f>
        <v>0</v>
      </c>
      <c r="S139" s="143"/>
      <c r="T139" s="145">
        <f>T140</f>
        <v>0</v>
      </c>
      <c r="AR139" s="138" t="s">
        <v>85</v>
      </c>
      <c r="AT139" s="146" t="s">
        <v>76</v>
      </c>
      <c r="AU139" s="146" t="s">
        <v>85</v>
      </c>
      <c r="AY139" s="138" t="s">
        <v>125</v>
      </c>
      <c r="BK139" s="147">
        <f>BK140</f>
        <v>0</v>
      </c>
    </row>
    <row r="140" spans="1:65" s="2" customFormat="1" ht="24.2" customHeight="1">
      <c r="A140" s="31"/>
      <c r="B140" s="150"/>
      <c r="C140" s="151" t="s">
        <v>162</v>
      </c>
      <c r="D140" s="151" t="s">
        <v>128</v>
      </c>
      <c r="E140" s="152" t="s">
        <v>171</v>
      </c>
      <c r="F140" s="153" t="s">
        <v>172</v>
      </c>
      <c r="G140" s="154" t="s">
        <v>173</v>
      </c>
      <c r="H140" s="155">
        <v>597.58100000000002</v>
      </c>
      <c r="I140" s="156"/>
      <c r="J140" s="157">
        <f>ROUND(I140*H140,2)</f>
        <v>0</v>
      </c>
      <c r="K140" s="158"/>
      <c r="L140" s="32"/>
      <c r="M140" s="192" t="s">
        <v>1</v>
      </c>
      <c r="N140" s="193" t="s">
        <v>43</v>
      </c>
      <c r="O140" s="194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3" t="s">
        <v>132</v>
      </c>
      <c r="AT140" s="163" t="s">
        <v>128</v>
      </c>
      <c r="AU140" s="163" t="s">
        <v>98</v>
      </c>
      <c r="AY140" s="16" t="s">
        <v>125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6" t="s">
        <v>98</v>
      </c>
      <c r="BK140" s="164">
        <f>ROUND(I140*H140,2)</f>
        <v>0</v>
      </c>
      <c r="BL140" s="16" t="s">
        <v>132</v>
      </c>
      <c r="BM140" s="163" t="s">
        <v>174</v>
      </c>
    </row>
    <row r="141" spans="1:65" s="2" customFormat="1" ht="6.95" customHeight="1">
      <c r="A141" s="31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32"/>
      <c r="M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</sheetData>
  <autoFilter ref="C119:K140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7"/>
      <c r="C3" s="18"/>
      <c r="D3" s="18"/>
      <c r="E3" s="18"/>
      <c r="F3" s="18"/>
      <c r="G3" s="18"/>
      <c r="H3" s="19"/>
    </row>
    <row r="4" spans="1:8" s="1" customFormat="1" ht="24.95" customHeight="1">
      <c r="B4" s="19"/>
      <c r="C4" s="20" t="s">
        <v>197</v>
      </c>
      <c r="H4" s="19"/>
    </row>
    <row r="5" spans="1:8" s="1" customFormat="1" ht="12" customHeight="1">
      <c r="B5" s="19"/>
      <c r="C5" s="23" t="s">
        <v>12</v>
      </c>
      <c r="D5" s="232" t="s">
        <v>13</v>
      </c>
      <c r="E5" s="228"/>
      <c r="F5" s="228"/>
      <c r="H5" s="19"/>
    </row>
    <row r="6" spans="1:8" s="1" customFormat="1" ht="36.950000000000003" customHeight="1">
      <c r="B6" s="19"/>
      <c r="C6" s="25" t="s">
        <v>15</v>
      </c>
      <c r="D6" s="229" t="s">
        <v>16</v>
      </c>
      <c r="E6" s="228"/>
      <c r="F6" s="228"/>
      <c r="H6" s="19"/>
    </row>
    <row r="7" spans="1:8" s="1" customFormat="1" ht="16.5" customHeight="1">
      <c r="B7" s="19"/>
      <c r="C7" s="26" t="s">
        <v>21</v>
      </c>
      <c r="D7" s="57" t="str">
        <f>'Rekapitulácia stavby'!AN8</f>
        <v>4. 3. 2024</v>
      </c>
      <c r="H7" s="19"/>
    </row>
    <row r="8" spans="1:8" s="2" customFormat="1" ht="10.9" customHeight="1">
      <c r="A8" s="31"/>
      <c r="B8" s="32"/>
      <c r="C8" s="31"/>
      <c r="D8" s="31"/>
      <c r="E8" s="31"/>
      <c r="F8" s="31"/>
      <c r="G8" s="31"/>
      <c r="H8" s="32"/>
    </row>
    <row r="9" spans="1:8" s="11" customFormat="1" ht="29.25" customHeight="1">
      <c r="A9" s="126"/>
      <c r="B9" s="127"/>
      <c r="C9" s="128" t="s">
        <v>58</v>
      </c>
      <c r="D9" s="129" t="s">
        <v>59</v>
      </c>
      <c r="E9" s="129" t="s">
        <v>113</v>
      </c>
      <c r="F9" s="130" t="s">
        <v>198</v>
      </c>
      <c r="G9" s="126"/>
      <c r="H9" s="127"/>
    </row>
    <row r="10" spans="1:8" s="2" customFormat="1" ht="26.45" customHeight="1">
      <c r="A10" s="31"/>
      <c r="B10" s="32"/>
      <c r="C10" s="197" t="s">
        <v>199</v>
      </c>
      <c r="D10" s="197" t="s">
        <v>83</v>
      </c>
      <c r="E10" s="31"/>
      <c r="F10" s="31"/>
      <c r="G10" s="31"/>
      <c r="H10" s="32"/>
    </row>
    <row r="11" spans="1:8" s="2" customFormat="1" ht="16.899999999999999" customHeight="1">
      <c r="A11" s="31"/>
      <c r="B11" s="32"/>
      <c r="C11" s="198" t="s">
        <v>96</v>
      </c>
      <c r="D11" s="199" t="s">
        <v>1</v>
      </c>
      <c r="E11" s="200" t="s">
        <v>1</v>
      </c>
      <c r="F11" s="201">
        <v>814.8</v>
      </c>
      <c r="G11" s="31"/>
      <c r="H11" s="32"/>
    </row>
    <row r="12" spans="1:8" s="2" customFormat="1" ht="16.899999999999999" customHeight="1">
      <c r="A12" s="31"/>
      <c r="B12" s="32"/>
      <c r="C12" s="202" t="s">
        <v>1</v>
      </c>
      <c r="D12" s="202" t="s">
        <v>167</v>
      </c>
      <c r="E12" s="16" t="s">
        <v>1</v>
      </c>
      <c r="F12" s="203">
        <v>0</v>
      </c>
      <c r="G12" s="31"/>
      <c r="H12" s="32"/>
    </row>
    <row r="13" spans="1:8" s="2" customFormat="1" ht="16.899999999999999" customHeight="1">
      <c r="A13" s="31"/>
      <c r="B13" s="32"/>
      <c r="C13" s="202" t="s">
        <v>96</v>
      </c>
      <c r="D13" s="202" t="s">
        <v>168</v>
      </c>
      <c r="E13" s="16" t="s">
        <v>1</v>
      </c>
      <c r="F13" s="203">
        <v>814.8</v>
      </c>
      <c r="G13" s="31"/>
      <c r="H13" s="32"/>
    </row>
    <row r="14" spans="1:8" s="2" customFormat="1" ht="16.899999999999999" customHeight="1">
      <c r="A14" s="31"/>
      <c r="B14" s="32"/>
      <c r="C14" s="204" t="s">
        <v>200</v>
      </c>
      <c r="D14" s="31"/>
      <c r="E14" s="31"/>
      <c r="F14" s="31"/>
      <c r="G14" s="31"/>
      <c r="H14" s="32"/>
    </row>
    <row r="15" spans="1:8" s="2" customFormat="1" ht="16.899999999999999" customHeight="1">
      <c r="A15" s="31"/>
      <c r="B15" s="32"/>
      <c r="C15" s="202" t="s">
        <v>164</v>
      </c>
      <c r="D15" s="202" t="s">
        <v>165</v>
      </c>
      <c r="E15" s="16" t="s">
        <v>138</v>
      </c>
      <c r="F15" s="203">
        <v>814.8</v>
      </c>
      <c r="G15" s="31"/>
      <c r="H15" s="32"/>
    </row>
    <row r="16" spans="1:8" s="2" customFormat="1" ht="22.5">
      <c r="A16" s="31"/>
      <c r="B16" s="32"/>
      <c r="C16" s="202" t="s">
        <v>129</v>
      </c>
      <c r="D16" s="202" t="s">
        <v>130</v>
      </c>
      <c r="E16" s="16" t="s">
        <v>131</v>
      </c>
      <c r="F16" s="203">
        <v>162.96</v>
      </c>
      <c r="G16" s="31"/>
      <c r="H16" s="32"/>
    </row>
    <row r="17" spans="1:8" s="2" customFormat="1" ht="16.899999999999999" customHeight="1">
      <c r="A17" s="31"/>
      <c r="B17" s="32"/>
      <c r="C17" s="202" t="s">
        <v>145</v>
      </c>
      <c r="D17" s="202" t="s">
        <v>146</v>
      </c>
      <c r="E17" s="16" t="s">
        <v>138</v>
      </c>
      <c r="F17" s="203">
        <v>814.8</v>
      </c>
      <c r="G17" s="31"/>
      <c r="H17" s="32"/>
    </row>
    <row r="18" spans="1:8" s="2" customFormat="1" ht="16.899999999999999" customHeight="1">
      <c r="A18" s="31"/>
      <c r="B18" s="32"/>
      <c r="C18" s="202" t="s">
        <v>155</v>
      </c>
      <c r="D18" s="202" t="s">
        <v>156</v>
      </c>
      <c r="E18" s="16" t="s">
        <v>138</v>
      </c>
      <c r="F18" s="203">
        <v>814.8</v>
      </c>
      <c r="G18" s="31"/>
      <c r="H18" s="32"/>
    </row>
    <row r="19" spans="1:8" s="2" customFormat="1" ht="16.899999999999999" customHeight="1">
      <c r="A19" s="31"/>
      <c r="B19" s="32"/>
      <c r="C19" s="202" t="s">
        <v>159</v>
      </c>
      <c r="D19" s="202" t="s">
        <v>160</v>
      </c>
      <c r="E19" s="16" t="s">
        <v>138</v>
      </c>
      <c r="F19" s="203">
        <v>814.8</v>
      </c>
      <c r="G19" s="31"/>
      <c r="H19" s="32"/>
    </row>
    <row r="20" spans="1:8" s="2" customFormat="1" ht="26.45" customHeight="1">
      <c r="A20" s="31"/>
      <c r="B20" s="32"/>
      <c r="C20" s="197" t="s">
        <v>201</v>
      </c>
      <c r="D20" s="197" t="s">
        <v>88</v>
      </c>
      <c r="E20" s="31"/>
      <c r="F20" s="31"/>
      <c r="G20" s="31"/>
      <c r="H20" s="32"/>
    </row>
    <row r="21" spans="1:8" s="2" customFormat="1" ht="16.899999999999999" customHeight="1">
      <c r="A21" s="31"/>
      <c r="B21" s="32"/>
      <c r="C21" s="198" t="s">
        <v>175</v>
      </c>
      <c r="D21" s="199" t="s">
        <v>1</v>
      </c>
      <c r="E21" s="200" t="s">
        <v>1</v>
      </c>
      <c r="F21" s="201">
        <v>840</v>
      </c>
      <c r="G21" s="31"/>
      <c r="H21" s="32"/>
    </row>
    <row r="22" spans="1:8" s="2" customFormat="1" ht="16.899999999999999" customHeight="1">
      <c r="A22" s="31"/>
      <c r="B22" s="32"/>
      <c r="C22" s="202" t="s">
        <v>1</v>
      </c>
      <c r="D22" s="202" t="s">
        <v>181</v>
      </c>
      <c r="E22" s="16" t="s">
        <v>1</v>
      </c>
      <c r="F22" s="203">
        <v>0</v>
      </c>
      <c r="G22" s="31"/>
      <c r="H22" s="32"/>
    </row>
    <row r="23" spans="1:8" s="2" customFormat="1" ht="16.899999999999999" customHeight="1">
      <c r="A23" s="31"/>
      <c r="B23" s="32"/>
      <c r="C23" s="202" t="s">
        <v>175</v>
      </c>
      <c r="D23" s="202" t="s">
        <v>182</v>
      </c>
      <c r="E23" s="16" t="s">
        <v>1</v>
      </c>
      <c r="F23" s="203">
        <v>840</v>
      </c>
      <c r="G23" s="31"/>
      <c r="H23" s="32"/>
    </row>
    <row r="24" spans="1:8" s="2" customFormat="1" ht="16.899999999999999" customHeight="1">
      <c r="A24" s="31"/>
      <c r="B24" s="32"/>
      <c r="C24" s="204" t="s">
        <v>200</v>
      </c>
      <c r="D24" s="31"/>
      <c r="E24" s="31"/>
      <c r="F24" s="31"/>
      <c r="G24" s="31"/>
      <c r="H24" s="32"/>
    </row>
    <row r="25" spans="1:8" s="2" customFormat="1" ht="16.899999999999999" customHeight="1">
      <c r="A25" s="31"/>
      <c r="B25" s="32"/>
      <c r="C25" s="202" t="s">
        <v>164</v>
      </c>
      <c r="D25" s="202" t="s">
        <v>165</v>
      </c>
      <c r="E25" s="16" t="s">
        <v>138</v>
      </c>
      <c r="F25" s="203">
        <v>840</v>
      </c>
      <c r="G25" s="31"/>
      <c r="H25" s="32"/>
    </row>
    <row r="26" spans="1:8" s="2" customFormat="1" ht="22.5">
      <c r="A26" s="31"/>
      <c r="B26" s="32"/>
      <c r="C26" s="202" t="s">
        <v>129</v>
      </c>
      <c r="D26" s="202" t="s">
        <v>178</v>
      </c>
      <c r="E26" s="16" t="s">
        <v>131</v>
      </c>
      <c r="F26" s="203">
        <v>168</v>
      </c>
      <c r="G26" s="31"/>
      <c r="H26" s="32"/>
    </row>
    <row r="27" spans="1:8" s="2" customFormat="1" ht="16.899999999999999" customHeight="1">
      <c r="A27" s="31"/>
      <c r="B27" s="32"/>
      <c r="C27" s="202" t="s">
        <v>145</v>
      </c>
      <c r="D27" s="202" t="s">
        <v>146</v>
      </c>
      <c r="E27" s="16" t="s">
        <v>138</v>
      </c>
      <c r="F27" s="203">
        <v>840</v>
      </c>
      <c r="G27" s="31"/>
      <c r="H27" s="32"/>
    </row>
    <row r="28" spans="1:8" s="2" customFormat="1" ht="16.899999999999999" customHeight="1">
      <c r="A28" s="31"/>
      <c r="B28" s="32"/>
      <c r="C28" s="202" t="s">
        <v>155</v>
      </c>
      <c r="D28" s="202" t="s">
        <v>156</v>
      </c>
      <c r="E28" s="16" t="s">
        <v>138</v>
      </c>
      <c r="F28" s="203">
        <v>840</v>
      </c>
      <c r="G28" s="31"/>
      <c r="H28" s="32"/>
    </row>
    <row r="29" spans="1:8" s="2" customFormat="1" ht="16.899999999999999" customHeight="1">
      <c r="A29" s="31"/>
      <c r="B29" s="32"/>
      <c r="C29" s="202" t="s">
        <v>159</v>
      </c>
      <c r="D29" s="202" t="s">
        <v>160</v>
      </c>
      <c r="E29" s="16" t="s">
        <v>138</v>
      </c>
      <c r="F29" s="203">
        <v>840</v>
      </c>
      <c r="G29" s="31"/>
      <c r="H29" s="32"/>
    </row>
    <row r="30" spans="1:8" s="2" customFormat="1" ht="26.45" customHeight="1">
      <c r="A30" s="31"/>
      <c r="B30" s="32"/>
      <c r="C30" s="197" t="s">
        <v>202</v>
      </c>
      <c r="D30" s="197" t="s">
        <v>91</v>
      </c>
      <c r="E30" s="31"/>
      <c r="F30" s="31"/>
      <c r="G30" s="31"/>
      <c r="H30" s="32"/>
    </row>
    <row r="31" spans="1:8" s="2" customFormat="1" ht="16.899999999999999" customHeight="1">
      <c r="A31" s="31"/>
      <c r="B31" s="32"/>
      <c r="C31" s="198" t="s">
        <v>183</v>
      </c>
      <c r="D31" s="199" t="s">
        <v>1</v>
      </c>
      <c r="E31" s="200" t="s">
        <v>1</v>
      </c>
      <c r="F31" s="201">
        <v>1170.4000000000001</v>
      </c>
      <c r="G31" s="31"/>
      <c r="H31" s="32"/>
    </row>
    <row r="32" spans="1:8" s="2" customFormat="1" ht="16.899999999999999" customHeight="1">
      <c r="A32" s="31"/>
      <c r="B32" s="32"/>
      <c r="C32" s="202" t="s">
        <v>1</v>
      </c>
      <c r="D32" s="202" t="s">
        <v>188</v>
      </c>
      <c r="E32" s="16" t="s">
        <v>1</v>
      </c>
      <c r="F32" s="203">
        <v>0</v>
      </c>
      <c r="G32" s="31"/>
      <c r="H32" s="32"/>
    </row>
    <row r="33" spans="1:8" s="2" customFormat="1" ht="16.899999999999999" customHeight="1">
      <c r="A33" s="31"/>
      <c r="B33" s="32"/>
      <c r="C33" s="202" t="s">
        <v>183</v>
      </c>
      <c r="D33" s="202" t="s">
        <v>189</v>
      </c>
      <c r="E33" s="16" t="s">
        <v>1</v>
      </c>
      <c r="F33" s="203">
        <v>1170.4000000000001</v>
      </c>
      <c r="G33" s="31"/>
      <c r="H33" s="32"/>
    </row>
    <row r="34" spans="1:8" s="2" customFormat="1" ht="16.899999999999999" customHeight="1">
      <c r="A34" s="31"/>
      <c r="B34" s="32"/>
      <c r="C34" s="204" t="s">
        <v>200</v>
      </c>
      <c r="D34" s="31"/>
      <c r="E34" s="31"/>
      <c r="F34" s="31"/>
      <c r="G34" s="31"/>
      <c r="H34" s="32"/>
    </row>
    <row r="35" spans="1:8" s="2" customFormat="1" ht="16.899999999999999" customHeight="1">
      <c r="A35" s="31"/>
      <c r="B35" s="32"/>
      <c r="C35" s="202" t="s">
        <v>164</v>
      </c>
      <c r="D35" s="202" t="s">
        <v>165</v>
      </c>
      <c r="E35" s="16" t="s">
        <v>138</v>
      </c>
      <c r="F35" s="203">
        <v>1170.4000000000001</v>
      </c>
      <c r="G35" s="31"/>
      <c r="H35" s="32"/>
    </row>
    <row r="36" spans="1:8" s="2" customFormat="1" ht="22.5">
      <c r="A36" s="31"/>
      <c r="B36" s="32"/>
      <c r="C36" s="202" t="s">
        <v>129</v>
      </c>
      <c r="D36" s="202" t="s">
        <v>178</v>
      </c>
      <c r="E36" s="16" t="s">
        <v>131</v>
      </c>
      <c r="F36" s="203">
        <v>234.08</v>
      </c>
      <c r="G36" s="31"/>
      <c r="H36" s="32"/>
    </row>
    <row r="37" spans="1:8" s="2" customFormat="1" ht="16.899999999999999" customHeight="1">
      <c r="A37" s="31"/>
      <c r="B37" s="32"/>
      <c r="C37" s="202" t="s">
        <v>145</v>
      </c>
      <c r="D37" s="202" t="s">
        <v>146</v>
      </c>
      <c r="E37" s="16" t="s">
        <v>138</v>
      </c>
      <c r="F37" s="203">
        <v>1170.4000000000001</v>
      </c>
      <c r="G37" s="31"/>
      <c r="H37" s="32"/>
    </row>
    <row r="38" spans="1:8" s="2" customFormat="1" ht="16.899999999999999" customHeight="1">
      <c r="A38" s="31"/>
      <c r="B38" s="32"/>
      <c r="C38" s="202" t="s">
        <v>155</v>
      </c>
      <c r="D38" s="202" t="s">
        <v>156</v>
      </c>
      <c r="E38" s="16" t="s">
        <v>138</v>
      </c>
      <c r="F38" s="203">
        <v>1170.4000000000001</v>
      </c>
      <c r="G38" s="31"/>
      <c r="H38" s="32"/>
    </row>
    <row r="39" spans="1:8" s="2" customFormat="1" ht="16.899999999999999" customHeight="1">
      <c r="A39" s="31"/>
      <c r="B39" s="32"/>
      <c r="C39" s="202" t="s">
        <v>159</v>
      </c>
      <c r="D39" s="202" t="s">
        <v>160</v>
      </c>
      <c r="E39" s="16" t="s">
        <v>138</v>
      </c>
      <c r="F39" s="203">
        <v>1170.4000000000001</v>
      </c>
      <c r="G39" s="31"/>
      <c r="H39" s="32"/>
    </row>
    <row r="40" spans="1:8" s="2" customFormat="1" ht="26.45" customHeight="1">
      <c r="A40" s="31"/>
      <c r="B40" s="32"/>
      <c r="C40" s="197" t="s">
        <v>203</v>
      </c>
      <c r="D40" s="197" t="s">
        <v>94</v>
      </c>
      <c r="E40" s="31"/>
      <c r="F40" s="31"/>
      <c r="G40" s="31"/>
      <c r="H40" s="32"/>
    </row>
    <row r="41" spans="1:8" s="2" customFormat="1" ht="16.899999999999999" customHeight="1">
      <c r="A41" s="31"/>
      <c r="B41" s="32"/>
      <c r="C41" s="198" t="s">
        <v>190</v>
      </c>
      <c r="D41" s="199" t="s">
        <v>1</v>
      </c>
      <c r="E41" s="200" t="s">
        <v>1</v>
      </c>
      <c r="F41" s="201">
        <v>1224</v>
      </c>
      <c r="G41" s="31"/>
      <c r="H41" s="32"/>
    </row>
    <row r="42" spans="1:8" s="2" customFormat="1" ht="16.899999999999999" customHeight="1">
      <c r="A42" s="31"/>
      <c r="B42" s="32"/>
      <c r="C42" s="202" t="s">
        <v>1</v>
      </c>
      <c r="D42" s="202" t="s">
        <v>195</v>
      </c>
      <c r="E42" s="16" t="s">
        <v>1</v>
      </c>
      <c r="F42" s="203">
        <v>0</v>
      </c>
      <c r="G42" s="31"/>
      <c r="H42" s="32"/>
    </row>
    <row r="43" spans="1:8" s="2" customFormat="1" ht="16.899999999999999" customHeight="1">
      <c r="A43" s="31"/>
      <c r="B43" s="32"/>
      <c r="C43" s="202" t="s">
        <v>190</v>
      </c>
      <c r="D43" s="202" t="s">
        <v>196</v>
      </c>
      <c r="E43" s="16" t="s">
        <v>1</v>
      </c>
      <c r="F43" s="203">
        <v>1224</v>
      </c>
      <c r="G43" s="31"/>
      <c r="H43" s="32"/>
    </row>
    <row r="44" spans="1:8" s="2" customFormat="1" ht="16.899999999999999" customHeight="1">
      <c r="A44" s="31"/>
      <c r="B44" s="32"/>
      <c r="C44" s="204" t="s">
        <v>200</v>
      </c>
      <c r="D44" s="31"/>
      <c r="E44" s="31"/>
      <c r="F44" s="31"/>
      <c r="G44" s="31"/>
      <c r="H44" s="32"/>
    </row>
    <row r="45" spans="1:8" s="2" customFormat="1" ht="16.899999999999999" customHeight="1">
      <c r="A45" s="31"/>
      <c r="B45" s="32"/>
      <c r="C45" s="202" t="s">
        <v>164</v>
      </c>
      <c r="D45" s="202" t="s">
        <v>165</v>
      </c>
      <c r="E45" s="16" t="s">
        <v>138</v>
      </c>
      <c r="F45" s="203">
        <v>1224</v>
      </c>
      <c r="G45" s="31"/>
      <c r="H45" s="32"/>
    </row>
    <row r="46" spans="1:8" s="2" customFormat="1" ht="22.5">
      <c r="A46" s="31"/>
      <c r="B46" s="32"/>
      <c r="C46" s="202" t="s">
        <v>129</v>
      </c>
      <c r="D46" s="202" t="s">
        <v>178</v>
      </c>
      <c r="E46" s="16" t="s">
        <v>131</v>
      </c>
      <c r="F46" s="203">
        <v>244.8</v>
      </c>
      <c r="G46" s="31"/>
      <c r="H46" s="32"/>
    </row>
    <row r="47" spans="1:8" s="2" customFormat="1" ht="16.899999999999999" customHeight="1">
      <c r="A47" s="31"/>
      <c r="B47" s="32"/>
      <c r="C47" s="202" t="s">
        <v>145</v>
      </c>
      <c r="D47" s="202" t="s">
        <v>146</v>
      </c>
      <c r="E47" s="16" t="s">
        <v>138</v>
      </c>
      <c r="F47" s="203">
        <v>1224</v>
      </c>
      <c r="G47" s="31"/>
      <c r="H47" s="32"/>
    </row>
    <row r="48" spans="1:8" s="2" customFormat="1" ht="16.899999999999999" customHeight="1">
      <c r="A48" s="31"/>
      <c r="B48" s="32"/>
      <c r="C48" s="202" t="s">
        <v>155</v>
      </c>
      <c r="D48" s="202" t="s">
        <v>156</v>
      </c>
      <c r="E48" s="16" t="s">
        <v>138</v>
      </c>
      <c r="F48" s="203">
        <v>1224</v>
      </c>
      <c r="G48" s="31"/>
      <c r="H48" s="32"/>
    </row>
    <row r="49" spans="1:8" s="2" customFormat="1" ht="16.899999999999999" customHeight="1">
      <c r="A49" s="31"/>
      <c r="B49" s="32"/>
      <c r="C49" s="202" t="s">
        <v>159</v>
      </c>
      <c r="D49" s="202" t="s">
        <v>160</v>
      </c>
      <c r="E49" s="16" t="s">
        <v>138</v>
      </c>
      <c r="F49" s="203">
        <v>1224</v>
      </c>
      <c r="G49" s="31"/>
      <c r="H49" s="32"/>
    </row>
    <row r="50" spans="1:8" s="2" customFormat="1" ht="7.35" customHeight="1">
      <c r="A50" s="31"/>
      <c r="B50" s="49"/>
      <c r="C50" s="50"/>
      <c r="D50" s="50"/>
      <c r="E50" s="50"/>
      <c r="F50" s="50"/>
      <c r="G50" s="50"/>
      <c r="H50" s="32"/>
    </row>
    <row r="51" spans="1:8" s="2" customFormat="1" ht="11.25">
      <c r="A51" s="31"/>
      <c r="B51" s="31"/>
      <c r="C51" s="31"/>
      <c r="D51" s="31"/>
      <c r="E51" s="31"/>
      <c r="F51" s="31"/>
      <c r="G51" s="31"/>
      <c r="H51" s="31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Rekapitulácia stavby</vt:lpstr>
      <vt:lpstr>SO 01-1 - Maštal č.1</vt:lpstr>
      <vt:lpstr>SO 01-2 - Maštal č.2</vt:lpstr>
      <vt:lpstr>SO 01-3 - Maštal č.3</vt:lpstr>
      <vt:lpstr>SO 01-4 - Maštal č.4</vt:lpstr>
      <vt:lpstr>Zoznam figúr</vt:lpstr>
      <vt:lpstr>'Rekapitulácia stavby'!Názvy_tisku</vt:lpstr>
      <vt:lpstr>'SO 01-1 - Maštal č.1'!Názvy_tisku</vt:lpstr>
      <vt:lpstr>'SO 01-2 - Maštal č.2'!Názvy_tisku</vt:lpstr>
      <vt:lpstr>'SO 01-3 - Maštal č.3'!Názvy_tisku</vt:lpstr>
      <vt:lpstr>'SO 01-4 - Maštal č.4'!Názvy_tisku</vt:lpstr>
      <vt:lpstr>'Zoznam figúr'!Názvy_tisku</vt:lpstr>
      <vt:lpstr>'Rekapitulácia stavby'!Oblast_tisku</vt:lpstr>
      <vt:lpstr>'SO 01-1 - Maštal č.1'!Oblast_tisku</vt:lpstr>
      <vt:lpstr>'SO 01-2 - Maštal č.2'!Oblast_tisku</vt:lpstr>
      <vt:lpstr>'SO 01-3 - Maštal č.3'!Oblast_tisku</vt:lpstr>
      <vt:lpstr>'SO 01-4 - Maštal č.4'!Oblast_tisku</vt:lpstr>
      <vt:lpstr>'Zoznam figúr'!Oblast_tisku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HPelite\Admin</dc:creator>
  <cp:lastModifiedBy>Admin</cp:lastModifiedBy>
  <dcterms:created xsi:type="dcterms:W3CDTF">2024-03-05T13:34:55Z</dcterms:created>
  <dcterms:modified xsi:type="dcterms:W3CDTF">2024-03-05T13:36:13Z</dcterms:modified>
</cp:coreProperties>
</file>